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/>
  <mc:AlternateContent xmlns:mc="http://schemas.openxmlformats.org/markup-compatibility/2006">
    <mc:Choice Requires="x15">
      <x15ac:absPath xmlns:x15ac="http://schemas.microsoft.com/office/spreadsheetml/2010/11/ac" url="Z:\6 - PRESTAÇÃO DE CONTAS\2024\12 - COMPETÊNCIA DEZEMBRO\5- PCF\"/>
    </mc:Choice>
  </mc:AlternateContent>
  <xr:revisionPtr revIDLastSave="0" documentId="13_ncr:1_{014212CD-ACAB-41EB-80CD-256D0F1A0118}" xr6:coauthVersionLast="47" xr6:coauthVersionMax="47" xr10:uidLastSave="{00000000-0000-0000-0000-000000000000}"/>
  <bookViews>
    <workbookView xWindow="-120" yWindow="-120" windowWidth="21840" windowHeight="13140" tabRatio="1000" xr2:uid="{00000000-000D-0000-FFFF-FFFF00000000}"/>
  </bookViews>
  <sheets>
    <sheet name="CONTÁBIL FINANCEIRA - PCF" sheetId="1" r:id="rId1"/>
    <sheet name="CÁLCULO FOLHA DE PAGAMENTO" sheetId="2" r:id="rId2"/>
    <sheet name="TURNOVER" sheetId="3" r:id="rId3"/>
    <sheet name="FUNDO FIXO" sheetId="4" r:id="rId4"/>
    <sheet name="1 CONTA CORRENTE (D E C)" sheetId="5" r:id="rId5"/>
    <sheet name="2. CONTA CORRENTE (D E C)" sheetId="6" r:id="rId6"/>
    <sheet name="APLICAÇÃO FINANCEIRA" sheetId="7" r:id="rId7"/>
    <sheet name="SALDO DE ESTOQUE" sheetId="8" r:id="rId8"/>
    <sheet name="Despesa pessoal ANEXO II " sheetId="9" r:id="rId9"/>
    <sheet name="Demais despesas pesso ANEXO III" sheetId="10" r:id="rId10"/>
    <sheet name="Despesas gerais ANEXO IV" sheetId="11" r:id="rId11"/>
    <sheet name="Receitas ANEXO V" sheetId="12" r:id="rId12"/>
    <sheet name="Demais receitas ANEXO VI" sheetId="13" r:id="rId13"/>
    <sheet name="Contratos ANEXO VII" sheetId="14" r:id="rId14"/>
    <sheet name="Termo aditivo ANEXO VIII" sheetId="15" r:id="rId15"/>
    <sheet name="CATEGORIA PROFISSIONAL" sheetId="16" r:id="rId16"/>
    <sheet name="PLANILHA DE CONFERÊNCIA" sheetId="17" r:id="rId17"/>
    <sheet name="Plan1" sheetId="18" state="hidden" r:id="rId18"/>
  </sheets>
  <definedNames>
    <definedName name="_xlnm._FilterDatabase" localSheetId="10" hidden="1">'Despesas gerais ANEXO IV'!$A$1:$L$319</definedName>
    <definedName name="FORNECEDORE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11" i="1" l="1"/>
  <c r="D213" i="1"/>
  <c r="D212" i="1"/>
  <c r="D210" i="1"/>
  <c r="S165" i="10" l="1"/>
  <c r="M165" i="10"/>
  <c r="AB165" i="10" s="1"/>
  <c r="AB164" i="10"/>
  <c r="S164" i="10"/>
  <c r="M164" i="10"/>
  <c r="S163" i="10"/>
  <c r="AB163" i="10" s="1"/>
  <c r="M163" i="10"/>
  <c r="S162" i="10"/>
  <c r="AB162" i="10" s="1"/>
  <c r="M162" i="10"/>
  <c r="S161" i="10"/>
  <c r="M161" i="10"/>
  <c r="AB161" i="10" s="1"/>
  <c r="AB160" i="10"/>
  <c r="S160" i="10"/>
  <c r="M160" i="10"/>
  <c r="S159" i="10"/>
  <c r="AB159" i="10" s="1"/>
  <c r="M159" i="10"/>
  <c r="S158" i="10"/>
  <c r="AB158" i="10" s="1"/>
  <c r="M158" i="10"/>
  <c r="S157" i="10"/>
  <c r="M157" i="10"/>
  <c r="AB157" i="10" s="1"/>
  <c r="AB156" i="10"/>
  <c r="S156" i="10"/>
  <c r="M156" i="10"/>
  <c r="S155" i="10"/>
  <c r="AB155" i="10" s="1"/>
  <c r="M155" i="10"/>
  <c r="S154" i="10"/>
  <c r="AB154" i="10" s="1"/>
  <c r="M154" i="10"/>
  <c r="S153" i="10"/>
  <c r="M153" i="10"/>
  <c r="AB153" i="10" s="1"/>
  <c r="AB152" i="10"/>
  <c r="S152" i="10"/>
  <c r="M152" i="10"/>
  <c r="S151" i="10"/>
  <c r="AB151" i="10" s="1"/>
  <c r="M151" i="10"/>
  <c r="S150" i="10"/>
  <c r="AB150" i="10" s="1"/>
  <c r="M150" i="10"/>
  <c r="S149" i="10"/>
  <c r="M149" i="10"/>
  <c r="AB149" i="10" s="1"/>
  <c r="AB148" i="10"/>
  <c r="S148" i="10"/>
  <c r="M148" i="10"/>
  <c r="S147" i="10"/>
  <c r="AB147" i="10" s="1"/>
  <c r="M147" i="10"/>
  <c r="S146" i="10"/>
  <c r="AB146" i="10" s="1"/>
  <c r="M146" i="10"/>
  <c r="S145" i="10"/>
  <c r="M145" i="10"/>
  <c r="AB145" i="10" s="1"/>
  <c r="AB144" i="10"/>
  <c r="S144" i="10"/>
  <c r="M144" i="10"/>
  <c r="S143" i="10"/>
  <c r="AB143" i="10" s="1"/>
  <c r="M143" i="10"/>
  <c r="S142" i="10"/>
  <c r="AB142" i="10" s="1"/>
  <c r="M142" i="10"/>
  <c r="S141" i="10"/>
  <c r="M141" i="10"/>
  <c r="AB141" i="10" s="1"/>
  <c r="AB140" i="10"/>
  <c r="S140" i="10"/>
  <c r="M140" i="10"/>
  <c r="S139" i="10"/>
  <c r="AB139" i="10" s="1"/>
  <c r="M139" i="10"/>
  <c r="S138" i="10"/>
  <c r="AB138" i="10" s="1"/>
  <c r="M138" i="10"/>
  <c r="S137" i="10"/>
  <c r="M137" i="10"/>
  <c r="AB137" i="10" s="1"/>
  <c r="AB136" i="10"/>
  <c r="S136" i="10"/>
  <c r="M136" i="10"/>
  <c r="S135" i="10"/>
  <c r="AB135" i="10" s="1"/>
  <c r="M135" i="10"/>
  <c r="M134" i="10"/>
  <c r="S133" i="10"/>
  <c r="AB133" i="10" s="1"/>
  <c r="M133" i="10"/>
  <c r="S132" i="10"/>
  <c r="AB132" i="10" s="1"/>
  <c r="M132" i="10"/>
  <c r="S131" i="10"/>
  <c r="M131" i="10"/>
  <c r="AB131" i="10" s="1"/>
  <c r="AB130" i="10"/>
  <c r="S130" i="10"/>
  <c r="M130" i="10"/>
  <c r="S129" i="10"/>
  <c r="AB129" i="10" s="1"/>
  <c r="M129" i="10"/>
  <c r="S128" i="10"/>
  <c r="AB128" i="10" s="1"/>
  <c r="M128" i="10"/>
  <c r="S127" i="10"/>
  <c r="AB127" i="10" s="1"/>
  <c r="M127" i="10"/>
  <c r="AB126" i="10"/>
  <c r="S126" i="10"/>
  <c r="M126" i="10"/>
  <c r="S125" i="10"/>
  <c r="AB125" i="10" s="1"/>
  <c r="M125" i="10"/>
  <c r="S124" i="10"/>
  <c r="AB124" i="10" s="1"/>
  <c r="M124" i="10"/>
  <c r="S123" i="10"/>
  <c r="AB123" i="10" s="1"/>
  <c r="M123" i="10"/>
  <c r="AB122" i="10"/>
  <c r="S122" i="10"/>
  <c r="M122" i="10"/>
  <c r="S121" i="10"/>
  <c r="AB121" i="10" s="1"/>
  <c r="M121" i="10"/>
  <c r="S120" i="10"/>
  <c r="AB120" i="10" s="1"/>
  <c r="M120" i="10"/>
  <c r="S119" i="10"/>
  <c r="AB119" i="10" s="1"/>
  <c r="M119" i="10"/>
  <c r="AB118" i="10"/>
  <c r="S118" i="10"/>
  <c r="M118" i="10"/>
  <c r="S117" i="10"/>
  <c r="AB117" i="10" s="1"/>
  <c r="M117" i="10"/>
  <c r="S116" i="10"/>
  <c r="AB116" i="10" s="1"/>
  <c r="M116" i="10"/>
  <c r="M115" i="10"/>
  <c r="S114" i="10"/>
  <c r="AB114" i="10" s="1"/>
  <c r="M114" i="10"/>
  <c r="S113" i="10"/>
  <c r="AB113" i="10" s="1"/>
  <c r="M113" i="10"/>
  <c r="AB112" i="10"/>
  <c r="S112" i="10"/>
  <c r="M112" i="10"/>
  <c r="S111" i="10"/>
  <c r="AB111" i="10" s="1"/>
  <c r="M111" i="10"/>
  <c r="S110" i="10"/>
  <c r="AB110" i="10" s="1"/>
  <c r="M110" i="10"/>
  <c r="S109" i="10"/>
  <c r="AB109" i="10" s="1"/>
  <c r="M109" i="10"/>
  <c r="AB108" i="10"/>
  <c r="S108" i="10"/>
  <c r="M108" i="10"/>
  <c r="S107" i="10"/>
  <c r="AB107" i="10" s="1"/>
  <c r="M107" i="10"/>
  <c r="S106" i="10"/>
  <c r="AB106" i="10" s="1"/>
  <c r="M106" i="10"/>
  <c r="S105" i="10"/>
  <c r="AB105" i="10" s="1"/>
  <c r="M105" i="10"/>
  <c r="AB104" i="10"/>
  <c r="S104" i="10"/>
  <c r="M104" i="10"/>
  <c r="S103" i="10"/>
  <c r="AB103" i="10" s="1"/>
  <c r="M103" i="10"/>
  <c r="S102" i="10"/>
  <c r="AB102" i="10" s="1"/>
  <c r="M102" i="10"/>
  <c r="S101" i="10"/>
  <c r="AB101" i="10" s="1"/>
  <c r="M101" i="10"/>
  <c r="AB100" i="10"/>
  <c r="M100" i="10"/>
  <c r="S99" i="10"/>
  <c r="AB99" i="10" s="1"/>
  <c r="M99" i="10"/>
  <c r="S98" i="10"/>
  <c r="AB98" i="10" s="1"/>
  <c r="M98" i="10"/>
  <c r="AB97" i="10"/>
  <c r="S97" i="10"/>
  <c r="M97" i="10"/>
  <c r="S96" i="10"/>
  <c r="AB96" i="10" s="1"/>
  <c r="M96" i="10"/>
  <c r="S95" i="10"/>
  <c r="AB95" i="10" s="1"/>
  <c r="M95" i="10"/>
  <c r="S94" i="10"/>
  <c r="AB94" i="10" s="1"/>
  <c r="M94" i="10"/>
  <c r="AB93" i="10"/>
  <c r="S93" i="10"/>
  <c r="M93" i="10"/>
  <c r="S92" i="10"/>
  <c r="AB92" i="10" s="1"/>
  <c r="M92" i="10"/>
  <c r="S91" i="10"/>
  <c r="AB91" i="10" s="1"/>
  <c r="M91" i="10"/>
  <c r="S90" i="10"/>
  <c r="M90" i="10"/>
  <c r="AB90" i="10" s="1"/>
  <c r="AB89" i="10"/>
  <c r="S89" i="10"/>
  <c r="M89" i="10"/>
  <c r="S88" i="10"/>
  <c r="AB88" i="10" s="1"/>
  <c r="M88" i="10"/>
  <c r="S87" i="10"/>
  <c r="AB87" i="10" s="1"/>
  <c r="M87" i="10"/>
  <c r="S86" i="10"/>
  <c r="AB86" i="10" s="1"/>
  <c r="M86" i="10"/>
  <c r="AB85" i="10"/>
  <c r="S85" i="10"/>
  <c r="M85" i="10"/>
  <c r="S84" i="10"/>
  <c r="AB84" i="10" s="1"/>
  <c r="M84" i="10"/>
  <c r="M83" i="10"/>
  <c r="AB83" i="10" s="1"/>
  <c r="AB82" i="10"/>
  <c r="M82" i="10"/>
  <c r="S81" i="10"/>
  <c r="AB81" i="10" s="1"/>
  <c r="M81" i="10"/>
  <c r="S80" i="10"/>
  <c r="AB80" i="10" s="1"/>
  <c r="M80" i="10"/>
  <c r="AB79" i="10"/>
  <c r="S79" i="10"/>
  <c r="M79" i="10"/>
  <c r="S78" i="10"/>
  <c r="AB78" i="10" s="1"/>
  <c r="M78" i="10"/>
  <c r="S77" i="10"/>
  <c r="AB77" i="10" s="1"/>
  <c r="M77" i="10"/>
  <c r="M76" i="10"/>
  <c r="AB76" i="10" s="1"/>
  <c r="S75" i="10"/>
  <c r="AB75" i="10" s="1"/>
  <c r="M75" i="10"/>
  <c r="S74" i="10"/>
  <c r="AB74" i="10" s="1"/>
  <c r="M74" i="10"/>
  <c r="S73" i="10"/>
  <c r="AB73" i="10" s="1"/>
  <c r="M73" i="10"/>
  <c r="AB72" i="10"/>
  <c r="S72" i="10"/>
  <c r="M72" i="10"/>
  <c r="S71" i="10"/>
  <c r="AB71" i="10" s="1"/>
  <c r="M71" i="10"/>
  <c r="S70" i="10"/>
  <c r="AB70" i="10" s="1"/>
  <c r="M70" i="10"/>
  <c r="S69" i="10"/>
  <c r="AB69" i="10" s="1"/>
  <c r="M69" i="10"/>
  <c r="AB68" i="10"/>
  <c r="S68" i="10"/>
  <c r="M68" i="10"/>
  <c r="S67" i="10"/>
  <c r="AB67" i="10" s="1"/>
  <c r="M67" i="10"/>
  <c r="S66" i="10"/>
  <c r="AB66" i="10" s="1"/>
  <c r="M66" i="10"/>
  <c r="S65" i="10"/>
  <c r="AB65" i="10" s="1"/>
  <c r="M65" i="10"/>
  <c r="AB64" i="10"/>
  <c r="S64" i="10"/>
  <c r="M64" i="10"/>
  <c r="S63" i="10"/>
  <c r="AB63" i="10" s="1"/>
  <c r="M63" i="10"/>
  <c r="S62" i="10"/>
  <c r="AB62" i="10" s="1"/>
  <c r="M62" i="10"/>
  <c r="S61" i="10"/>
  <c r="AB61" i="10" s="1"/>
  <c r="M61" i="10"/>
  <c r="AB60" i="10"/>
  <c r="S60" i="10"/>
  <c r="M60" i="10"/>
  <c r="S59" i="10"/>
  <c r="AB59" i="10" s="1"/>
  <c r="M59" i="10"/>
  <c r="S58" i="10"/>
  <c r="AB58" i="10" s="1"/>
  <c r="M58" i="10"/>
  <c r="S57" i="10"/>
  <c r="AB57" i="10" s="1"/>
  <c r="M57" i="10"/>
  <c r="AB56" i="10"/>
  <c r="S56" i="10"/>
  <c r="M56" i="10"/>
  <c r="S55" i="10"/>
  <c r="AB55" i="10" s="1"/>
  <c r="M55" i="10"/>
  <c r="S54" i="10"/>
  <c r="AB54" i="10" s="1"/>
  <c r="M54" i="10"/>
  <c r="S53" i="10"/>
  <c r="AB53" i="10" s="1"/>
  <c r="M53" i="10"/>
  <c r="AB52" i="10"/>
  <c r="S52" i="10"/>
  <c r="M52" i="10"/>
  <c r="S51" i="10"/>
  <c r="AB51" i="10" s="1"/>
  <c r="M51" i="10"/>
  <c r="S50" i="10"/>
  <c r="AB50" i="10" s="1"/>
  <c r="M50" i="10"/>
  <c r="S49" i="10"/>
  <c r="AB49" i="10" s="1"/>
  <c r="M49" i="10"/>
  <c r="AB48" i="10"/>
  <c r="S48" i="10"/>
  <c r="M48" i="10"/>
  <c r="S47" i="10"/>
  <c r="AB47" i="10" s="1"/>
  <c r="M47" i="10"/>
  <c r="S46" i="10"/>
  <c r="AB46" i="10" s="1"/>
  <c r="M46" i="10"/>
  <c r="S45" i="10"/>
  <c r="AB45" i="10" s="1"/>
  <c r="M45" i="10"/>
  <c r="AB44" i="10"/>
  <c r="S44" i="10"/>
  <c r="M44" i="10"/>
  <c r="S43" i="10"/>
  <c r="AB43" i="10" s="1"/>
  <c r="M43" i="10"/>
  <c r="S42" i="10"/>
  <c r="AB42" i="10" s="1"/>
  <c r="M42" i="10"/>
  <c r="S41" i="10"/>
  <c r="AB41" i="10" s="1"/>
  <c r="M41" i="10"/>
  <c r="AB40" i="10"/>
  <c r="S40" i="10"/>
  <c r="M40" i="10"/>
  <c r="S39" i="10"/>
  <c r="AB39" i="10" s="1"/>
  <c r="M39" i="10"/>
  <c r="S38" i="10"/>
  <c r="AB38" i="10" s="1"/>
  <c r="M38" i="10"/>
  <c r="S37" i="10"/>
  <c r="AB37" i="10" s="1"/>
  <c r="M37" i="10"/>
  <c r="AB36" i="10"/>
  <c r="S36" i="10"/>
  <c r="M36" i="10"/>
  <c r="S35" i="10"/>
  <c r="AB35" i="10" s="1"/>
  <c r="M35" i="10"/>
  <c r="S34" i="10"/>
  <c r="AB34" i="10" s="1"/>
  <c r="M34" i="10"/>
  <c r="S33" i="10"/>
  <c r="AB33" i="10" s="1"/>
  <c r="M33" i="10"/>
  <c r="AB32" i="10"/>
  <c r="S32" i="10"/>
  <c r="M32" i="10"/>
  <c r="S31" i="10"/>
  <c r="AB31" i="10" s="1"/>
  <c r="M31" i="10"/>
  <c r="S30" i="10"/>
  <c r="AB30" i="10" s="1"/>
  <c r="M30" i="10"/>
  <c r="S29" i="10"/>
  <c r="AB29" i="10" s="1"/>
  <c r="M29" i="10"/>
  <c r="AB28" i="10"/>
  <c r="S28" i="10"/>
  <c r="M28" i="10"/>
  <c r="S27" i="10"/>
  <c r="AB27" i="10" s="1"/>
  <c r="M27" i="10"/>
  <c r="S26" i="10"/>
  <c r="AB26" i="10" s="1"/>
  <c r="M26" i="10"/>
  <c r="S25" i="10"/>
  <c r="AB25" i="10" s="1"/>
  <c r="M25" i="10"/>
  <c r="AB24" i="10"/>
  <c r="S24" i="10"/>
  <c r="M24" i="10"/>
  <c r="S23" i="10"/>
  <c r="AB23" i="10" s="1"/>
  <c r="M23" i="10"/>
  <c r="S22" i="10"/>
  <c r="AB22" i="10" s="1"/>
  <c r="M22" i="10"/>
  <c r="S21" i="10"/>
  <c r="AB21" i="10" s="1"/>
  <c r="M21" i="10"/>
  <c r="AB20" i="10"/>
  <c r="S20" i="10"/>
  <c r="M20" i="10"/>
  <c r="S19" i="10"/>
  <c r="AB19" i="10" s="1"/>
  <c r="M19" i="10"/>
  <c r="S18" i="10"/>
  <c r="AB18" i="10" s="1"/>
  <c r="M18" i="10"/>
  <c r="S17" i="10"/>
  <c r="AB17" i="10" s="1"/>
  <c r="M17" i="10"/>
  <c r="AB16" i="10"/>
  <c r="S16" i="10"/>
  <c r="M16" i="10"/>
  <c r="S15" i="10"/>
  <c r="AB15" i="10" s="1"/>
  <c r="M15" i="10"/>
  <c r="S14" i="10"/>
  <c r="AB14" i="10" s="1"/>
  <c r="M14" i="10"/>
  <c r="S13" i="10"/>
  <c r="AB13" i="10" s="1"/>
  <c r="M13" i="10"/>
  <c r="AB12" i="10"/>
  <c r="S12" i="10"/>
  <c r="M12" i="10"/>
  <c r="S11" i="10"/>
  <c r="AB11" i="10" s="1"/>
  <c r="M11" i="10"/>
  <c r="S10" i="10"/>
  <c r="AB10" i="10" s="1"/>
  <c r="M10" i="10"/>
  <c r="S9" i="10"/>
  <c r="AB9" i="10" s="1"/>
  <c r="M9" i="10"/>
  <c r="AB8" i="10"/>
  <c r="S8" i="10"/>
  <c r="M8" i="10"/>
  <c r="S7" i="10"/>
  <c r="AB7" i="10" s="1"/>
  <c r="M7" i="10"/>
  <c r="S6" i="10"/>
  <c r="AB6" i="10" s="1"/>
  <c r="M6" i="10"/>
  <c r="S5" i="10"/>
  <c r="AB5" i="10" s="1"/>
  <c r="M5" i="10"/>
  <c r="AB4" i="10"/>
  <c r="S4" i="10"/>
  <c r="M4" i="10"/>
  <c r="S3" i="10"/>
  <c r="AB3" i="10" s="1"/>
  <c r="M3" i="10"/>
  <c r="S2" i="10"/>
  <c r="AB2" i="10" s="1"/>
  <c r="M2" i="10"/>
  <c r="P165" i="9"/>
  <c r="P164" i="9"/>
  <c r="P163" i="9"/>
  <c r="P162" i="9"/>
  <c r="P161" i="9"/>
  <c r="P160" i="9"/>
  <c r="P159" i="9"/>
  <c r="P158" i="9"/>
  <c r="P157" i="9"/>
  <c r="P156" i="9"/>
  <c r="P155" i="9"/>
  <c r="P154" i="9"/>
  <c r="P153" i="9"/>
  <c r="P152" i="9"/>
  <c r="P151" i="9"/>
  <c r="P150" i="9"/>
  <c r="P149" i="9"/>
  <c r="P148" i="9"/>
  <c r="P147" i="9"/>
  <c r="P146" i="9"/>
  <c r="P145" i="9"/>
  <c r="P144" i="9"/>
  <c r="P143" i="9"/>
  <c r="P142" i="9"/>
  <c r="P141" i="9"/>
  <c r="P140" i="9"/>
  <c r="P139" i="9"/>
  <c r="P138" i="9"/>
  <c r="P137" i="9"/>
  <c r="P136" i="9"/>
  <c r="P135" i="9"/>
  <c r="P134" i="9"/>
  <c r="P133" i="9"/>
  <c r="P132" i="9"/>
  <c r="P131" i="9"/>
  <c r="P130" i="9"/>
  <c r="P129" i="9"/>
  <c r="P128" i="9"/>
  <c r="P127" i="9"/>
  <c r="P126" i="9"/>
  <c r="P125" i="9"/>
  <c r="P124" i="9"/>
  <c r="P123" i="9"/>
  <c r="P122" i="9"/>
  <c r="P121" i="9"/>
  <c r="P120" i="9"/>
  <c r="P119" i="9"/>
  <c r="P118" i="9"/>
  <c r="P117" i="9"/>
  <c r="P116" i="9"/>
  <c r="P115" i="9"/>
  <c r="P114" i="9"/>
  <c r="P113" i="9"/>
  <c r="P112" i="9"/>
  <c r="P111" i="9"/>
  <c r="P110" i="9"/>
  <c r="P109" i="9"/>
  <c r="P108" i="9"/>
  <c r="P107" i="9"/>
  <c r="P106" i="9"/>
  <c r="P105" i="9"/>
  <c r="P104" i="9"/>
  <c r="P103" i="9"/>
  <c r="P102" i="9"/>
  <c r="P101" i="9"/>
  <c r="P100" i="9"/>
  <c r="P99" i="9"/>
  <c r="P98" i="9"/>
  <c r="P97" i="9"/>
  <c r="P96" i="9"/>
  <c r="P95" i="9"/>
  <c r="P94" i="9"/>
  <c r="P93" i="9"/>
  <c r="P92" i="9"/>
  <c r="P91" i="9"/>
  <c r="P90" i="9"/>
  <c r="P89" i="9"/>
  <c r="P88" i="9"/>
  <c r="P87" i="9"/>
  <c r="P86" i="9"/>
  <c r="P85" i="9"/>
  <c r="P84" i="9"/>
  <c r="P83" i="9"/>
  <c r="P82" i="9"/>
  <c r="P81" i="9"/>
  <c r="P80" i="9"/>
  <c r="P79" i="9"/>
  <c r="P78" i="9"/>
  <c r="P77" i="9"/>
  <c r="P76" i="9"/>
  <c r="P75" i="9"/>
  <c r="P74" i="9"/>
  <c r="P73" i="9"/>
  <c r="P72" i="9"/>
  <c r="P71" i="9"/>
  <c r="P70" i="9"/>
  <c r="P69" i="9"/>
  <c r="P68" i="9"/>
  <c r="P67" i="9"/>
  <c r="P66" i="9"/>
  <c r="P65" i="9"/>
  <c r="P64" i="9"/>
  <c r="P63" i="9"/>
  <c r="P62" i="9"/>
  <c r="P61" i="9"/>
  <c r="P60" i="9"/>
  <c r="P59" i="9"/>
  <c r="P58" i="9"/>
  <c r="P57" i="9"/>
  <c r="P56" i="9"/>
  <c r="P55" i="9"/>
  <c r="P54" i="9"/>
  <c r="P53" i="9"/>
  <c r="P52" i="9"/>
  <c r="P51" i="9"/>
  <c r="P50" i="9"/>
  <c r="P49" i="9"/>
  <c r="P48" i="9"/>
  <c r="P47" i="9"/>
  <c r="P46" i="9"/>
  <c r="P45" i="9"/>
  <c r="P44" i="9"/>
  <c r="P43" i="9"/>
  <c r="P42" i="9"/>
  <c r="P41" i="9"/>
  <c r="P40" i="9"/>
  <c r="P39" i="9"/>
  <c r="P38" i="9"/>
  <c r="P37" i="9"/>
  <c r="P36" i="9"/>
  <c r="P35" i="9"/>
  <c r="P34" i="9"/>
  <c r="P33" i="9"/>
  <c r="P32" i="9"/>
  <c r="P31" i="9"/>
  <c r="P30" i="9"/>
  <c r="P29" i="9"/>
  <c r="P28" i="9"/>
  <c r="P27" i="9"/>
  <c r="P26" i="9"/>
  <c r="P25" i="9"/>
  <c r="P24" i="9"/>
  <c r="P23" i="9"/>
  <c r="P22" i="9"/>
  <c r="P21" i="9"/>
  <c r="P20" i="9"/>
  <c r="P19" i="9"/>
  <c r="P18" i="9"/>
  <c r="P17" i="9"/>
  <c r="P16" i="9"/>
  <c r="P15" i="9"/>
  <c r="P14" i="9"/>
  <c r="P13" i="9"/>
  <c r="P12" i="9"/>
  <c r="P11" i="9"/>
  <c r="P10" i="9"/>
  <c r="P9" i="9"/>
  <c r="P8" i="9"/>
  <c r="P7" i="9"/>
  <c r="P6" i="9"/>
  <c r="P5" i="9"/>
  <c r="P4" i="9"/>
  <c r="P3" i="9"/>
  <c r="P2" i="9"/>
  <c r="G83" i="2"/>
  <c r="G81" i="2"/>
  <c r="G80" i="2" s="1"/>
  <c r="G77" i="2"/>
  <c r="G74" i="2" s="1"/>
  <c r="G75" i="2"/>
  <c r="B39" i="2"/>
  <c r="B40" i="2" s="1"/>
  <c r="B35" i="2"/>
  <c r="B34" i="2"/>
  <c r="E17" i="2"/>
  <c r="E15" i="2"/>
  <c r="E19" i="2"/>
  <c r="D17" i="2"/>
  <c r="D15" i="2"/>
  <c r="D150" i="1"/>
  <c r="D113" i="1"/>
  <c r="G3" i="13"/>
  <c r="G2" i="13"/>
  <c r="D140" i="1"/>
  <c r="D121" i="1"/>
  <c r="D115" i="1"/>
  <c r="D99" i="1"/>
  <c r="D92" i="1"/>
  <c r="D69" i="1"/>
  <c r="D68" i="1"/>
  <c r="D71" i="1"/>
  <c r="D72" i="1"/>
  <c r="E21" i="7"/>
  <c r="E13" i="7"/>
  <c r="C35" i="6"/>
  <c r="C315" i="5"/>
  <c r="M25" i="16"/>
  <c r="M22" i="16"/>
  <c r="G73" i="2" l="1"/>
  <c r="G25" i="2"/>
  <c r="G23" i="2" s="1"/>
  <c r="G24" i="2"/>
  <c r="G22" i="2"/>
  <c r="D87" i="1"/>
  <c r="G27" i="2"/>
  <c r="D10" i="1" l="1"/>
  <c r="D315" i="5" l="1"/>
  <c r="D316" i="5" l="1"/>
  <c r="I25" i="16" l="1"/>
  <c r="I22" i="16"/>
  <c r="H25" i="16"/>
  <c r="G25" i="16"/>
  <c r="F25" i="16"/>
  <c r="E25" i="16"/>
  <c r="D25" i="16"/>
  <c r="C25" i="16"/>
  <c r="H22" i="16"/>
  <c r="G22" i="16"/>
  <c r="F22" i="16"/>
  <c r="E22" i="16"/>
  <c r="D22" i="16"/>
  <c r="C22" i="16"/>
  <c r="B22" i="3"/>
  <c r="C28" i="2" l="1"/>
  <c r="C29" i="2" s="1"/>
  <c r="C23" i="2"/>
  <c r="D35" i="6"/>
  <c r="D214" i="1" l="1"/>
  <c r="D90" i="1"/>
  <c r="D70" i="1"/>
  <c r="D136" i="1"/>
  <c r="D101" i="1"/>
  <c r="D176" i="1"/>
  <c r="G21" i="7"/>
  <c r="G13" i="7"/>
  <c r="D36" i="6"/>
  <c r="N25" i="16"/>
  <c r="M27" i="16"/>
  <c r="L25" i="16"/>
  <c r="K25" i="16"/>
  <c r="J25" i="16"/>
  <c r="I27" i="16"/>
  <c r="G27" i="16"/>
  <c r="F27" i="16"/>
  <c r="E27" i="16"/>
  <c r="D27" i="16"/>
  <c r="C27" i="16"/>
  <c r="N22" i="16"/>
  <c r="L22" i="16"/>
  <c r="K22" i="16"/>
  <c r="J22" i="16"/>
  <c r="D53" i="8"/>
  <c r="D185" i="1" s="1"/>
  <c r="D40" i="8"/>
  <c r="D37" i="8"/>
  <c r="D35" i="8"/>
  <c r="D33" i="8"/>
  <c r="D23" i="8"/>
  <c r="D183" i="1" s="1"/>
  <c r="F23" i="7"/>
  <c r="E23" i="7"/>
  <c r="D23" i="7"/>
  <c r="C23" i="7"/>
  <c r="B23" i="7"/>
  <c r="G22" i="7"/>
  <c r="F18" i="7"/>
  <c r="F24" i="7" s="1"/>
  <c r="D194" i="1" s="1"/>
  <c r="E18" i="7"/>
  <c r="D18" i="7"/>
  <c r="C18" i="7"/>
  <c r="B18" i="7"/>
  <c r="G17" i="7"/>
  <c r="G16" i="7"/>
  <c r="G15" i="7"/>
  <c r="G14" i="7"/>
  <c r="J36" i="4"/>
  <c r="D170" i="1" s="1"/>
  <c r="I36" i="4"/>
  <c r="D171" i="1" s="1"/>
  <c r="K8" i="4"/>
  <c r="K9" i="4" s="1"/>
  <c r="K10" i="4" s="1"/>
  <c r="K11" i="4" s="1"/>
  <c r="K12" i="4" s="1"/>
  <c r="K13" i="4" s="1"/>
  <c r="K14" i="4" s="1"/>
  <c r="K15" i="4" s="1"/>
  <c r="K16" i="4" s="1"/>
  <c r="K17" i="4" s="1"/>
  <c r="K18" i="4" s="1"/>
  <c r="K19" i="4" s="1"/>
  <c r="K20" i="4" s="1"/>
  <c r="K21" i="4" s="1"/>
  <c r="K22" i="4" s="1"/>
  <c r="K23" i="4" s="1"/>
  <c r="K24" i="4" s="1"/>
  <c r="K25" i="4" s="1"/>
  <c r="K26" i="4" s="1"/>
  <c r="K27" i="4" s="1"/>
  <c r="K28" i="4" s="1"/>
  <c r="K29" i="4" s="1"/>
  <c r="K30" i="4" s="1"/>
  <c r="K31" i="4" s="1"/>
  <c r="K32" i="4" s="1"/>
  <c r="K33" i="4" s="1"/>
  <c r="K34" i="4" s="1"/>
  <c r="K35" i="4" s="1"/>
  <c r="J38" i="4" s="1"/>
  <c r="I48" i="4" s="1"/>
  <c r="D156" i="1"/>
  <c r="D68" i="2"/>
  <c r="H66" i="2"/>
  <c r="G66" i="2"/>
  <c r="D42" i="2"/>
  <c r="B36" i="2" s="1"/>
  <c r="B33" i="2" s="1"/>
  <c r="G70" i="2"/>
  <c r="D31" i="1" s="1"/>
  <c r="G26" i="2"/>
  <c r="G28" i="2" s="1"/>
  <c r="G29" i="2" s="1"/>
  <c r="D223" i="1"/>
  <c r="D229" i="1" s="1"/>
  <c r="D230" i="1" s="1"/>
  <c r="D205" i="1"/>
  <c r="D169" i="1"/>
  <c r="E163" i="1"/>
  <c r="D149" i="1"/>
  <c r="D144" i="1"/>
  <c r="D128" i="1"/>
  <c r="D127" i="1"/>
  <c r="D122" i="1"/>
  <c r="D108" i="1"/>
  <c r="D97" i="1"/>
  <c r="D85" i="1"/>
  <c r="E79" i="1"/>
  <c r="D67" i="1"/>
  <c r="D64" i="1"/>
  <c r="D57" i="1"/>
  <c r="D54" i="1"/>
  <c r="D52" i="1"/>
  <c r="D50" i="1"/>
  <c r="D34" i="1"/>
  <c r="D25" i="1"/>
  <c r="D15" i="1"/>
  <c r="N27" i="16" l="1"/>
  <c r="D49" i="1"/>
  <c r="D43" i="1" s="1"/>
  <c r="D32" i="8"/>
  <c r="D46" i="8" s="1"/>
  <c r="D184" i="1" s="1"/>
  <c r="D186" i="1" s="1"/>
  <c r="L27" i="16"/>
  <c r="K27" i="16"/>
  <c r="J27" i="16"/>
  <c r="H19" i="2"/>
  <c r="D111" i="1"/>
  <c r="D110" i="1" s="1"/>
  <c r="D100" i="1" s="1"/>
  <c r="D177" i="1"/>
  <c r="D178" i="1"/>
  <c r="H27" i="16"/>
  <c r="D32" i="1"/>
  <c r="D29" i="1"/>
  <c r="D24" i="1" s="1"/>
  <c r="D33" i="1" s="1"/>
  <c r="D63" i="1"/>
  <c r="D135" i="1"/>
  <c r="D126" i="1" s="1"/>
  <c r="D172" i="1"/>
  <c r="I39" i="4"/>
  <c r="D84" i="1"/>
  <c r="G19" i="7"/>
  <c r="G23" i="7"/>
  <c r="E24" i="7"/>
  <c r="D193" i="1" s="1"/>
  <c r="D16" i="1" s="1"/>
  <c r="D19" i="1" s="1"/>
  <c r="D20" i="1" s="1"/>
  <c r="C24" i="7"/>
  <c r="D191" i="1" s="1"/>
  <c r="D24" i="7"/>
  <c r="D192" i="1" s="1"/>
  <c r="B24" i="7"/>
  <c r="D190" i="1" s="1"/>
  <c r="G18" i="7"/>
  <c r="J39" i="4"/>
  <c r="H17" i="2"/>
  <c r="D55" i="8" l="1"/>
  <c r="G24" i="7"/>
  <c r="D179" i="1"/>
  <c r="D195" i="1"/>
  <c r="G69" i="2"/>
  <c r="D30" i="1" s="1"/>
  <c r="D23" i="1" s="1"/>
  <c r="D152" i="1" s="1"/>
  <c r="D153" i="1" s="1"/>
  <c r="H15" i="2"/>
  <c r="I15" i="2" s="1"/>
  <c r="D197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87" authorId="0" shapeId="0" xr:uid="{00000000-0006-0000-0000-000001000000}">
      <text>
        <r>
          <rPr>
            <sz val="11"/>
            <color theme="1"/>
            <rFont val="Calibri"/>
            <family val="2"/>
            <scheme val="minor"/>
          </rPr>
          <t>PROVTEL (LINK INTERNET)
VC1 TECNOLOGIA
INTELBRAS
======</t>
        </r>
      </text>
    </comment>
    <comment ref="D92" authorId="0" shapeId="0" xr:uid="{00000000-0006-0000-0000-000002000000}">
      <text>
        <r>
          <rPr>
            <sz val="11"/>
            <color theme="1"/>
            <rFont val="Calibri"/>
            <family val="2"/>
            <scheme val="minor"/>
          </rPr>
          <t>LEANDRO CESAR(LOCAÇÃO ARCONDICIONADO)
HELSON CARLOS
ALEXSANDRA DE GUSMÃO
SARAH  LIMA
======</t>
        </r>
      </text>
    </comment>
    <comment ref="D113" authorId="0" shapeId="0" xr:uid="{00000000-0006-0000-0000-000003000000}">
      <text>
        <r>
          <rPr>
            <sz val="11"/>
            <color theme="1"/>
            <rFont val="Calibri"/>
            <family val="2"/>
            <scheme val="minor"/>
          </rPr>
          <t>TECHSYST
FLOWTI
MV INFORMATICA (MANUTENÇÃO)
APOIO COTAÇÕES
GUPY
VIA X CRIAÇÕES
FORTES
======</t>
        </r>
      </text>
    </comment>
    <comment ref="D115" authorId="0" shapeId="0" xr:uid="{00000000-0006-0000-0000-000004000000}">
      <text>
        <r>
          <rPr>
            <sz val="11"/>
            <color theme="1"/>
            <rFont val="Calibri"/>
            <family val="2"/>
            <scheme val="minor"/>
          </rPr>
          <t xml:space="preserve">FACILYTES
G E DE ANDRADE
TRINITY (RH)
FERNANDA DA SILVA
TRINITY (HUMANIZAÇÃO)
PORTO SERVIÇOS
ALF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Luciana Serpa de Souza</author>
  </authors>
  <commentList>
    <comment ref="G75" authorId="0" shapeId="0" xr:uid="{FA13DA0F-565B-4697-A75A-035D69DDD997}">
      <text>
        <r>
          <rPr>
            <b/>
            <sz val="20"/>
            <color indexed="81"/>
            <rFont val="Calibri"/>
            <family val="2"/>
            <scheme val="major"/>
          </rPr>
          <t>Luciana Serpa de Souza:</t>
        </r>
        <r>
          <rPr>
            <sz val="20"/>
            <color indexed="81"/>
            <rFont val="Calibri"/>
            <family val="2"/>
            <scheme val="major"/>
          </rPr>
          <t xml:space="preserve">
BOLETOS VT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<sst xmlns="http://schemas.openxmlformats.org/spreadsheetml/2006/main" count="4888" uniqueCount="1651">
  <si>
    <t>PREFEITURA MUNICIPAL DE JABOATÃO DOS GUARARAPES</t>
  </si>
  <si>
    <t>JANEIRO/2022 - VERSÃO 1.0</t>
  </si>
  <si>
    <t>SECRETARIA MUNICIPAL DE SAÚDE</t>
  </si>
  <si>
    <t>MÊS/ANO COMPETÊNCIA</t>
  </si>
  <si>
    <t>ANO CONTRATO</t>
  </si>
  <si>
    <t>GERÊNCIA FINANCEIRA E CONTÁBIL - FUNDO MUNICIPAL DE SAÚDE</t>
  </si>
  <si>
    <t>DEMONSTRATIVO DE RESULTADO CONTÁBIL - FINANCEIRO MENSAL</t>
  </si>
  <si>
    <t>UNIDADE</t>
  </si>
  <si>
    <t>RESPONSÁVEL PELA UNIDADE</t>
  </si>
  <si>
    <t>ISENTO PIS:</t>
  </si>
  <si>
    <t>SIM</t>
  </si>
  <si>
    <t>UPA EDUARDO CAMPOS - SOTAVE</t>
  </si>
  <si>
    <t>INALDA DE MELO SANTOS</t>
  </si>
  <si>
    <t>DESCRIÇÃO</t>
  </si>
  <si>
    <t>VALOR</t>
  </si>
  <si>
    <t>RECEITAS OPERACIONAIS</t>
  </si>
  <si>
    <t>Repasse Contrato de Gestão (Fixo+Variável)</t>
  </si>
  <si>
    <t xml:space="preserve">  </t>
  </si>
  <si>
    <t xml:space="preserve">Repasse Contrato de Gestão INVESTIMENTO </t>
  </si>
  <si>
    <t>Plano de Investimento Autorizado pela SMS</t>
  </si>
  <si>
    <t>Repasse Programas Especiais</t>
  </si>
  <si>
    <t xml:space="preserve"> ( - ) Desconto </t>
  </si>
  <si>
    <t>TOTAL DE REPASSES</t>
  </si>
  <si>
    <t>Rendimento de Aplicações Financeiras</t>
  </si>
  <si>
    <t>Reembolso de Despesas</t>
  </si>
  <si>
    <t>Outras Receitas</t>
  </si>
  <si>
    <t>TOTAL OUTRAS RECEITAS</t>
  </si>
  <si>
    <t>TOTAL DE REPASSES/RECEITAS</t>
  </si>
  <si>
    <t>DESPESAS OPERACIONAIS</t>
  </si>
  <si>
    <t>1. Pessoal</t>
  </si>
  <si>
    <t xml:space="preserve">  1.1. Ordenados (Não inclui férias, 13º e Rescisão)</t>
  </si>
  <si>
    <t xml:space="preserve">    1.1.1. Assistência Médica</t>
  </si>
  <si>
    <t xml:space="preserve">        1.1.1.1. Médicos</t>
  </si>
  <si>
    <t xml:space="preserve">        1.1.1.2. Outros profissionais de saúde</t>
  </si>
  <si>
    <t xml:space="preserve">    1.1.2. Assistência Odontológica</t>
  </si>
  <si>
    <t xml:space="preserve">    1.1.3. Administrativo</t>
  </si>
  <si>
    <t xml:space="preserve">  1.2. FGTS</t>
  </si>
  <si>
    <t xml:space="preserve">  1.3. PIS</t>
  </si>
  <si>
    <t xml:space="preserve">  1.4. Benefícios</t>
  </si>
  <si>
    <t xml:space="preserve">  1.5. Provisões (Férias + 13º + Rescisões)</t>
  </si>
  <si>
    <t>2. Insumos Assistenciais</t>
  </si>
  <si>
    <t xml:space="preserve">  2.1. Materiais Descartáveis/Materiais de Penso</t>
  </si>
  <si>
    <t xml:space="preserve">  2.2. Medicamentos</t>
  </si>
  <si>
    <t xml:space="preserve">  2.3. Dietas Industrializadas</t>
  </si>
  <si>
    <t xml:space="preserve">  2.4. Gases Medicinais</t>
  </si>
  <si>
    <t xml:space="preserve">  2.5. OPME (Orteses, Próteses e Materiais Especiais)</t>
  </si>
  <si>
    <t xml:space="preserve">  2.6. Material de uso odontológico</t>
  </si>
  <si>
    <t xml:space="preserve">  2.7. Material Laboratorial</t>
  </si>
  <si>
    <t xml:space="preserve">  2.8. Outras Despesas com Insumos Assistenciais</t>
  </si>
  <si>
    <t>3. Materiais/Consumos Diversos</t>
  </si>
  <si>
    <t xml:space="preserve">  3.1. Material de Higienização e Limpeza</t>
  </si>
  <si>
    <t xml:space="preserve">  3.2. Material / Gêneros Alimentícios</t>
  </si>
  <si>
    <t xml:space="preserve">  3.3. Material de Expediente</t>
  </si>
  <si>
    <t xml:space="preserve">  3.4. Combustível</t>
  </si>
  <si>
    <t xml:space="preserve">  3.5. GLP</t>
  </si>
  <si>
    <t xml:space="preserve">  3.6. Material de Manutenção</t>
  </si>
  <si>
    <t xml:space="preserve">      3.6.1. Manutenção de Bem Imóvel </t>
  </si>
  <si>
    <t xml:space="preserve">      3.6.1.1. Manutenção Predial / Mobiliário</t>
  </si>
  <si>
    <t xml:space="preserve">      3.6.2.  Manutenção de Bem Móvel</t>
  </si>
  <si>
    <t xml:space="preserve">             3.6.2.1. Suprimentos de Informática</t>
  </si>
  <si>
    <t xml:space="preserve">             3.6.2.2.  Manutenção de Veículos</t>
  </si>
  <si>
    <t xml:space="preserve">                  3.6.2.2.1. Lubrificantes Veiculares</t>
  </si>
  <si>
    <t xml:space="preserve">                  3.6.2.2.2. Outros Materiais de Manutenção de Veículos</t>
  </si>
  <si>
    <t xml:space="preserve">             3.6.2.3.  Manutenção de Equipamentos</t>
  </si>
  <si>
    <t xml:space="preserve">             3.6.2.3.1. Equipamento Médico - Hospitalar</t>
  </si>
  <si>
    <t xml:space="preserve">             3.6.2.3.2. Outros Equipamentos </t>
  </si>
  <si>
    <t xml:space="preserve">        3.6.2.4. Outros Materiais de Manutenção de Bem Móvel</t>
  </si>
  <si>
    <t xml:space="preserve">  3.7. Tecidos, Fardamentos e EPI</t>
  </si>
  <si>
    <t xml:space="preserve">  3.8. Outras Despesas com Materiais Diversos</t>
  </si>
  <si>
    <t>4. Seguro / Tributos / Despesas Bancárias</t>
  </si>
  <si>
    <t xml:space="preserve">  4.1. Seguro (Imóvel e Veículo)</t>
  </si>
  <si>
    <t xml:space="preserve">  4.1.1. Seguros Imóvel</t>
  </si>
  <si>
    <t xml:space="preserve">  4.1.2. Seguros Veículo</t>
  </si>
  <si>
    <t xml:space="preserve">  4.2. Tributos (Impostos e Taxas)</t>
  </si>
  <si>
    <t xml:space="preserve">    4.2.1. Taxas</t>
  </si>
  <si>
    <t xml:space="preserve">    4.2.2. Impostos</t>
  </si>
  <si>
    <t xml:space="preserve">  4.3. Despesas Bancárias (Taxa de Manutenção / Tarifas)</t>
  </si>
  <si>
    <t xml:space="preserve">    4.3.1. Taxa de Manutenção de Conta</t>
  </si>
  <si>
    <t xml:space="preserve">    4.3.2. Tarifas</t>
  </si>
  <si>
    <t>_____________________________________</t>
  </si>
  <si>
    <t>______/______/_______</t>
  </si>
  <si>
    <t>RECEBIMENTO SMS
(DATA e ASSINATURA)</t>
  </si>
  <si>
    <t xml:space="preserve">DATA </t>
  </si>
  <si>
    <t>ASSINATURA RESPONSÁVEL PELA UNIDADE</t>
  </si>
  <si>
    <t>DESPESAS OPERACIONAIS (continuação)</t>
  </si>
  <si>
    <t>5. Gerais</t>
  </si>
  <si>
    <t xml:space="preserve">  5.1. Telefonia/Internet</t>
  </si>
  <si>
    <t xml:space="preserve">      5.1.1. Telefonia Móvel</t>
  </si>
  <si>
    <t xml:space="preserve">      5.1.2. Telefonia Fixa/Internet</t>
  </si>
  <si>
    <t xml:space="preserve">  5.2. Água</t>
  </si>
  <si>
    <t xml:space="preserve">  5.3. Energia Elétrica</t>
  </si>
  <si>
    <t xml:space="preserve">  5.4. Alugueis/Locações (exceto ambulância)</t>
  </si>
  <si>
    <t xml:space="preserve">      5.4.1. Locação de Imóvel (Pessoa Jurídica)</t>
  </si>
  <si>
    <t xml:space="preserve">      5.4.2. Locação de Máquinas e Equipamentos (Pessoa Jurídica)</t>
  </si>
  <si>
    <t xml:space="preserve">      5.4.3. Locação de Equipamentos Médico-Hospitalares (Pessoa Jurídica)</t>
  </si>
  <si>
    <t xml:space="preserve">      5.4.4. Locação de Veículos Automotores (Exceto Ambulância) (Pessoa Jurídica) </t>
  </si>
  <si>
    <t xml:space="preserve">  5.5. Serviços Gráficos, de Encadernação e de Emolduração</t>
  </si>
  <si>
    <t xml:space="preserve">  5.6. Serviços Cartório e Correios</t>
  </si>
  <si>
    <t xml:space="preserve">  5.7. Outras Despesas Gerais </t>
  </si>
  <si>
    <t xml:space="preserve">      5.7.1. Outras Despesas Gerais (Pessoa Física)</t>
  </si>
  <si>
    <t xml:space="preserve">      5.7.2. Outras Despesas Gerais (Pessoa Juridica)</t>
  </si>
  <si>
    <t>6. Serviços Terceirizados / Contratos de Prestação de Serviços</t>
  </si>
  <si>
    <t xml:space="preserve">  6.1. Assistência Médica</t>
  </si>
  <si>
    <t xml:space="preserve">        6.1.1. Médicos</t>
  </si>
  <si>
    <t xml:space="preserve">        6.1.2. Outros profissionais de saúde</t>
  </si>
  <si>
    <t xml:space="preserve">        6.1.3. Laboratório</t>
  </si>
  <si>
    <t xml:space="preserve">        6.1.4. Alimentação/Dietas</t>
  </si>
  <si>
    <t xml:space="preserve">        6.1.5. Locação de Ambulâncias</t>
  </si>
  <si>
    <t xml:space="preserve">        6.1.6. Outras Pessoas Jurídicas</t>
  </si>
  <si>
    <t xml:space="preserve">  6.2. Assistência Odontológica</t>
  </si>
  <si>
    <t xml:space="preserve">    6.2.1. Pessoa Jurídica</t>
  </si>
  <si>
    <t xml:space="preserve">  6.3. Administrativos </t>
  </si>
  <si>
    <t xml:space="preserve">    6.3.1. Pessoa Jurídica</t>
  </si>
  <si>
    <t xml:space="preserve">        6.3.1.1. Coleta de Lixo Hospitalar</t>
  </si>
  <si>
    <t xml:space="preserve">        6.3.1.2. Manutenção/Aluguel/Uso de Sistemas ou Softwares</t>
  </si>
  <si>
    <t xml:space="preserve">        6.3.1.3. Vigilância</t>
  </si>
  <si>
    <t xml:space="preserve">        6.3.1.4. Consultorias </t>
  </si>
  <si>
    <t xml:space="preserve">        6.3.1.5. Treinamentos</t>
  </si>
  <si>
    <t xml:space="preserve">        6.3.1.6. Serviços Contábeis</t>
  </si>
  <si>
    <t xml:space="preserve">        6.3.1.7. Serviços Advocatícios</t>
  </si>
  <si>
    <t xml:space="preserve">        6.3.1.8. Dedetização</t>
  </si>
  <si>
    <t xml:space="preserve">        6.3.1.9. Limpeza</t>
  </si>
  <si>
    <t xml:space="preserve">        6.3.1.10. Outras Pessoas Jurídicas</t>
  </si>
  <si>
    <t xml:space="preserve">        6.3.2. Serviços Domésticos</t>
  </si>
  <si>
    <t xml:space="preserve">             6.3.2.1. Lavanderia</t>
  </si>
  <si>
    <t xml:space="preserve">             6.3.2.2.  Serviços de Cozinha e Copeira</t>
  </si>
  <si>
    <t xml:space="preserve">             6.3.2.3. Outros Serviços Domésticos</t>
  </si>
  <si>
    <t>7. Manutenção</t>
  </si>
  <si>
    <t>7.1 Manutenção (Pessoa Física)</t>
  </si>
  <si>
    <t xml:space="preserve">  7.1.1. Reparo e Manutenção de Equipamentos</t>
  </si>
  <si>
    <t xml:space="preserve">      7.1.1.1. Equipamentos Médico - Hospitalar</t>
  </si>
  <si>
    <t xml:space="preserve">      7.1.1.2. Equipamentos de Informática</t>
  </si>
  <si>
    <t xml:space="preserve">      7.1.1.3. Outros Reparos e Manutenção de Equipamentos</t>
  </si>
  <si>
    <t xml:space="preserve">  7.1.2. Reparo e Manutenção de Bens Móveis de Outras Naturezas</t>
  </si>
  <si>
    <t xml:space="preserve">  7.1.3. Reparo e Manutenção de Veículos</t>
  </si>
  <si>
    <t xml:space="preserve">  7.1.4. Reparo e Manutenção de Bens Imóveis</t>
  </si>
  <si>
    <t>7.2 Manutenção (Pessoa Jurídica)</t>
  </si>
  <si>
    <t xml:space="preserve">  7.2.1. Reparo e Manutenção de Máquinas e Equipamentos</t>
  </si>
  <si>
    <t xml:space="preserve">      7.2.1.1. Equipamentos Médico - Hospitalar</t>
  </si>
  <si>
    <t xml:space="preserve">      7.2.1.2. Equipamentos de Informática</t>
  </si>
  <si>
    <t xml:space="preserve">      7.2.1.3. Engenharia Clínica</t>
  </si>
  <si>
    <t xml:space="preserve">      7.2.1.4. Outros Reparos e Manutenção de Máquinas e Equipamentos</t>
  </si>
  <si>
    <t xml:space="preserve">  7.2.2. Reparo e Manutenção de Bens Imóveis</t>
  </si>
  <si>
    <t xml:space="preserve">  7.2.3. Reparo e Manutenção de Veículos</t>
  </si>
  <si>
    <t xml:space="preserve">  7.2.4. Reparo e Manutenção de Bens Móveis de Outras Naturezas</t>
  </si>
  <si>
    <t xml:space="preserve">8. Investimentos </t>
  </si>
  <si>
    <t xml:space="preserve">    8.1. Equipamentos</t>
  </si>
  <si>
    <t xml:space="preserve">    8.2. Móveis e Utensílios</t>
  </si>
  <si>
    <t xml:space="preserve">    8.3. Obras e Construções</t>
  </si>
  <si>
    <t xml:space="preserve">    8.4. Outras despesas Investimentos</t>
  </si>
  <si>
    <t xml:space="preserve"> 9. Despesas com Plano de Investimento Autorizado pela SMS</t>
  </si>
  <si>
    <t>10. Despesa(s) de Competência(s) Anterior(es)</t>
  </si>
  <si>
    <t>11. Custos Indiretos</t>
  </si>
  <si>
    <t>TOTAL DE DESPESAS OPERACIONAIS</t>
  </si>
  <si>
    <t>RESULTADO (DÉFICIT/SUPERÁVIT)</t>
  </si>
  <si>
    <t>DEVOLUÇÃO DE SUPERÁVIT</t>
  </si>
  <si>
    <t>RESSARCIMENTO DE DÉFICIT</t>
  </si>
  <si>
    <t>TURNOVER DO MÊS (%)</t>
  </si>
  <si>
    <t>DISPONIBILIDADE DE RECURSOS</t>
  </si>
  <si>
    <t>CAIXA</t>
  </si>
  <si>
    <t>SALDO INICIAL (1)</t>
  </si>
  <si>
    <t>DÉBITOS (2)</t>
  </si>
  <si>
    <t>CRÉDITOS (3)</t>
  </si>
  <si>
    <t>SALDO FINAL (4 = 1-2+3)</t>
  </si>
  <si>
    <t>CONTA CORRENTE</t>
  </si>
  <si>
    <t>SALDO DE ESTOQUE</t>
  </si>
  <si>
    <t>INSUMOS ASSISTENCIAIS (1)</t>
  </si>
  <si>
    <t>MATERIAIS/ CONSUMOS DIVERSOS (2)</t>
  </si>
  <si>
    <t>INVESTIMENTOS (3)</t>
  </si>
  <si>
    <t>SALDO FINAL (4 =1+2+3)</t>
  </si>
  <si>
    <t>APLICAÇÕES FINANCEIRAS</t>
  </si>
  <si>
    <t>RESGATES (2)</t>
  </si>
  <si>
    <t>APLICAÇÕES (3)</t>
  </si>
  <si>
    <t>RENDIMENTO APLICAÇÕES (4)</t>
  </si>
  <si>
    <t>TRIBUTOS (5)</t>
  </si>
  <si>
    <t>SALDO FINAL (6 = 1-2+3+4-5)</t>
  </si>
  <si>
    <t>SALDO DE RECURSOS DISPONÍVEIS</t>
  </si>
  <si>
    <t>FORNECEDORES</t>
  </si>
  <si>
    <t>Contas Vencidas no mês da prestação de contas</t>
  </si>
  <si>
    <t>Contas Vencidas em meses anteriores à prestação de contas.</t>
  </si>
  <si>
    <t>Contas a Vencer no mês subsequente ao mês da prestação de contas.</t>
  </si>
  <si>
    <t>Contas a Vencer nos meses posteriores ao mês subsequente à prestação de contas.</t>
  </si>
  <si>
    <t>TOTAL</t>
  </si>
  <si>
    <t>SALDO DE PROVISÕES</t>
  </si>
  <si>
    <t>PROVISÃO DO MÊS (2)</t>
  </si>
  <si>
    <t>FÉRIAS (3)</t>
  </si>
  <si>
    <t>13º SALÁRIO (4)</t>
  </si>
  <si>
    <t>-</t>
  </si>
  <si>
    <t>RESCISÕES (5)</t>
  </si>
  <si>
    <t>SALDO FINAL (6 = 1+2-3-4-5)</t>
  </si>
  <si>
    <t xml:space="preserve"> DESPESA COM PLANO DE INVESTIMENTO AUTORIZADO PELA SMS</t>
  </si>
  <si>
    <t>EQUIPAMENTOS</t>
  </si>
  <si>
    <t>MÓVEIS E UTENSÍLIOS</t>
  </si>
  <si>
    <t>OBRAS E CONSTRUÇÕES</t>
  </si>
  <si>
    <t>VEÍCULOS</t>
  </si>
  <si>
    <t>OUTRAS DESPESAS COM INVESTIMENTOS</t>
  </si>
  <si>
    <t xml:space="preserve"> RESULTADO DA DESPESA COM PLANO DE INVESTIMENTO AUTORIZADO PELA SMS</t>
  </si>
  <si>
    <t>RECURSO MENSAL AUTORIZADO (2)</t>
  </si>
  <si>
    <t>DESPESAS INVESTIMENTOS AUTORIZADO (3)</t>
  </si>
  <si>
    <t>SALDO FINAL (4 = 1+2-3)</t>
  </si>
  <si>
    <t>ANO 2 0 2 4 - Competência mês de MARÇO/2024</t>
  </si>
  <si>
    <t>FGTS 8%</t>
  </si>
  <si>
    <t>PIS 1%</t>
  </si>
  <si>
    <t>FÉRIAS (Resumo da Folha de Férias anexada)</t>
  </si>
  <si>
    <t>FOLHA 13º SALÁRIO (Resumo da folha anexada)</t>
  </si>
  <si>
    <t>GRRF</t>
  </si>
  <si>
    <t>RESCISÃO</t>
  </si>
  <si>
    <t>PIS/GUIA PAGA</t>
  </si>
  <si>
    <t>GUIA PAGA</t>
  </si>
  <si>
    <t>FGTS/GUIA PAGA</t>
  </si>
  <si>
    <t>SOMA DAS GUIAS PAGAS ( ATIVOS E JOVENS)</t>
  </si>
  <si>
    <t>PIS/FOLHA ATIVO</t>
  </si>
  <si>
    <t>1% SOB FOLHA DE ATIVOS</t>
  </si>
  <si>
    <t>FGTS/FOLHA ATIVO</t>
  </si>
  <si>
    <t>8% SOB FOLHA DE ATIVOS</t>
  </si>
  <si>
    <t>PIS/FOLHA JOVEM APRENDIZ</t>
  </si>
  <si>
    <t>1% SOB FOLHA DE JOVENS APRENDIZ</t>
  </si>
  <si>
    <t>FGTS/JOVEM APRENDIZ</t>
  </si>
  <si>
    <t>PIS/ FÉRIAS</t>
  </si>
  <si>
    <t>1% SOB FOLHA DE FÉRIAS</t>
  </si>
  <si>
    <t>FGTS/FÉRIAS</t>
  </si>
  <si>
    <t>8% SOB FOLHA DE FÉRIAS</t>
  </si>
  <si>
    <t>PIS/ 13º</t>
  </si>
  <si>
    <t>1% SOB. FOLHA 13º SALÁRIO</t>
  </si>
  <si>
    <t>FGTS/13º</t>
  </si>
  <si>
    <t>8% SOB FOLHA 13º SALÁRIO</t>
  </si>
  <si>
    <t>PIS/RESCISÃO</t>
  </si>
  <si>
    <t>1% CONFORME ITEM TRIB. DA FOLHA DEMITIDOS</t>
  </si>
  <si>
    <t>FGTS/RESCISÃO</t>
  </si>
  <si>
    <t>8% CONFORME ITEM TRIB. FOLHA DE DEMITIDOS</t>
  </si>
  <si>
    <t>DIFERENÇA</t>
  </si>
  <si>
    <t>BASES DA FOLHA</t>
  </si>
  <si>
    <t>TOTAL DE ORDENADOS (Somatório dos Médicos, Outros Profissionais, Assistência Odontológica e Administrativo)</t>
  </si>
  <si>
    <t>FOLHA DE FÉRIAS</t>
  </si>
  <si>
    <t>TOTAL DE VENCIMENTO DA FOLHA 13º SALÁRIO</t>
  </si>
  <si>
    <t>Deduções (Somatório dos eventos: )</t>
  </si>
  <si>
    <t>FOLHA DE ATIVOS (Conforme resumo de folha)</t>
  </si>
  <si>
    <t>FOLHA DO JOVEM APRENDIZ (Não está incluído na folha de Ativos e nem Geral. É uma folha separada)</t>
  </si>
  <si>
    <t>TOTAL DE VENCIMENTOS/FOLHA DE RESCISÃO</t>
  </si>
  <si>
    <t>TOTAL DE VENCIMENTOS (Somatório do total de Ativos, Jovem Aprendiz e Folha de Rescisão)</t>
  </si>
  <si>
    <t xml:space="preserve">COD. DO EVENTO </t>
  </si>
  <si>
    <t>DEDUÇÃO DOS ORDENADOS 
FOLHA ATIVO</t>
  </si>
  <si>
    <t>INFORMAÇÕES GRRF PARA FGTS RESCISÃO</t>
  </si>
  <si>
    <t>Nome</t>
  </si>
  <si>
    <t>Valor da GRRF</t>
  </si>
  <si>
    <t>FGTS</t>
  </si>
  <si>
    <t>DEDUÇÃO DOS ORDENADOS 
FOLHA DEMITIDOS</t>
  </si>
  <si>
    <t>INFORMAÇÕES ENCARGOS PARA PLANILHA FINANCEIRA</t>
  </si>
  <si>
    <t>1.2 FGTS</t>
  </si>
  <si>
    <t>FGTS DOS ATIVOS + FGTS DOS JOVENS</t>
  </si>
  <si>
    <t>1.3 PIS</t>
  </si>
  <si>
    <t>PIS DOS ATIVOS + PIS DOS JOVENS</t>
  </si>
  <si>
    <t>INFORMAÇÕES BENEFÍCIOS PARA PLANILHA FINANCEIRA</t>
  </si>
  <si>
    <t xml:space="preserve">1.4 BENEFÍCIOS </t>
  </si>
  <si>
    <t>Benefícios Pagos</t>
  </si>
  <si>
    <t>Vale Transporte</t>
  </si>
  <si>
    <t>Seguro de Vida</t>
  </si>
  <si>
    <t>Auxilios</t>
  </si>
  <si>
    <t>Plano de Saúde</t>
  </si>
  <si>
    <t>Alimentação (NF Refeição)</t>
  </si>
  <si>
    <t>Desconto Folha Geral Benefícios</t>
  </si>
  <si>
    <t xml:space="preserve">Vale Transporte </t>
  </si>
  <si>
    <t>Seguro de Vida Médicos</t>
  </si>
  <si>
    <t xml:space="preserve"> </t>
  </si>
  <si>
    <t>Refeição</t>
  </si>
  <si>
    <t>CÁLCULO DO TURNOVER</t>
  </si>
  <si>
    <t>RESPONSÁVEL</t>
  </si>
  <si>
    <t>MÊS/ANO</t>
  </si>
  <si>
    <t>DESCRIÇÃO DO CAMPO</t>
  </si>
  <si>
    <t>PREENCHIMENTO</t>
  </si>
  <si>
    <t>TURNOVER =</t>
  </si>
  <si>
    <t>(</t>
  </si>
  <si>
    <t>+</t>
  </si>
  <si>
    <t>)</t>
  </si>
  <si>
    <t>÷</t>
  </si>
  <si>
    <t>CLT Mês anterior</t>
  </si>
  <si>
    <t>x</t>
  </si>
  <si>
    <t>Resultado =</t>
  </si>
  <si>
    <t>PLANILHA DE FUNDO FIXO</t>
  </si>
  <si>
    <t>UPA SOTAVE</t>
  </si>
  <si>
    <t>SALDO ANTERIOR &gt;&gt;&gt;</t>
  </si>
  <si>
    <t>DATA</t>
  </si>
  <si>
    <t>ITEM DA PCF</t>
  </si>
  <si>
    <t>Nº DA NF</t>
  </si>
  <si>
    <t>DATA ENTRADA EMISSÃO</t>
  </si>
  <si>
    <t>FORNECEDOR</t>
  </si>
  <si>
    <t>DESCRIÇÃO DETALHADA</t>
  </si>
  <si>
    <t>ENTRADA</t>
  </si>
  <si>
    <t>SAÍDA</t>
  </si>
  <si>
    <t>SALDO ATUAL</t>
  </si>
  <si>
    <t>X</t>
  </si>
  <si>
    <t>VALOR RECEBIDO PARA CONSTITUIÇÃO, ALTERAÇÃO OU REPOSIÇÃO</t>
  </si>
  <si>
    <t>TOTAL DAS ENTRADAS E SAÍDAS</t>
  </si>
  <si>
    <t>SALDO ANTERIOR</t>
  </si>
  <si>
    <t xml:space="preserve">SOMA PARA CONFERÊNCIA </t>
  </si>
  <si>
    <t>Responsável:</t>
  </si>
  <si>
    <t xml:space="preserve">Solicitamos recomposição do valor do fundo fixo aprovado na prestação de contas </t>
  </si>
  <si>
    <t xml:space="preserve">Valor Aprovado para recomposição: </t>
  </si>
  <si>
    <t xml:space="preserve">Nome: </t>
  </si>
  <si>
    <t>Cargo: Coordenadora Geral</t>
  </si>
  <si>
    <t>Cargo: Coordenadora Administrativa Financeira</t>
  </si>
  <si>
    <t>Aprovação Prestação de Contas:</t>
  </si>
  <si>
    <t>Dados para pagamento:</t>
  </si>
  <si>
    <t>PIX:</t>
  </si>
  <si>
    <t>Cargo</t>
  </si>
  <si>
    <t>CONTA CORRENTE 
BANCO BRADESCO
AG: 02864 C/C 003750-8</t>
  </si>
  <si>
    <t>SALDO INICIAL</t>
  </si>
  <si>
    <t>DÉBITOS</t>
  </si>
  <si>
    <t>CRÉDITOS</t>
  </si>
  <si>
    <t>SALDO</t>
  </si>
  <si>
    <t>________________________________________________________</t>
  </si>
  <si>
    <t>ASSINATURA DO RESPONSÁVEL PELA UNIDADE</t>
  </si>
  <si>
    <t>CONTA CORRENTE 
BANCO BRADESCO
AG: 02864 C/C 0003744-3</t>
  </si>
  <si>
    <t>Acompanhamento de Saldos Bancários</t>
  </si>
  <si>
    <t>SALDO DISPONÍVEL EM APLICAÇÕES TOTAIS</t>
  </si>
  <si>
    <t>APLICAÇÃO FINANCEIRA</t>
  </si>
  <si>
    <t>Saldo Inicial</t>
  </si>
  <si>
    <t>Resgate</t>
  </si>
  <si>
    <t>Aplicação</t>
  </si>
  <si>
    <t>Rendimento</t>
  </si>
  <si>
    <t>Tributos</t>
  </si>
  <si>
    <t>Saldo Final</t>
  </si>
  <si>
    <t>BANCO: BRADESCO                   
AG: 2864
CONTA: 3750-8
TIPO DE APLICAÇÃO: FIC FI RF Referenciado DI Max</t>
  </si>
  <si>
    <t xml:space="preserve">BANCO:               
AG: 
CONTA:
TIPO DE APLICAÇÃO: </t>
  </si>
  <si>
    <t>BANCO: BRADESCO                   
AG: 2864
CONTA: 3750-8
TIPO DE APLICAÇÃO: FIC FI RF Referenciado DI Plus</t>
  </si>
  <si>
    <t>BANCO:                        
AG: 
CONTA:    
TIPO DE APLICAÇÃO:</t>
  </si>
  <si>
    <t>TOTAL DA APLICAÇÃO FINANCEIRA</t>
  </si>
  <si>
    <t>APLICAÇÃO FINANCEIRA DE PROVISÃO</t>
  </si>
  <si>
    <t>BANCO: BRADESCO 
 AG: 2864
 CONTA: 3744-3 
 TIPO DE APLICAÇÃO: FIC FI RF Referenciado DI Max</t>
  </si>
  <si>
    <t>BANCO: BRADESCO                   
AG: 
CONTA: 
TIPO DE APLICAÇÃO: FIC FI RF Referenciado DI Max</t>
  </si>
  <si>
    <t>TOTAL DA APLICAÇÃO FINANCEIRA DE PROVISÃO</t>
  </si>
  <si>
    <t>_________________________________________________________</t>
  </si>
  <si>
    <t>Assinatura do responsável pela unidade</t>
  </si>
  <si>
    <t>SALDO FINAL DO ESTOQUE</t>
  </si>
  <si>
    <t>UPA EDUARDO CAMPOS -SOTAVE</t>
  </si>
  <si>
    <t>INSUMOS ASSISTENCIAIS</t>
  </si>
  <si>
    <t>ESTOQUE ITEM 2.</t>
  </si>
  <si>
    <t>2.1</t>
  </si>
  <si>
    <t>Materiais Descartáveis/Materiais de Penso</t>
  </si>
  <si>
    <t>2.2</t>
  </si>
  <si>
    <t>Medicamentos</t>
  </si>
  <si>
    <t>2.3</t>
  </si>
  <si>
    <t>Dietas Industrializadas</t>
  </si>
  <si>
    <t>2.4</t>
  </si>
  <si>
    <t>Gases Medicinais</t>
  </si>
  <si>
    <t>2.5</t>
  </si>
  <si>
    <t>OPME (Orteses, Próteses e Materiais Especiais)</t>
  </si>
  <si>
    <t>2.6</t>
  </si>
  <si>
    <t>Material de uso odontológico</t>
  </si>
  <si>
    <t>2.7</t>
  </si>
  <si>
    <t>Material laboratorial</t>
  </si>
  <si>
    <t>2.8</t>
  </si>
  <si>
    <t>Outras Despesas com Insumos Assistenciais</t>
  </si>
  <si>
    <t>TOTAL 2.</t>
  </si>
  <si>
    <t>MATERIAL / CONSUMOS DIVERSOS</t>
  </si>
  <si>
    <t>ESTOQUE ITEM 3.</t>
  </si>
  <si>
    <t>3.1</t>
  </si>
  <si>
    <t>3.2</t>
  </si>
  <si>
    <t xml:space="preserve">  3.2. Material/Gêneros Alimentícios</t>
  </si>
  <si>
    <t>3.3</t>
  </si>
  <si>
    <t>3.4</t>
  </si>
  <si>
    <t>3.5</t>
  </si>
  <si>
    <t>3.6.</t>
  </si>
  <si>
    <t>3.6.1</t>
  </si>
  <si>
    <r>
      <rPr>
        <i/>
        <sz val="12"/>
        <color theme="1"/>
        <rFont val="Calibri"/>
        <family val="2"/>
      </rPr>
      <t xml:space="preserve">      3.6.1.</t>
    </r>
    <r>
      <rPr>
        <i/>
        <sz val="14"/>
        <color theme="1"/>
        <rFont val="Calibri"/>
        <family val="2"/>
      </rPr>
      <t xml:space="preserve"> Manutenção de Bem</t>
    </r>
    <r>
      <rPr>
        <i/>
        <sz val="12"/>
        <color theme="1"/>
        <rFont val="Calibri"/>
        <family val="2"/>
      </rPr>
      <t xml:space="preserve"> Imóvel </t>
    </r>
  </si>
  <si>
    <t>3.6.1.1</t>
  </si>
  <si>
    <r>
      <rPr>
        <sz val="12"/>
        <color theme="1"/>
        <rFont val="Calibri"/>
        <family val="2"/>
      </rPr>
      <t xml:space="preserve">      3.6.1.1.</t>
    </r>
    <r>
      <rPr>
        <sz val="14"/>
        <color theme="1"/>
        <rFont val="Calibri"/>
        <family val="2"/>
      </rPr>
      <t xml:space="preserve"> Manutenção Predial / Mobiliário</t>
    </r>
  </si>
  <si>
    <t>3.6.2</t>
  </si>
  <si>
    <t>3.6.2.1</t>
  </si>
  <si>
    <t>3.6.2.2</t>
  </si>
  <si>
    <t>3.6.2.2.1</t>
  </si>
  <si>
    <t>3.6.2.2.2</t>
  </si>
  <si>
    <t>3.6.2.3</t>
  </si>
  <si>
    <t>3.6.2.3.1</t>
  </si>
  <si>
    <t>3.6.2.3.2</t>
  </si>
  <si>
    <t>3.6.2.4</t>
  </si>
  <si>
    <t xml:space="preserve">             3.6.2.4. Outros Materiais de Manutenção de Bem Móvel</t>
  </si>
  <si>
    <t>3.7</t>
  </si>
  <si>
    <t>3.8</t>
  </si>
  <si>
    <t>TOTAL 3.</t>
  </si>
  <si>
    <t>INVESTIMENTO AUTORIZADO PELA SMS</t>
  </si>
  <si>
    <t>ESTOQUE ITEM 8.</t>
  </si>
  <si>
    <t>TOTAL 8.</t>
  </si>
  <si>
    <t>TOTAL GERAL (1.2 + 2 + 3 + 8)</t>
  </si>
  <si>
    <t>_______________________________________________________________</t>
  </si>
  <si>
    <t xml:space="preserve">Assinatura do responsável </t>
  </si>
  <si>
    <t>CNPJ da Unidade de Saúde</t>
  </si>
  <si>
    <t>Nome da Unidade de Saúde</t>
  </si>
  <si>
    <t>CPF do Empregado</t>
  </si>
  <si>
    <t>Nome do Empregado</t>
  </si>
  <si>
    <t>Área de Ocupação</t>
  </si>
  <si>
    <t>Ocupação</t>
  </si>
  <si>
    <t>Competência</t>
  </si>
  <si>
    <t>Regime de Trabalho</t>
  </si>
  <si>
    <t>Jornada Semanal de Trabalho</t>
  </si>
  <si>
    <t>Salário Bruto</t>
  </si>
  <si>
    <t>Férias</t>
  </si>
  <si>
    <t>13º Salário</t>
  </si>
  <si>
    <t>Adicionais</t>
  </si>
  <si>
    <t>Gratificações</t>
  </si>
  <si>
    <t>Descontos</t>
  </si>
  <si>
    <t>Salário Líquido</t>
  </si>
  <si>
    <t>14284483000450</t>
  </si>
  <si>
    <t>Unidade de Pronto Atendimento Eduardo Campos UPA Sotave</t>
  </si>
  <si>
    <t>ABEL JOSE DOS SANTOS</t>
  </si>
  <si>
    <t>1</t>
  </si>
  <si>
    <t xml:space="preserve">ADRIANO VALENCIO XAVIER DOS SANTOS </t>
  </si>
  <si>
    <t>517415</t>
  </si>
  <si>
    <t>2</t>
  </si>
  <si>
    <t>223405</t>
  </si>
  <si>
    <t>ADRYA KETILLY NASCIMENTO N GALVAO DE LIMA</t>
  </si>
  <si>
    <t>322205</t>
  </si>
  <si>
    <t>ALBA ELENA SOUSA PEREIRA</t>
  </si>
  <si>
    <t>225125</t>
  </si>
  <si>
    <t>ALESSANDRA OLIVEIRA SANTIAGO</t>
  </si>
  <si>
    <t>223505</t>
  </si>
  <si>
    <t xml:space="preserve">ALEXSANDRO SANTOS DA ROCHA </t>
  </si>
  <si>
    <t>324115</t>
  </si>
  <si>
    <t>ALLISSON JOSE GONCALVES DE MOURA</t>
  </si>
  <si>
    <t>3</t>
  </si>
  <si>
    <t xml:space="preserve">ALMIR VALENCIO DOS SANTOS </t>
  </si>
  <si>
    <t>515110</t>
  </si>
  <si>
    <t>AMANDA FERREIRA MENEZES</t>
  </si>
  <si>
    <t>514320</t>
  </si>
  <si>
    <t>ANA PAULA GOMES DE SOUZA</t>
  </si>
  <si>
    <t>ANA PAULA PEREIRA DE MENDONÇA</t>
  </si>
  <si>
    <t xml:space="preserve">ANDERSON FREITAS </t>
  </si>
  <si>
    <t>ANDREA CRISTINA SOUSA PEREIRA</t>
  </si>
  <si>
    <t xml:space="preserve">ANDRESSON MAXIMO DA SILVA </t>
  </si>
  <si>
    <t>515205</t>
  </si>
  <si>
    <t xml:space="preserve">ANDREZA MARIA DA SILVA ARRUDA </t>
  </si>
  <si>
    <t xml:space="preserve">ANTONIO CARLOS DA SILVA </t>
  </si>
  <si>
    <t>ANTONIO MADSON DA SILVA BEZERRA</t>
  </si>
  <si>
    <t>ANTONIO MARCELO CORDEIRO DE CARVALHO</t>
  </si>
  <si>
    <t>225124</t>
  </si>
  <si>
    <t xml:space="preserve">AURELICE MARIA BALBINO </t>
  </si>
  <si>
    <t>BETANIA MARIA GOMES</t>
  </si>
  <si>
    <t>BETANIA MARIA GUIMARAES DE OLIVEIRA</t>
  </si>
  <si>
    <t>251605</t>
  </si>
  <si>
    <t>411010</t>
  </si>
  <si>
    <t>BRUNO HENRIQUE SOARES DE SOUZA</t>
  </si>
  <si>
    <t>CAMILA MARQUES PEREIRA</t>
  </si>
  <si>
    <t>351605</t>
  </si>
  <si>
    <t>CAMILA RODRIGUES  PINTO</t>
  </si>
  <si>
    <t xml:space="preserve">CARLOS JOSE MOURA DA SILVA </t>
  </si>
  <si>
    <t>782320</t>
  </si>
  <si>
    <t>CAROLINA CASTANHA CAVALCANTI</t>
  </si>
  <si>
    <t xml:space="preserve">CASSIA ALVES DOS SANTOS </t>
  </si>
  <si>
    <t>CHRISTIANE MARIA BEZERRA SOARES</t>
  </si>
  <si>
    <t xml:space="preserve">CLAUDETE CRUZ DUARTE DE ALENCAR </t>
  </si>
  <si>
    <t xml:space="preserve">CLAUDIA REJANE DE OLIVEIRA SILVA LIMA </t>
  </si>
  <si>
    <t xml:space="preserve">CLELIO TOMAZ DA SILVA </t>
  </si>
  <si>
    <t>317210</t>
  </si>
  <si>
    <t>DANIELLE LUIZA FIGUEROA DE ALBUQUERQUE AYMAR</t>
  </si>
  <si>
    <t>DANIELLY TOMAZ DE MENDONCA</t>
  </si>
  <si>
    <t xml:space="preserve">DANILO RIBEIRO DE BARROS </t>
  </si>
  <si>
    <t>422105</t>
  </si>
  <si>
    <t xml:space="preserve">DAVID FRANCISCO LARESTE </t>
  </si>
  <si>
    <t>DEBORA IALLE PESSOA DE SOUSA</t>
  </si>
  <si>
    <t>DEGNAL  JUNIOR  DE OLIVEIRA  MARTINS</t>
  </si>
  <si>
    <t>DUNA CAMILA DE MELO ARAUJO</t>
  </si>
  <si>
    <t xml:space="preserve">EDILENE EDILZA DA ROCHA </t>
  </si>
  <si>
    <t>513425</t>
  </si>
  <si>
    <t xml:space="preserve">EDINALDO LUIZ MESQUITA JUNIOR </t>
  </si>
  <si>
    <t>121010</t>
  </si>
  <si>
    <t>ELENILDO DA SILVA BEZERRA</t>
  </si>
  <si>
    <t>410105</t>
  </si>
  <si>
    <t xml:space="preserve">ELVIS DOS SANTOS SILVA </t>
  </si>
  <si>
    <t>515215</t>
  </si>
  <si>
    <t>EMERSON MARQUES CARNEIRO DOS SANTOS</t>
  </si>
  <si>
    <t>ERIC DA MOTA RAMOS</t>
  </si>
  <si>
    <t xml:space="preserve">EZEQUIEL CORREIA DE ARAUJO JUNIOR </t>
  </si>
  <si>
    <t xml:space="preserve">FABIANO SILVESTRE DE LIMA </t>
  </si>
  <si>
    <t>FAUSTO JOSE SANTOS COSDEM JUNIOR</t>
  </si>
  <si>
    <t>FRANCISCO DE ASSIS CAVALCANTE SALES</t>
  </si>
  <si>
    <t>FRANCISCO DE ASSIS OLIVEIRA DOS SANTOS</t>
  </si>
  <si>
    <t>FRANCISCO VALBERES DA SILVA</t>
  </si>
  <si>
    <t>GABRIELLE DANTAS SOARES GALINDO VAZ</t>
  </si>
  <si>
    <t>GEANDRA  SARAH DE AZEVEDO DANTAS</t>
  </si>
  <si>
    <t>GESSICA KAROLINA BARBOSA DOS  SANTOS</t>
  </si>
  <si>
    <t>223232</t>
  </si>
  <si>
    <t>GESSICA TANACHA MATIAS DE SOUZA</t>
  </si>
  <si>
    <t>GIBSON DE SOUZA LOBO</t>
  </si>
  <si>
    <t xml:space="preserve">GILVAN JOSE SILVA BORGES </t>
  </si>
  <si>
    <t>GIZELE GOIS DE VASCONCELOS QUEIROZ</t>
  </si>
  <si>
    <t xml:space="preserve">GLEBSON JONATA DA SILVA </t>
  </si>
  <si>
    <t xml:space="preserve">HEIZY VIEIRA LIMA </t>
  </si>
  <si>
    <t>HOGLA MARIA DA SILVA LUIZ</t>
  </si>
  <si>
    <t xml:space="preserve">IRIS MARIA DA SILVA </t>
  </si>
  <si>
    <t>IVANILZA MARIA ANDRADE A DOS SANTOS</t>
  </si>
  <si>
    <t>IVONETE DE PAULA DAS NEVES</t>
  </si>
  <si>
    <t>JACYARA MARIA ROMAO DO NASCIMENTO</t>
  </si>
  <si>
    <t xml:space="preserve">JAILSON VIEIRA DA SILVA </t>
  </si>
  <si>
    <t>JAQUELINE FERREIRA SILVA</t>
  </si>
  <si>
    <t xml:space="preserve">JAQUELINE SANTOS FARIAS DA SILVA </t>
  </si>
  <si>
    <t>JAQUELINE SILVA DE CARVALHO</t>
  </si>
  <si>
    <t>JEFFERSON ROBERTO PEREIRA DA SILVA</t>
  </si>
  <si>
    <t>JONAS AMORIM DA SILVA</t>
  </si>
  <si>
    <t>JOSE DE BARROS PEREIRA NETO</t>
  </si>
  <si>
    <t>131205</t>
  </si>
  <si>
    <t>JOSE DOUGLAS SILVA DE SOUZA</t>
  </si>
  <si>
    <t xml:space="preserve">JOSE ELENILSON DA SILVA </t>
  </si>
  <si>
    <t>07128473408</t>
  </si>
  <si>
    <t>JOSE JONALVE MONTEIRO</t>
  </si>
  <si>
    <t>11271846446</t>
  </si>
  <si>
    <t>JOSE LUCAS CORREIA LEITE</t>
  </si>
  <si>
    <t>JOSE PEDRO GOMES SILVA</t>
  </si>
  <si>
    <t>JOSE RENATO DE ALBUQUERQUE CARRERA</t>
  </si>
  <si>
    <t>JOSE SERGIO DA SILVA</t>
  </si>
  <si>
    <t>JULIANA COUTO BARROS LIMA</t>
  </si>
  <si>
    <t>KARINA ALCANTARA SILVA</t>
  </si>
  <si>
    <t>KARLSON BARROS TRAJANO</t>
  </si>
  <si>
    <t>LAIS CAMILA DE ARAUJO LIRA OLIVEIRA</t>
  </si>
  <si>
    <t>LARISSA CORREIA DE SOUZA</t>
  </si>
  <si>
    <t>LARISSA OLIVEIRA DE ARRUDA</t>
  </si>
  <si>
    <t>223710</t>
  </si>
  <si>
    <t>LARISSA SOUSA RANGEL</t>
  </si>
  <si>
    <t>LAURA PACHECO DE OLIVEIRA</t>
  </si>
  <si>
    <t>252545</t>
  </si>
  <si>
    <t>LEIDJANE DA SILVA DOMINGOS</t>
  </si>
  <si>
    <t>LEONARDO INACIO DE MEDEIROS</t>
  </si>
  <si>
    <t xml:space="preserve">LEONARDO JOSE DA SILVA </t>
  </si>
  <si>
    <t>LUARA VITORIA CANDIDO</t>
  </si>
  <si>
    <t>LUCIANA SERPA DE SOUZA</t>
  </si>
  <si>
    <t xml:space="preserve">LYVIA NAYA BEZERRA DA SILVA </t>
  </si>
  <si>
    <t>MARCELO RODRIGUES SANTANA</t>
  </si>
  <si>
    <t xml:space="preserve">MARCIA CRISTINA FERREIRA DE LIMA LOBO </t>
  </si>
  <si>
    <t>MARCIA TEIXEIRA GOMES</t>
  </si>
  <si>
    <t xml:space="preserve">MARCOS ANDRE CIPRIANO NUNES </t>
  </si>
  <si>
    <t>MARCOS GABRIEL BASTOS BEZERRA</t>
  </si>
  <si>
    <t>MARIA ALICE VANDERLEI DO REGO BARROS</t>
  </si>
  <si>
    <t xml:space="preserve">MARIA DA CONCEICAO DE MENDONCA LIMA </t>
  </si>
  <si>
    <t>MARIA DO SOCORRO MACHADO  DIAS A. MELO</t>
  </si>
  <si>
    <t xml:space="preserve">MARIA EDUARDA DE OLIVEIRA SANTOS </t>
  </si>
  <si>
    <t>MARIA JOSE DO NASCIMENTO BATISTA</t>
  </si>
  <si>
    <t xml:space="preserve">MARIA VALDENICE DAS NEVES </t>
  </si>
  <si>
    <t xml:space="preserve">MARYSTELLA BIONES DE LIMA </t>
  </si>
  <si>
    <t>MIRIAM ALVES DA SILVA</t>
  </si>
  <si>
    <t>MONICA JANUARIO</t>
  </si>
  <si>
    <t>NEIDE DA SILVA FERREIRA</t>
  </si>
  <si>
    <t xml:space="preserve">NOEMIA MENEZES DOS SANTOS SILVA </t>
  </si>
  <si>
    <t xml:space="preserve">PAMELA KARINNE FERREIRA DA SILVA </t>
  </si>
  <si>
    <t>PATRICIA EUNICE VASCONCELOS MARINHO PEREIRA</t>
  </si>
  <si>
    <t>322430</t>
  </si>
  <si>
    <t>PAULO HENRIQUE CARVALHO DA SILVA ARCANJO</t>
  </si>
  <si>
    <t>PAULO LUIZ DOS SANTOS</t>
  </si>
  <si>
    <t>PAULO MARCONDES ARCOVERDE FERREIRA</t>
  </si>
  <si>
    <t>POLLYANA RABELO BORBA CARVALHO AMORIM</t>
  </si>
  <si>
    <t xml:space="preserve">RAFAEL FERREIRA DOS SANTOS </t>
  </si>
  <si>
    <t>RAFAELA MONIQUE FERREIRA DO NASCIMENTO</t>
  </si>
  <si>
    <t>414105</t>
  </si>
  <si>
    <t xml:space="preserve">REINALDO LUIZ DA SILVA </t>
  </si>
  <si>
    <t>RENATA NEVES  DE MORAES ANDRADE OLIVEIRA</t>
  </si>
  <si>
    <t>RILZO KELLES SANTOS BENEDITO</t>
  </si>
  <si>
    <t>RITA DE CASSIA ALVES DOS SANTOS VIEIRA</t>
  </si>
  <si>
    <t>ROSELENE BEZERRA DE MELO</t>
  </si>
  <si>
    <t>ROSILEIDE GALVAO DE LIMA NASCIMENTO</t>
  </si>
  <si>
    <t>ROSIMERE CAVALCANTI DA SILVA</t>
  </si>
  <si>
    <t>SAMUEL TITO DE ARAUJO PESSOA</t>
  </si>
  <si>
    <t xml:space="preserve">SANDRA SIMONE DA SILVA MAGALHAES </t>
  </si>
  <si>
    <t xml:space="preserve">SHERLEY ALENCAR VIEIRA DA SILVA </t>
  </si>
  <si>
    <t xml:space="preserve">SERGIO RICARDO LEITE COUTINHO </t>
  </si>
  <si>
    <t xml:space="preserve">SILMAR JOSE DA SILVA </t>
  </si>
  <si>
    <t xml:space="preserve">SYLVANIA DOS SANTOS LEAL </t>
  </si>
  <si>
    <t>TAISA MELANIA MOREIRA DE OLIVEIRA</t>
  </si>
  <si>
    <t>TARCISIO CLEBER ARAUJO DA SILVA</t>
  </si>
  <si>
    <t xml:space="preserve">THAIS CAROLINE NUNES DA SILVA </t>
  </si>
  <si>
    <t xml:space="preserve">THALLYS ARTHUR DARC SOARES DA SILVA </t>
  </si>
  <si>
    <t>THIAGO LINS DA SILVA</t>
  </si>
  <si>
    <t xml:space="preserve">VALDOMIRO JOSE DE SANTANA </t>
  </si>
  <si>
    <t>514310</t>
  </si>
  <si>
    <t>VALQUIRIA FERREIRA DA SILVA</t>
  </si>
  <si>
    <t>VITOR GABRIEL DE LIMA SIMPLICIO</t>
  </si>
  <si>
    <t>00888757417</t>
  </si>
  <si>
    <t>VITORIA LARISSA DA SILVA PACHECO</t>
  </si>
  <si>
    <t>70977969444</t>
  </si>
  <si>
    <t>WESLEY LEANDRO BANDEIRA DE MOURA</t>
  </si>
  <si>
    <t>12007624443</t>
  </si>
  <si>
    <t>WILLYANE BEATRIZ XIMENES DE ARAUJO</t>
  </si>
  <si>
    <t>11488013403</t>
  </si>
  <si>
    <t xml:space="preserve">ZEILA DO CARMO  VIEIRA </t>
  </si>
  <si>
    <t>32068748827</t>
  </si>
  <si>
    <t>ZILANDIA RODRIGUES DE FRANÇA</t>
  </si>
  <si>
    <t>PIS</t>
  </si>
  <si>
    <t>Alimentação - Valor da Unidade</t>
  </si>
  <si>
    <t>Alimentação - Valor do Funcionário</t>
  </si>
  <si>
    <t>Alimentação - Valor Líquido</t>
  </si>
  <si>
    <t>Seguro de Vida - Valor da Unidade</t>
  </si>
  <si>
    <t>Seguro de Vida - Valor do Funcionário</t>
  </si>
  <si>
    <t>Seguro de Vida - Valor Líquido</t>
  </si>
  <si>
    <t>Vale Transporte - Valor da Unidade</t>
  </si>
  <si>
    <t>Vale Transporte - Valor do Funcionário</t>
  </si>
  <si>
    <t>Vale Transporte - Valor Líquido</t>
  </si>
  <si>
    <t>Auxílios - Valor da Unidade</t>
  </si>
  <si>
    <t>Auxílios - Valor do Funcionário</t>
  </si>
  <si>
    <t>Auxílios - Valor Líquido</t>
  </si>
  <si>
    <t>Auxílios - Detalhamento</t>
  </si>
  <si>
    <t>Outros - Valor da Unidade</t>
  </si>
  <si>
    <t>Outros - Valor do Funcionário</t>
  </si>
  <si>
    <t>Outros - Valor Líquido</t>
  </si>
  <si>
    <t>Outros - Detalhamento</t>
  </si>
  <si>
    <t>Total das Despesas Patronais</t>
  </si>
  <si>
    <t>AUXILIO CRECHE</t>
  </si>
  <si>
    <t>Categoria de Despesa</t>
  </si>
  <si>
    <t>CNPJ / CPF do Fornecedor / Prestador</t>
  </si>
  <si>
    <t>Nome do Fornecedor / Prestador</t>
  </si>
  <si>
    <t>Tipo (Bem ou Serviço)</t>
  </si>
  <si>
    <t>Possui NF</t>
  </si>
  <si>
    <t>Número da Nota Fiscal</t>
  </si>
  <si>
    <t>Data de Emissão da NF</t>
  </si>
  <si>
    <t>Chave de Acesso</t>
  </si>
  <si>
    <t>Código IBGE</t>
  </si>
  <si>
    <t>Valor</t>
  </si>
  <si>
    <t>24380578002041</t>
  </si>
  <si>
    <t>WHITE MARTINS GASES INDUSTRIAIS NE LTDA</t>
  </si>
  <si>
    <t>B</t>
  </si>
  <si>
    <t>S</t>
  </si>
  <si>
    <t>3.6</t>
  </si>
  <si>
    <t>4.1</t>
  </si>
  <si>
    <t>23514668000152</t>
  </si>
  <si>
    <t>GUPY TECNOLOGIA EM RECRUTAMENTO LTDA</t>
  </si>
  <si>
    <t>05401067000151</t>
  </si>
  <si>
    <t>92306257000780</t>
  </si>
  <si>
    <t>05134477000183</t>
  </si>
  <si>
    <t>09379577000120</t>
  </si>
  <si>
    <t>5.10</t>
  </si>
  <si>
    <t>11239132000197</t>
  </si>
  <si>
    <t>10545188000107</t>
  </si>
  <si>
    <t>20153710000169</t>
  </si>
  <si>
    <t>31675417000188</t>
  </si>
  <si>
    <t>5.5</t>
  </si>
  <si>
    <t>49464414000160</t>
  </si>
  <si>
    <t>53077991000177</t>
  </si>
  <si>
    <t>19533734000164</t>
  </si>
  <si>
    <t>43559107000187</t>
  </si>
  <si>
    <t>29567132000181</t>
  </si>
  <si>
    <t>47856030000168</t>
  </si>
  <si>
    <t>37628321000145</t>
  </si>
  <si>
    <t>31698424000103</t>
  </si>
  <si>
    <t>18630942000119</t>
  </si>
  <si>
    <t>PROVTEL TECNOLOGIA SERVICOS GERENCIADOS LTDA</t>
  </si>
  <si>
    <t>19105205000160</t>
  </si>
  <si>
    <t>07901268000143</t>
  </si>
  <si>
    <t>03480539000183</t>
  </si>
  <si>
    <t>SL ENGENHARIA HOSPITALAR LTDA</t>
  </si>
  <si>
    <t>01545203000126</t>
  </si>
  <si>
    <t>11863530000180</t>
  </si>
  <si>
    <t>13453441000190</t>
  </si>
  <si>
    <t>FACILYTES SOLUTIONS SERVICOS ADMINISTRATIVOS LTDA</t>
  </si>
  <si>
    <t>10998292000157</t>
  </si>
  <si>
    <t>Nota de Empenho</t>
  </si>
  <si>
    <t>Data NE</t>
  </si>
  <si>
    <t>Valor Empenhado</t>
  </si>
  <si>
    <t>Número Ordem Bancária</t>
  </si>
  <si>
    <t>Data OB</t>
  </si>
  <si>
    <t>Valor Pago</t>
  </si>
  <si>
    <t>CPF / CNPJ Origem</t>
  </si>
  <si>
    <t>Nome Origem</t>
  </si>
  <si>
    <t>Descrição</t>
  </si>
  <si>
    <t>Data</t>
  </si>
  <si>
    <t>BRADESCO RENDIMENTO DE APLICAÇÃO FINANCEIRA</t>
  </si>
  <si>
    <t>RENDIMENTO DE APLICAÇÃO FINANCEIRA</t>
  </si>
  <si>
    <t>CNPJ do Fornecedor</t>
  </si>
  <si>
    <t>Nome do Fornecedor</t>
  </si>
  <si>
    <t>Objeto do Contrato</t>
  </si>
  <si>
    <t>Data de Assinatura</t>
  </si>
  <si>
    <t>Término Vigênica</t>
  </si>
  <si>
    <t>Valot Total</t>
  </si>
  <si>
    <t>Link para o contrato</t>
  </si>
  <si>
    <t>14284483000108</t>
  </si>
  <si>
    <t>10891998000115</t>
  </si>
  <si>
    <t>ADVISERSIT SERVIÇOS EM INFORMATICA LTDA</t>
  </si>
  <si>
    <t>SUPORTE E MONITORAMENTO REMOTO DE BANCOS DE DADOS</t>
  </si>
  <si>
    <t>https://drive.google.com/file/d/1l56lZCBbkDT8cFHBFmPY_YCRdVQTCo3u/view?usp=sharing</t>
  </si>
  <si>
    <t>https://drive.google.com/file/d/1ywXTL4WJEvH-vqnRvAdqrqRhFLgDEItT/view?usp=sharing</t>
  </si>
  <si>
    <t>ANTONIO MARQUES DOS SANTOS ME</t>
  </si>
  <si>
    <t>MANUTENÇÃO DE RX</t>
  </si>
  <si>
    <t>https://drive.google.com/file/d/123viNAHB3InJUg2g1NGnXkEeUsVnj674/view?usp=sharing</t>
  </si>
  <si>
    <t>500,00</t>
  </si>
  <si>
    <t>https://drive.google.com/file/d/1iL6UZcbbGOlILIoJmXstoIJtpBB4KRnU/view?usp=sharing</t>
  </si>
  <si>
    <t xml:space="preserve">BRASCON AMBIENTAL LTDA </t>
  </si>
  <si>
    <t xml:space="preserve">COLETA,TRANSPORTE E TRATAMENTO E DISPOSIÇÃO DE RESIDUOS </t>
  </si>
  <si>
    <t>https://drive.google.com/file/d/1ELls50XuRJV8ZPcT7QDLV4KGoLZTX79C/view?usp=sharing</t>
  </si>
  <si>
    <t>29/03/2022</t>
  </si>
  <si>
    <t>29/03/2023</t>
  </si>
  <si>
    <t>https://drive.google.com/file/d/1ekfL-5ERUztu3Xvc9JvQUgaCV9XD1MDl/view?usp=sharing</t>
  </si>
  <si>
    <t>27837083000124</t>
  </si>
  <si>
    <t>CLEAN HIGIENIZAÇÃO DE TEXTEIS EIRELI</t>
  </si>
  <si>
    <t>LAVANDERIA</t>
  </si>
  <si>
    <t>https://drive.google.com/file/d/1eJ1ot9g8-5o-iTVvGmC5jkwtiyYiAGqm/view?usp=sharing</t>
  </si>
  <si>
    <t>03313161000123</t>
  </si>
  <si>
    <t>CENTRAL DE ATENDIMENTO MEDICO SANTO EXPEDITO LTDA</t>
  </si>
  <si>
    <t>MEDICINA E SEGURANÇA DO TRABALHO (PGR,PCMSO,LTCAT )</t>
  </si>
  <si>
    <t>11/02/2022</t>
  </si>
  <si>
    <t>https://drive.google.com/file/d/1w0B_yWGpR1p4wt5pkqGiqdP7Mfrh_yIn/view?usp=sharing</t>
  </si>
  <si>
    <t>EXAMES OCUPACIONAIS</t>
  </si>
  <si>
    <t>https://drive.google.com/file/d/11cE_iCA8FZp8DR_G_Io7ImhH0OZjrccV/view?usp=sharing</t>
  </si>
  <si>
    <t>35343136000189</t>
  </si>
  <si>
    <t>EMBRAESTER - EMPRESA BRASILEIRA DE ESTERILIZAÇÃO EIRELI</t>
  </si>
  <si>
    <t>ESTERELIZAÇÃO REESTERELIZAÇÃO EM MATERIAIS MÉDICOS HOSPITALARES</t>
  </si>
  <si>
    <t>04/02/2022</t>
  </si>
  <si>
    <t>https://drive.google.com/file/d/1fnloq45cmhbvOeUxq9pqsfvWV5UD3ji-/view?usp=sharing</t>
  </si>
  <si>
    <t>https://drive.google.com/file/d/17Fq8-rjNgMQSkqrbAxB96QqnATiOVtro/view?usp=sharing</t>
  </si>
  <si>
    <t>11389239000111</t>
  </si>
  <si>
    <t>JR XAVIER CAVALCANTE</t>
  </si>
  <si>
    <t>SERVIÇOS DE DEDETIZAÇÃO</t>
  </si>
  <si>
    <t>https://drive.google.com/file/d/1WuJ-wBB87y0w0fBB8ucJXFqEAM6UqU3F/view?usp=sharing</t>
  </si>
  <si>
    <t>FM IMOVÉIS - MANUEL  ABAD SANCHEZ - ME</t>
  </si>
  <si>
    <t>LOCAÇÃO DE SALA</t>
  </si>
  <si>
    <t>https://drive.google.com/file/d/1y3_EUyZK4Obvul1PRv3I9PrKZq9k9jdi/view?usp=sharing</t>
  </si>
  <si>
    <t>06349848000107</t>
  </si>
  <si>
    <t>L. C EMPREENDIMENTOS E LOCAÇÕES EIRELI</t>
  </si>
  <si>
    <t>LOCAÇÃO DE AMBULÂNCIA</t>
  </si>
  <si>
    <t>https://drive.google.com/file/d/1P0eLMxzOSGw3WHN6DQ5bGOAJZLqSgdgN/view?usp=sharing</t>
  </si>
  <si>
    <t>NUTRIFINE REFEIÇÕES</t>
  </si>
  <si>
    <t>FORNECIMENTO DE REFEIÇÃO</t>
  </si>
  <si>
    <t>08/02/2022</t>
  </si>
  <si>
    <t>https://drive.google.com/file/d/1qSktCU6xkp9T9jtXVSyx-ea5AJeddES2/view?usp=sharing</t>
  </si>
  <si>
    <t>https://drive.google.com/file/d/1eXJJEWn2pbMdBhPRObzwlKvnxnAxJNUy/view</t>
  </si>
  <si>
    <t>PROVTEL TECNOLOGIA SERVIÇOS GERENCIADOS LTDA</t>
  </si>
  <si>
    <t>LOCAÇÃO DE SERVIDOR</t>
  </si>
  <si>
    <t>21/02/2022</t>
  </si>
  <si>
    <t>https://drive.google.com/file/d/1hqbu8gphez9UIVjq4uRd-LACzY_MTxcd/view?usp=sharing</t>
  </si>
  <si>
    <t>LINK DEDICADO</t>
  </si>
  <si>
    <t>14/02/2022</t>
  </si>
  <si>
    <t>https://drive.google.com/file/d/108S2l7nZDUwryhUZi_1glNxgP94ocw3p/view?usp=sharing</t>
  </si>
  <si>
    <t>ENGENHARIA CLINICA</t>
  </si>
  <si>
    <t>07/02/2022</t>
  </si>
  <si>
    <t>https://drive.google.com/file/d/1Dtg-KJk8mWZbid0a9q23pCzRox1PhcDY/view?usp=sharing</t>
  </si>
  <si>
    <t>TS GERADORES LTDA</t>
  </si>
  <si>
    <t>MANUTENÇÃO DE GERADORES</t>
  </si>
  <si>
    <t>https://drive.google.com/file/d/11XGdmaPRt7MfzRF2dI1Zn9OagyEqzmLB/view?usp=sharing</t>
  </si>
  <si>
    <t>https://drive.google.com/file/d/1XX0ouVRXjG3bHz3kqPUASv_nTi6hr8z5/view?usp=sharing</t>
  </si>
  <si>
    <t>24261778000112</t>
  </si>
  <si>
    <t>CELARE CENTRO LABORATORIAL DE ANÁLISES DO RECIFE LTDA ME</t>
  </si>
  <si>
    <t>EXAMES LABORATORIAIS</t>
  </si>
  <si>
    <t>03/03/2022</t>
  </si>
  <si>
    <t>https://drive.google.com/file/d/1VO-Fqfx_RjnA-tE3_1o6e1LNV6dlvcIc/view?usp=sharing</t>
  </si>
  <si>
    <t>11735586000159</t>
  </si>
  <si>
    <t>FUNDACAO D APOIO AO DESENVOLVIMENTO DA UNIVERSIDADE FEDERAL</t>
  </si>
  <si>
    <t>DOSIMETROS</t>
  </si>
  <si>
    <t>15/02/2022</t>
  </si>
  <si>
    <t>https://drive.google.com/file/d/1UPOFYQBjAaOW_N7ULQ6xefy3aeNZpdfX/view?usp=sharing</t>
  </si>
  <si>
    <t>12836422000180</t>
  </si>
  <si>
    <t>SEVERINO SILVANO DA SILVA</t>
  </si>
  <si>
    <t>MANUTENÇÃO AR CONDICONADO</t>
  </si>
  <si>
    <t>https://drive.google.com/file/d/1EsnbBsQ_S3eQ1Oh4U4WZ2i5Nx7l3ZSbV/view?usp=sharing</t>
  </si>
  <si>
    <t>04752237000180</t>
  </si>
  <si>
    <t>ILAND COMERCIO E SERVIÇOS DE INFORMATICA LTDA ME</t>
  </si>
  <si>
    <t>LOCAÇÃO SERVIDOR</t>
  </si>
  <si>
    <t>https://drive.google.com/file/d/1gZxOP3OtfFui54uFD1PQaGgIGnadEGAA/view?usp=sharing</t>
  </si>
  <si>
    <t>22401344000145</t>
  </si>
  <si>
    <t>ALLIANCE MEDINFUSION LTDA</t>
  </si>
  <si>
    <t>LOCAÇÃO BOM DE INFUSÃO</t>
  </si>
  <si>
    <t>27/01/2022</t>
  </si>
  <si>
    <t>480,00</t>
  </si>
  <si>
    <t>https://drive.google.com/file/d/16SLzN_5L9rvZbEXGqKVtIzl4UKzlJjAB/view?usp=sharing</t>
  </si>
  <si>
    <t>MV INFORMATICA NORDESTE LTDA</t>
  </si>
  <si>
    <t>SISTEMA MV SOUL</t>
  </si>
  <si>
    <t>https://drive.google.com/file/d/1PaI4Zb-_B8dODQRWmuujLwMGKvbC5Hf_/view?usp=sharing</t>
  </si>
  <si>
    <t>SOCASA SÁUDE AMBIENTAL LTDA</t>
  </si>
  <si>
    <t>450,00</t>
  </si>
  <si>
    <t>https://drive.google.com/file/d/14hqFZoGZ62dzgTWY0DyAozDvWqy2YDjR/view?usp=sharing</t>
  </si>
  <si>
    <t>HELSON CARLOS  LIMA DE SOUZA</t>
  </si>
  <si>
    <t>LOCAÇÃO DE NOBREAKS</t>
  </si>
  <si>
    <t>https://drive.google.com/file/d/1kv5KztKP49VTFlAixsNgO_UCbQu-liZ4/view?usp=sharing</t>
  </si>
  <si>
    <t>01838829000120</t>
  </si>
  <si>
    <t>PALLIO COMÉRCIO E SERVIÇOS LTDA</t>
  </si>
  <si>
    <t>LOCAÇÃO AMBULANCIA</t>
  </si>
  <si>
    <t>13000,00</t>
  </si>
  <si>
    <t>https://drive.google.com/file/d/1MnQTcvBwYbLkZS-qfQFoL_rmkesmL-WN/view?usp=sharing</t>
  </si>
  <si>
    <t>LAVECLIN LAVANDERIA HOSPITALAR LTDA</t>
  </si>
  <si>
    <t>1500,00</t>
  </si>
  <si>
    <t>https://drive.google.com/file/d/1BvdwcokPTLHasCZOGeIQL2vsu_6_uGxx/view?usp=sharing</t>
  </si>
  <si>
    <t>300,00</t>
  </si>
  <si>
    <t>White Martins Gases Industriais NE Ltda</t>
  </si>
  <si>
    <t>GASES MEDICINAIS</t>
  </si>
  <si>
    <t>https://drive.google.com/file/d/1zVkbI132rTelVbBKEsJQybhqu7lVb_4o/view?usp=sharing</t>
  </si>
  <si>
    <t>04069709000102</t>
  </si>
  <si>
    <t>BIONEXO S.A</t>
  </si>
  <si>
    <t>PLATAFORMA DIGITAL DE COMPRAS</t>
  </si>
  <si>
    <t>https://drive.google.com/file/d/1XXYAsG9Ra8MyylWh6I5J6Gd7SCMy5bsA/view?usp=sharing</t>
  </si>
  <si>
    <t>ALEXSANDRA DE GUSMÃO NERES</t>
  </si>
  <si>
    <t>LOCAÇÃO DE IMPRESSORA</t>
  </si>
  <si>
    <t>https://drive.google.com/file/d/1LPnFyR07_zu5T4JKOSTK2tWTOH73BRzq/view?usp=sharing</t>
  </si>
  <si>
    <t>22544432000104</t>
  </si>
  <si>
    <t>RBA VIAGENS E TURISMO EIRELI</t>
  </si>
  <si>
    <t>SERVIÇOS DE VIAGEM</t>
  </si>
  <si>
    <t>https://drive.google.com/file/d/1P27bwpE1Uybq3hkz1GcFbCpgV4r6XGMR/view?usp=sharing</t>
  </si>
  <si>
    <t xml:space="preserve"> 19335523000206</t>
  </si>
  <si>
    <t xml:space="preserve">                                        B2D TECNOLOGIA LTDA</t>
  </si>
  <si>
    <t>SERVIÇOS DE CONSULTORIA/GESTÃO DE DOCUMENTOS</t>
  </si>
  <si>
    <t>https://drive.google.com/file/d/1HXPp4rKbwYBUovKDH2d2nTmePRQxdMHD/view?usp=sharing</t>
  </si>
  <si>
    <t xml:space="preserve">                             SL ENGENHARIA HOSPITALAR LTDA</t>
  </si>
  <si>
    <t xml:space="preserve">                                           ENGENHARIA CLINICA</t>
  </si>
  <si>
    <t>unidade de Pronto Atendimento Eduardo Campos UPA Sotave</t>
  </si>
  <si>
    <t>19694602000114</t>
  </si>
  <si>
    <t xml:space="preserve">                             BIOLAB LABORATÓRIO CLÍNICO LTDA</t>
  </si>
  <si>
    <t>SERVIÇOS LABORATORIAIS</t>
  </si>
  <si>
    <t>https://drive.google.com/file/d/16AOm6o9hRIQKvYQG-gGmYa57Fe3DtTYd/view?usp=sharing</t>
  </si>
  <si>
    <t>https://drive.google.com/file/d/18M2fMXwgkeGzTYDMdSxBnswEVrE3U2Ya/view?usp=sharing</t>
  </si>
  <si>
    <t>GEAZE MICAEL MIRANDA</t>
  </si>
  <si>
    <t>LOCAÇÃO DE MÓVEIS</t>
  </si>
  <si>
    <t>https://drive.google.com/drive/folders/1ztLDMNXveCfhVFcHlrH30m_Y5gnOyZQa</t>
  </si>
  <si>
    <t>R &amp; F CLIMATIZAÇÃO LTDA</t>
  </si>
  <si>
    <t>4000,00</t>
  </si>
  <si>
    <t>https://drive.google.com/file/d/1IYxuIfp_7TULeqSIjkXl0Eqcv5ZGRpil/view?usp=sharing</t>
  </si>
  <si>
    <t>APOIO COTAÇÕES SISTEMA DE INFORMÁTICA S.A</t>
  </si>
  <si>
    <t>ACESSO AO SOFTWARE</t>
  </si>
  <si>
    <t>https://drive.google.com/file/d/1fZaqy5_-AzCLdEYihdhyPcN8dlJLUd9l/view?usp=sharing</t>
  </si>
  <si>
    <t>VALTER E CALIL ADVOCACIA</t>
  </si>
  <si>
    <t>SERVIÇO ASSESSORIA JURIDICA</t>
  </si>
  <si>
    <t>https://drive.google.com/file/d/1JaPvja8KRYiOU-JayKAYa5RyCroGtMOj/view?usp=sharing</t>
  </si>
  <si>
    <t>RC2 CONSULTORIA MEDICA LTDA</t>
  </si>
  <si>
    <t>SERVICO DE ASSESSORIA TECNICA EM HUMANIZAÇÃO</t>
  </si>
  <si>
    <t>https://drive.google.com/file/d/1eopc7_mcJ_-B6REDHw9nyXSUVDpa92YX/view?usp=sharing</t>
  </si>
  <si>
    <t>PRESTIGEMED ASSESSORIA</t>
  </si>
  <si>
    <t>SERVIÇO MEDICO</t>
  </si>
  <si>
    <t>https://drive.google.com/file/d/1dGbINukfyb_05meebIi6vK399TsrnCzn/view?usp=sharing</t>
  </si>
  <si>
    <t>P3 GESTÃO ADMINISTRATIVA LTDA</t>
  </si>
  <si>
    <t>SERVIÇO TECNICO OPERACIONAL</t>
  </si>
  <si>
    <t>https://drive.google.com/file/d/1j7-b9QNzMaO3IUC9flKpmglBPXMhXVkB/view?usp=sharing</t>
  </si>
  <si>
    <t>MM ASSESSORIA E CONSULTORIA</t>
  </si>
  <si>
    <t>ASSESSORIA E SERVIÇOS CONTROLE INTERNO E AUDITORIA</t>
  </si>
  <si>
    <t>https://drive.google.com/file/d/1zKtf22iEJFONdXrCI4PP8I3Ow3Dq6Ssu/view?usp=sharing</t>
  </si>
  <si>
    <t>GSO ADMINISTRAÇÃO</t>
  </si>
  <si>
    <t>SERVICO TECNICO OPERACIONAL</t>
  </si>
  <si>
    <t>https://drive.google.com/file/d/12qKh1Ys6I4eUmRhgsJsx17mAzlPoBEVX/view?usp=sharing</t>
  </si>
  <si>
    <t>BRANDÃO &amp; SA CONTABILIDADE GERENCIAL SOCIEDADE SIMPLES</t>
  </si>
  <si>
    <t>SERVICO DE CONTABILIDADE</t>
  </si>
  <si>
    <t>https://drive.google.com/file/d/1gdgKED6LIY3eGJ4F5DxUSe6jbFuWWmJC/view?usp=sharing</t>
  </si>
  <si>
    <t>09372711000161</t>
  </si>
  <si>
    <t>GAP GESTAO EM ADMINISTRACAO POBLICA E PRIVADA EIR</t>
  </si>
  <si>
    <t>SERVIÇO DE CAPACITACAO E TREINAMENTO DE EQUI</t>
  </si>
  <si>
    <t>01/07/2022</t>
  </si>
  <si>
    <t>https://drive.google.com/file/d/15RR0y7evN8alwooxciy_6cbx4Yk26fTw/view?usp=sharing</t>
  </si>
  <si>
    <t>SINGULAR SERVICOS DE SAUDE LTDA - EPP</t>
  </si>
  <si>
    <t>SERVIÇO DE EXAMES LABORATORIAIS</t>
  </si>
  <si>
    <t>01/10/2022</t>
  </si>
  <si>
    <t>https://drive.google.com/file/d/1eb72uUFZH2uYfjTqtXmzISdh1VaQbZGF/view?usp=share_link</t>
  </si>
  <si>
    <t>SERVIÇO DE Plataforma Recrutamento e Seleção</t>
  </si>
  <si>
    <t>https://drive.google.com/file/d/1h_q-Kk_iUbEl3qqhiIFyeuEPHUZMhtL_/view?usp=share_link</t>
  </si>
  <si>
    <t>30310241000106</t>
  </si>
  <si>
    <t>DSA GESTÃO TECNOLOGIA E INOVAÇÃO LTDA</t>
  </si>
  <si>
    <t>SEERVIÇO DE CONSULTÓRIA EM TECNOLOGIA DA INFORMAÇÃO</t>
  </si>
  <si>
    <t>09/01/2023</t>
  </si>
  <si>
    <t>09/12/2023</t>
  </si>
  <si>
    <t>https://drive.google.com/drive/folders/1h-mLt0YN9gZcnVNV0wlTUqdN3TpPiLNW</t>
  </si>
  <si>
    <t>INTELBRAS S/A INDÚSTRIA DE TELECOMUNICAÇÃO ELETRÔNICA BRASILEIRA</t>
  </si>
  <si>
    <t>SERVIÇO DE TELEFONIA</t>
  </si>
  <si>
    <t>16/03/2023</t>
  </si>
  <si>
    <t>16/03/2024</t>
  </si>
  <si>
    <t>https://drive.google.com/file/d/14NhHcyEsrLsM2tFiTofIwAUdKWtAHWZj/view?usp=share_link</t>
  </si>
  <si>
    <t>SERVIÇO DE LOCAÇÃO BOMBA DE INFUSÃO</t>
  </si>
  <si>
    <t>https://drive.google.com/drive/folders/1gSG6f52F4wBjqfGU0mbsZZCU2bUNA1EW</t>
  </si>
  <si>
    <t>31/03/2023</t>
  </si>
  <si>
    <t>30/03/2024</t>
  </si>
  <si>
    <t>https://drive.google.com/drive/folders/1ZKuA-8YecU11qCqOErbNOQrIzR00fIov</t>
  </si>
  <si>
    <t>APOIO COTAÇÕES SISTEMA DE INFORMÁTICA S.A.</t>
  </si>
  <si>
    <t>SERVIÇO DE UTILIZAÇÃO DE SOFTWARE</t>
  </si>
  <si>
    <t>13/03/2022</t>
  </si>
  <si>
    <t>https://drive.google.com/file/d/1F6xOcjiPagayddL8pl1frdtNYXxwzdL6/view?usp=drive_link</t>
  </si>
  <si>
    <t>SARAH LIMA GUSMÃO NERES</t>
  </si>
  <si>
    <t>EQUIPAMENTO DE IMPRESSÃO TÉRMICA</t>
  </si>
  <si>
    <t>01/01/2023</t>
  </si>
  <si>
    <t>https://drive.google.com/file/d/1G8n0xKGp8ziJHZ5lEP5M3hNE20IkAjce/view?usp=drive_link</t>
  </si>
  <si>
    <t>VIA X CRIACOES E PRODUCOES LTDA</t>
  </si>
  <si>
    <t>SERVIÇO DE IMPLANTAÇÃO E CRIAÇÃO DE SITES \ CONSULTORIA</t>
  </si>
  <si>
    <t>25/06/2023</t>
  </si>
  <si>
    <t>29/03/2024</t>
  </si>
  <si>
    <t>https://drive.google.com/file/d/12pRshpM8ijBJDvsypQXS-ts0PtjtQeHn/view?usp=drive_link</t>
  </si>
  <si>
    <t>TEIKO SOLUÇOES EM TECNOLOGIA DA INFORMACAO LTDA</t>
  </si>
  <si>
    <t>SERVIÇO DE IMPLATANÇÃO E MANUTENÇÃO CLOUD</t>
  </si>
  <si>
    <t>15/04/2022</t>
  </si>
  <si>
    <t>15/04/2026</t>
  </si>
  <si>
    <t>https://drive.google.com/file/d/1OxhqTFSzcaU6pGjHSoFEpVfCv4f0v4Np/view?usp=sharing</t>
  </si>
  <si>
    <t>CLIMATYZAR TECNOLOGIA EM CLIMATIZAÇÃO</t>
  </si>
  <si>
    <t>SERVIÇO DE MANUTENÇÃO DE AR-CONDICIONADO</t>
  </si>
  <si>
    <t>29/09/2023</t>
  </si>
  <si>
    <t>29/09/2024</t>
  </si>
  <si>
    <t>https://drive.google.com/file/d/19D2ChheatJhhLErvO4RsSrWsOeKkwDLB/view?usp=sharing</t>
  </si>
  <si>
    <t>48256922000190</t>
  </si>
  <si>
    <t>BTDANIELA GESTÃO ESPECIALIZADA EM CONTABILIDADE LTDA</t>
  </si>
  <si>
    <t xml:space="preserve">SERVIÇO DE ASSESSORIA CONTABIL </t>
  </si>
  <si>
    <t>01/03/2023</t>
  </si>
  <si>
    <t>https://drive.google.com/file/d/10MXRKkz0nuwZEYSQ-Pb4Fue--csDWEJf/view?usp=sharing</t>
  </si>
  <si>
    <t>FERNANDA DA SILVA RODRIGUES - EVOLUTION GESTÃO</t>
  </si>
  <si>
    <t>SERVIÇO DE ASSESSORIA DE QUALIDADE E HUMANIZAÇÃO</t>
  </si>
  <si>
    <t>01/10/2023</t>
  </si>
  <si>
    <t>https://drive.google.com/file/d/11RBGx6q60hL1QCcWMqGAqNsb8WrklRQ6/view?usp=sharing</t>
  </si>
  <si>
    <t>SERVIÇO DE ASSESSORIA TECNICA EM GESTÃO</t>
  </si>
  <si>
    <t>https://drive.google.com/file/d/1GwJQkoujsp8ir2CRttYFdHOTU6RsAdW3/view?usp=sharing</t>
  </si>
  <si>
    <t>PORTO SERVIÇOS MÉDICOS LTDA</t>
  </si>
  <si>
    <t>SERVIÇO DE ASSESSORIA TECNICO ASSISTENCIAL</t>
  </si>
  <si>
    <t>https://drive.google.com/file/d/1MID8dCQBvDcdbllJ7NIcLKzFlqfB5-8V/view?usp=sharing</t>
  </si>
  <si>
    <t>TRINITY GESTAO ADMINISTRATIVA LTDA</t>
  </si>
  <si>
    <t>SERVIÇO DE ASSESSORIA EM RECURSOS HUMANOS</t>
  </si>
  <si>
    <t>https://drive.google.com/file/d/1wfgxhx4TV8X-Gz9vM7Ipa5t6gqfCg-TZ/view?usp=drive_link</t>
  </si>
  <si>
    <t>SERVIÇO DE ASSESSORIA E TREINAMENTO EM HUMANIZAÇÃO</t>
  </si>
  <si>
    <t>https://drive.google.com/file/d/1d0Hkexl2lqWPk7z8DD5zN6IMza044GED/view?usp=drive_link</t>
  </si>
  <si>
    <t>50627580000110</t>
  </si>
  <si>
    <t>Z PRUDENTE CONSULTORIA E GESTAO LTDA</t>
  </si>
  <si>
    <t>SERVIÇO DE ASSESSORIA TECNICO OPERACIONAL</t>
  </si>
  <si>
    <t>01/05/2023</t>
  </si>
  <si>
    <t>https://drive.google.com/file/d/1TmnR0FfD06zVoxZTaB89XlSaSatrkUQL/view?usp=drive_link</t>
  </si>
  <si>
    <t>MEDIEX – SOLUÇÕES EM SAÚDE E SEGURANÇA OCUPACIONAL</t>
  </si>
  <si>
    <t>SERVIÇO DE EXAMES LABORATORIAIS OCUPACIONAL</t>
  </si>
  <si>
    <t>01/11/2023</t>
  </si>
  <si>
    <t>01/11/2024</t>
  </si>
  <si>
    <t>https://drive.google.com/file/d/1_Yc3MbKy83OAIIqSailJvKqzIV1ejVOl/view?usp=drive_link</t>
  </si>
  <si>
    <t>TUTO EDUCAÇÃO LTDA</t>
  </si>
  <si>
    <t>SERVIÇO DE LICENÇAS PARA PLATAFORMA DE EDUCAÇÃO PERM</t>
  </si>
  <si>
    <t>01/12/2023</t>
  </si>
  <si>
    <t>01/12/2025</t>
  </si>
  <si>
    <t>https://drive.google.com/file/d/1YtkW3-Teub8DMmJ915F-Y0bZygBt3nZ1/view?usp=drive_link</t>
  </si>
  <si>
    <t>13097538000108</t>
  </si>
  <si>
    <t>MAIS VIDA SERVIÇO DE SAUDE LTDA</t>
  </si>
  <si>
    <t>SERVIÇO DE LOCAÇÃO DE AMBULANCIA</t>
  </si>
  <si>
    <t>28/12/2023</t>
  </si>
  <si>
    <t>31/12/2023</t>
  </si>
  <si>
    <t>https://drive.google.com/file/d/1whp8fyteKt7FATWx1eI_MIm0s3OZEBdn/view?usp=drive_link</t>
  </si>
  <si>
    <t>PRINCIPIOS &amp; PRINCIPIOS SERVIÇOS CONTABEIS LTDA - ME</t>
  </si>
  <si>
    <t>SERVIÇOS DE CONTABILIDADE</t>
  </si>
  <si>
    <t>https://drive.google.com/file/d/1xqhFGA9xJ8f_nfaOjW2B-mp7xok4Q37r/view?usp=drive_link</t>
  </si>
  <si>
    <t>MED + SAUDE LOCACAO DE AMBULANCIAS LTDA</t>
  </si>
  <si>
    <t>SERVIÇO LOCAÇÃO DE AMBULANCIA</t>
  </si>
  <si>
    <t>05/02/2024</t>
  </si>
  <si>
    <t>05/02/2025</t>
  </si>
  <si>
    <t>https://drive.google.com/file/d/1gU5YC5BLZ1GQJzCN6NTppdT5784VjfCp/view?usp=drive_link</t>
  </si>
  <si>
    <t>CNPJ do Forncedor</t>
  </si>
  <si>
    <t>Número do TA</t>
  </si>
  <si>
    <t>Térmo Vigência</t>
  </si>
  <si>
    <t>Valor Total</t>
  </si>
  <si>
    <t>Link para o aditivo</t>
  </si>
  <si>
    <t>1º TERMO ADITIVO</t>
  </si>
  <si>
    <t>https://drive.google.com/file/d/1H8JjaVkH6ImrmMgoth3R77GcSCifsIZZ/view?usp=sharing</t>
  </si>
  <si>
    <t>https://drive.google.com/file/d/1Zk0L1UBaFC0L3K7skfipEMcPQD9RUeII/view?usp=sharing</t>
  </si>
  <si>
    <t>https://drive.google.com/file/d/1t6IjB0zDlOKpNX7XREtr46psy_3foOle/view?usp=sharing</t>
  </si>
  <si>
    <t>SOCASA SAÚDE AMBIENTAL LTDA</t>
  </si>
  <si>
    <t>https://drive.google.com/file/d/1J51ciCoskLMQvoqG1nLDwjrV3cpibeN6/view?usp=sharing</t>
  </si>
  <si>
    <t>BIOLAB LABORATÓRIO CLÍNICO LTDA</t>
  </si>
  <si>
    <t>https://drive.google.com/file/d/1OmwihH9mBy_3xCYSK0MVREKXkthIkI2T/view?usp=sharing</t>
  </si>
  <si>
    <t>92306257000194</t>
  </si>
  <si>
    <t>https://drive.google.com/file/d/1UZ6arFPLVT1681uGnKjeoozPGzYVfp3W/view?usp=sharing</t>
  </si>
  <si>
    <t>https://drive.google.com/file/d/1sAtczER6o2Pxud2ZI87KvsZgnvJgoUwV/view?usp=sharing</t>
  </si>
  <si>
    <t>https://drive.google.com/file/d/1Nz227ukiAXdeEz5EQ0MP-MFFtIrMvzMV/view?usp=sharing</t>
  </si>
  <si>
    <t>https://drive.google.com/file/d/1tQeYqkIQcOxaaUic2BtoHAo8usk6Q3XC/view?usp=sharing</t>
  </si>
  <si>
    <t xml:space="preserve">PROVTEL TECNOLOGIA SERVICOS GERENCIADOS LTDA </t>
  </si>
  <si>
    <t>https://drive.google.com/file/d/1NYEJxhwWb58HE1a-QpGCHIwIHs-tc012/view?usp=sharing</t>
  </si>
  <si>
    <t>https://drive.google.com/file/d/1vyXIrIHcCOiWMOrsxyvAfSRzKO10kMXT/view?usp=share_link</t>
  </si>
  <si>
    <t>SINGULAR SERVIÇOS DE SAÚDE LTDA-EPP</t>
  </si>
  <si>
    <t>https://drive.google.com/file/d/1gnkHhY2L_7QaBbbBhmXwGZS2DJ0Q1uQG/view?usp=share_link</t>
  </si>
  <si>
    <t>2º TERMO ADITIVO</t>
  </si>
  <si>
    <t>https://drive.google.com/drive/folders/13LGVv3PMNNLgJcHyJyXvrIDh5SuM47Rk</t>
  </si>
  <si>
    <t>ALEXSANDRA DE GUSMÃO NERES UNISERVICE</t>
  </si>
  <si>
    <t>https://drive.google.com/drive/folders/1hJblpEGpjSKUrgHdSuFt0p3ksZUnK94A</t>
  </si>
  <si>
    <t>https://drive.google.com/drive/folders/1iHWZD0Ut7mIvEQtaTbwUPp4x41acpqsM</t>
  </si>
  <si>
    <t>https://drive.google.com/drive/folders/1qKrmszLw9tIYgNVZio7uZKqKw3UPzXWx</t>
  </si>
  <si>
    <t>EMPRESA NACIONAL DE ESTERILIZAÇÃO EIRELI</t>
  </si>
  <si>
    <t>https://drive.google.com/drive/folders/10dp7jGC7Fq7GSxc0SUa4Uxdu4spnhtIQ</t>
  </si>
  <si>
    <t>HELSON CARLOS LIMA DE SOUZA (HM NOBREAK)</t>
  </si>
  <si>
    <t>https://drive.google.com/drive/folders/1qbWwjoWeCmfnmPPCWRgqG2U6p6q7khO5</t>
  </si>
  <si>
    <t xml:space="preserve"> NUTRIFINE REFEIÇÕES LTDA</t>
  </si>
  <si>
    <t>PALLIO COMÉRCIO E SERVIÇOS LTDA (AUTOFORTE)</t>
  </si>
  <si>
    <t>https://drive.google.com/drive/folders/1MDnN32EyIjH97MNTRO1Rt-PF0RAjgze5</t>
  </si>
  <si>
    <t>R&amp;F CLIMATIZAÇÃO LTDA</t>
  </si>
  <si>
    <t>https://drive.google.com/drive/folders/1KqpjkGMLOpvpTp68QpcSknSF3C_6XxiS</t>
  </si>
  <si>
    <t>https://drive.google.com/drive/folders/1gPVbvMYlUyc8GanQxVS7EKH3lk9ZGIHr</t>
  </si>
  <si>
    <t>https://drive.google.com/drive/folders/1Dbh3n9JT1eZC21efkj1nKBZToc3StR13</t>
  </si>
  <si>
    <t>https://drive.google.com/drive/folders/1s6BarejhbO1wClqGh9SQ95axlMXGNwOZ</t>
  </si>
  <si>
    <t>3° TERMO ADITIVO</t>
  </si>
  <si>
    <t>https://drive.google.com/drive/folders/1QkmZ7ytrKincbVtjrCJCIAaCd65DorM9</t>
  </si>
  <si>
    <t>CENTRAL DE ATENDIMENTO MÉDICO SANTO EXPEDITO</t>
  </si>
  <si>
    <t>1° TERMO ADITIVO</t>
  </si>
  <si>
    <t>https://drive.google.com/file/d/1Om08RYUTkAVRB4srmKtF2pWJKRC8Jz11/view?usp=drive_link</t>
  </si>
  <si>
    <t>https://drive.google.com/file/d/1DVKuSJ2gWsf3Cj2iI56VQErPZtfEnm06/view?usp=drive_link</t>
  </si>
  <si>
    <t>2° TERMO ADITIVO</t>
  </si>
  <si>
    <t>https://drive.google.com/file/d/168aNQpt9L--TY5yi16z15CYThlp9RYTj/view?usp=drive_link</t>
  </si>
  <si>
    <t>4° TERMO ADITIVO</t>
  </si>
  <si>
    <t>https://drive.google.com/file/d/12HMeHdY_85byxPj_vnoajORL5cZ6XkD-/view?usp=drive_link</t>
  </si>
  <si>
    <t>https://drive.google.com/file/d/1cKxm6e2fKRSQS8ArPIOXtuVLCdYIf6lH/view?usp=sharing</t>
  </si>
  <si>
    <t>2°TERMO ADITIVO</t>
  </si>
  <si>
    <t>https://drive.google.com/file/d/1OcMxPvwYVAvMG6zUINWuazlOIMXQEbKf/view?usp=drive_link</t>
  </si>
  <si>
    <t>CLIMATYZAR TECNOLOGIA EM CLIMATIZACAO - LEANDRO CESAR</t>
  </si>
  <si>
    <t>https://drive.google.com/file/d/1XlrZNotMuzWJ4XawsLax-my3Dv5BPt6_/view?usp=drive_link</t>
  </si>
  <si>
    <t>CATEGORIA PROFISSIONAL</t>
  </si>
  <si>
    <t xml:space="preserve">RECURSOS HUMANOS </t>
  </si>
  <si>
    <t>TIPO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</si>
  <si>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</si>
  <si>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</si>
  <si>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</si>
  <si>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</si>
  <si>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</si>
  <si>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</si>
  <si>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</si>
  <si>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</si>
  <si>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</si>
  <si>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</si>
  <si>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</si>
  <si>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</si>
  <si>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QUANTIDADE</t>
  </si>
  <si>
    <t>1.1.1.1. Médicos</t>
  </si>
  <si>
    <t>CLT</t>
  </si>
  <si>
    <t>1.1.1.2. Outros profissionais de saúde
Incluir (1.1.2. Assistencia Odontológica)</t>
  </si>
  <si>
    <t>1.1.3. Administrativo</t>
  </si>
  <si>
    <t>SUBTOTAL 01 (CLT)</t>
  </si>
  <si>
    <t>6.1.1.1. Médicos</t>
  </si>
  <si>
    <t>PESSOA 
JURÍDICA</t>
  </si>
  <si>
    <t>6.1.1.2. Outros profissionais de saúde</t>
  </si>
  <si>
    <t>SUBTOTAL 02 (TERCEIRIZADOS)</t>
  </si>
  <si>
    <t>GERAL RH (CLT + TERCEIRIZADOS)</t>
  </si>
  <si>
    <t>GERÊNCIA CONTÁBIL FINANCEIRA - FUNDO MUNICIPAL DE SAÚDE</t>
  </si>
  <si>
    <t>PLANILHA DE CONFERÊNCIA
UPA EDUARDO CAMPOS - SOTAVE</t>
  </si>
  <si>
    <t>ELETRÔNICO - E-MAIL</t>
  </si>
  <si>
    <t>PRESTAÇÃO DE CONTAS FÍSICA</t>
  </si>
  <si>
    <t>PCF
(formato excel)</t>
  </si>
  <si>
    <t xml:space="preserve">Planilha Contábil Financeiro </t>
  </si>
  <si>
    <t>OK</t>
  </si>
  <si>
    <t>Quant. de Pasta A a Z enviada</t>
  </si>
  <si>
    <t>Fundo Fixo</t>
  </si>
  <si>
    <t>ARQUIVOS FÍSICOS</t>
  </si>
  <si>
    <t>Planilha Contábil Financeiro 
(PDF, carimbo e assinatura)</t>
  </si>
  <si>
    <t>1 Conta Corrente (D e C)</t>
  </si>
  <si>
    <t>Demonstrativos
(Anexos II ao VIII, Categoria Profissional e Planilha de Conferência)</t>
  </si>
  <si>
    <t>2 Conta Corrente (D e C)</t>
  </si>
  <si>
    <t>Receitas Operacionais</t>
  </si>
  <si>
    <t>Saldo Final do Estoque</t>
  </si>
  <si>
    <t>Aplicação Financeira</t>
  </si>
  <si>
    <t xml:space="preserve">Certidões
(Certidão Municipal/Mercantil, Certidão FGTS, Certidão Trabalhista, Certidão de Regularidade Fiscal do Estado, Certidão de Débitos Fiscais Estado, Certidão Conjunta Dívida Ativa, Certidão Simplificada Junta Comercial, Cartão do CNPJ atualizado e Consulta ao Portal da Transparência - CEIS) 
</t>
  </si>
  <si>
    <t>Anexos II 
(preenchido conforme Resolução do TCE)</t>
  </si>
  <si>
    <t>Contratos e Termos Aditivos</t>
  </si>
  <si>
    <t>Anexos III
(preenchido conforme Resolução do TCE)</t>
  </si>
  <si>
    <t>Extrato CAGED</t>
  </si>
  <si>
    <t>Anexos IV
(preenchido conforme Resolução do TCE)</t>
  </si>
  <si>
    <t>Turnover</t>
  </si>
  <si>
    <t>Anexos V
(preenchido conforme Resolução do TCE)</t>
  </si>
  <si>
    <t>Memória de Cálculo da Folha de Pagamento</t>
  </si>
  <si>
    <t>Anexos VI
(preenchido conforme Resolução do TCE)</t>
  </si>
  <si>
    <t>Folhas Ativos / Jovem Aprendiz / 13º
 (completas)</t>
  </si>
  <si>
    <t>Anexos VII
(preenchido conforme Resolução do TCE)</t>
  </si>
  <si>
    <t>Impostos
(DARF, GPS, FGTS, PIS)</t>
  </si>
  <si>
    <t>Anexos VIII
(preenchido conforme Resolução do TCE)</t>
  </si>
  <si>
    <t>Benefícios 
(Nota fiscal, boleto, apólice, relação dos funcionários e comprovante de pagamento)</t>
  </si>
  <si>
    <t>Folha Demitidos / Jovem Aprendiz
(completas)</t>
  </si>
  <si>
    <t>Categoria Profissional</t>
  </si>
  <si>
    <t>GRRF
(duas folhas da GRRF e comprovante de pagamento)</t>
  </si>
  <si>
    <t>Cálculo Folha de Pagamento</t>
  </si>
  <si>
    <t>Termo Rescisório
(termo e comprovante de pagamento)</t>
  </si>
  <si>
    <t>PASTA</t>
  </si>
  <si>
    <t>Planilha Contábil Financeiro 
(formato PDF, carimbo e assinatura)</t>
  </si>
  <si>
    <t>Balancete Contábil Analítico 
(última folha)</t>
  </si>
  <si>
    <t>Anexos II ao VIII
(formato excel)</t>
  </si>
  <si>
    <t>Anexos II ao VIII
(formato CSV)</t>
  </si>
  <si>
    <t>Balancete Contábil Analítico 
(geral)</t>
  </si>
  <si>
    <t>Anexos II ao VIII
(formato ZIP)</t>
  </si>
  <si>
    <t>Memória de Cálculo Estoque
(planilha excel)</t>
  </si>
  <si>
    <t>Relatório de Saída
 (por grupo)</t>
  </si>
  <si>
    <t>Fluxo de Caixa</t>
  </si>
  <si>
    <t>Relatório de Entrada
 (por grupo)</t>
  </si>
  <si>
    <t>Conciliação Bancária</t>
  </si>
  <si>
    <t>Notas Fiscais</t>
  </si>
  <si>
    <t>Extratos Bancários em formato PDF
(Conta Corrente e Aplicação)</t>
  </si>
  <si>
    <t>Extratos Bancários em formato CSV
(Conta Corrente e Aplicação)</t>
  </si>
  <si>
    <t>Planilha Débito e Crédito em formato excel
(Extratos Bancários)</t>
  </si>
  <si>
    <t>Planilha Aplicação Financeira em formato excel
(Extratos Bancários)</t>
  </si>
  <si>
    <t>Extratos Bancários 
(Conta Corrente)</t>
  </si>
  <si>
    <t>N / A</t>
  </si>
  <si>
    <t>Extratos Bancários 
(Aplicação)</t>
  </si>
  <si>
    <t>Impostos</t>
  </si>
  <si>
    <t>Termo de Responsabilidade do Fundo Fixo</t>
  </si>
  <si>
    <t>Memória de Cálculo Folha
(planilha excel)</t>
  </si>
  <si>
    <t>Planilha do Fundo Fixo</t>
  </si>
  <si>
    <t>Relatório Gerencial</t>
  </si>
  <si>
    <t>Prestação de Contas em formato PDF</t>
  </si>
  <si>
    <t>LEGENDA PARA PREENCHIMENTO COLUNAS "C" e "G"</t>
  </si>
  <si>
    <t>N / A: NÃO SE APLICA</t>
  </si>
  <si>
    <t>OK: QUANDO A UNIDADE ANEXAR NO DRIVE E NA PRESTAÇÃO DE CONTAS.</t>
  </si>
  <si>
    <t>F :  QUANDO FALTAR NO DRIVE OU NA PRESTAÇÃO DE CONTAS</t>
  </si>
  <si>
    <t>5.7.2</t>
  </si>
  <si>
    <t>01/07/2024</t>
  </si>
  <si>
    <t>04/07/2024</t>
  </si>
  <si>
    <t>CENTRO DE INTEGRAÇÃO EMPRESA ESCOLA DE PERNAMBUCO</t>
  </si>
  <si>
    <t>PROMOÇÃO DE INTEGRAÇÃO DE JOVENS AO MERCADO DE TRABALHO</t>
  </si>
  <si>
    <t>20/03/2024</t>
  </si>
  <si>
    <t>https://drive.google.com/file/d/1nqtr6ULP5HMajg8mBmM1z1HSfiz45LGY/view?usp=sharing</t>
  </si>
  <si>
    <t>https://drive.google.com/file/d/1rP3_WOiVgXjXJyZ_c99Iah77wGayqg3C/view?usp=sharing</t>
  </si>
  <si>
    <t>DANILLO VICENTE MONTEIRO</t>
  </si>
  <si>
    <t>JULIETA HENNESSEY PIMENTEL</t>
  </si>
  <si>
    <t>SEVERINO RIBEIRO JUNIOR</t>
  </si>
  <si>
    <t>THIAGO JOSE SILVA SOARES DAS NEVES</t>
  </si>
  <si>
    <t>UBER</t>
  </si>
  <si>
    <t>63542443000639</t>
  </si>
  <si>
    <t>ALF SERVIÇOS ADMINISTRATIVOS LTDA</t>
  </si>
  <si>
    <t>37814890000185</t>
  </si>
  <si>
    <t>34624704000157</t>
  </si>
  <si>
    <t>TECHSYST SISTEMAS DE AUTOMAÇÃO E INFORMATICA LTDA</t>
  </si>
  <si>
    <t>41628548000168</t>
  </si>
  <si>
    <t>FORTES TECNOLOGIA EM SISTEMA LTDA</t>
  </si>
  <si>
    <t>LICENÇA DE UTILIZAÇÃO DE SOFTWARE</t>
  </si>
  <si>
    <t>04/07/2025</t>
  </si>
  <si>
    <t>https://drive.google.com/file/d/17Kjrni4lzkQFCwyB4gwUgQxfQx1tmKWw/view?usp=sharing</t>
  </si>
  <si>
    <t>BIOXXI NORDESTE ESTERILIZAÇÕES LTDA</t>
  </si>
  <si>
    <t>SERVIÇOS DE PROCESSAMENTO E ESTERILIZAÇÃO</t>
  </si>
  <si>
    <t>27/07/2024</t>
  </si>
  <si>
    <t>https://drive.google.com/file/d/1Tv_3GCqT4WTo8EPvj0skQR5Yj_pHh7Ia/view?usp=drive_link</t>
  </si>
  <si>
    <t>15195617000187</t>
  </si>
  <si>
    <t>SERVIÇOS TECNOLOGIA DA INFORMAÇÃO SUPORTE TECNICO N2</t>
  </si>
  <si>
    <t>01/04/2024</t>
  </si>
  <si>
    <t>https://drive.google.com/file/d/1cEOZ9LHiSCOixnh4OpZaUzTjblAhe0yk/view?usp=drive_link</t>
  </si>
  <si>
    <t>EXITO SOLUÇÕES EM SAUDE COMERCIO E SERVIÇOS LTDA</t>
  </si>
  <si>
    <t>SERVIÇOS DE ENGENHARIA CLINICA</t>
  </si>
  <si>
    <t>https://drive.google.com/file/d/1KDUW-ZVOSpwuzIDcggjQhq_TPvKlV93q/view?usp=drive_link</t>
  </si>
  <si>
    <t>36328319000198</t>
  </si>
  <si>
    <t>SHC SAUDE LTDA</t>
  </si>
  <si>
    <t>SERVIÇOS DE ASSESSORIA TECNICO ASSISTENCIAL</t>
  </si>
  <si>
    <t>01/05/2024</t>
  </si>
  <si>
    <t>https://drive.google.com/file/d/1Jtj4BcK5Ln7XSwFJt28Vc07mozkUpL1J/view?usp=drive_link</t>
  </si>
  <si>
    <t>SERVIÇOS DE LOCAÇÃO DE EQUIPAMENTOS DE INFORMATICA</t>
  </si>
  <si>
    <t>https://drive.google.com/file/d/1al0A3ReOfST7lCVR5wUrhUadY9iBPYF3/view?usp=drive_link</t>
  </si>
  <si>
    <t>2% SOB FOLHA DE JOVENS APRENDIZ</t>
  </si>
  <si>
    <t>JENNIFER ALVES DO NASCIMENTO</t>
  </si>
  <si>
    <t>LIVIA HENRIQUE DOS SANTOS</t>
  </si>
  <si>
    <t>MIRIAN SAMAI DA SILVA</t>
  </si>
  <si>
    <t>31032861000185</t>
  </si>
  <si>
    <t xml:space="preserve">33072995000155 </t>
  </si>
  <si>
    <t>23993232000193</t>
  </si>
  <si>
    <t>11343756000150</t>
  </si>
  <si>
    <t>11820300412</t>
  </si>
  <si>
    <t>66152402468</t>
  </si>
  <si>
    <t>MANOEL ALVES DOS SANTOS</t>
  </si>
  <si>
    <t>02501785401</t>
  </si>
  <si>
    <t>MARCELO ALVES DA SILVA</t>
  </si>
  <si>
    <t>03956909437</t>
  </si>
  <si>
    <t>MARIANNA CRISTINA MENEZES DE BARROS PINTO</t>
  </si>
  <si>
    <t>06065614000138</t>
  </si>
  <si>
    <t>J L GRUPOS GERADORES LTDA</t>
  </si>
  <si>
    <t>SINGULAR SERVIÇOS DE SAUDE LTDA</t>
  </si>
  <si>
    <t>ANTONIO MARQUES DOS SANTOS - ME</t>
  </si>
  <si>
    <t>NATHALIA DANTAS SOARES GALINDO VAZ</t>
  </si>
  <si>
    <t>TOMAS BARBOSA SCHNEIDER</t>
  </si>
  <si>
    <t>33910579000189</t>
  </si>
  <si>
    <t>JG SERVICOS DE ENTREGA DE ENCOMENDAS POR MOTO BOY LTDA</t>
  </si>
  <si>
    <t>SERVIÇO DE ENTREGAS POR ENCOMENDAS</t>
  </si>
  <si>
    <t>https://drive.google.com/file/d/18U8OcNgsWfkauey1ebDK47RlvqCbmRD0/view?usp=drive_link</t>
  </si>
  <si>
    <t>FORTES TECNOLOGIA EM SISTEMAS LTDA</t>
  </si>
  <si>
    <t>4.3</t>
  </si>
  <si>
    <t>VALTER &amp; CALIL ADVOCACIA</t>
  </si>
  <si>
    <t>41687194000122</t>
  </si>
  <si>
    <t>BIOXXI NORDESTE ESTERILIZACOES LTDA</t>
  </si>
  <si>
    <t>INSS DIF FER DESC A MAIOR</t>
  </si>
  <si>
    <t>MEDIA LIC MATERNIDADE</t>
  </si>
  <si>
    <t>ALYSON GERMANO DOS SANTOS</t>
  </si>
  <si>
    <t>FERNANDA SILVA DE AMORIM</t>
  </si>
  <si>
    <t>JOAO VICTTOR CORREIA DE LIMA FAGUNDES</t>
  </si>
  <si>
    <t>PAULO VINICIUS AGUIAS</t>
  </si>
  <si>
    <t>SILVANIO JOSE DA SILVA</t>
  </si>
  <si>
    <t>25/09/2024</t>
  </si>
  <si>
    <t>99POP</t>
  </si>
  <si>
    <t>Transporte</t>
  </si>
  <si>
    <t>Material de manutenção</t>
  </si>
  <si>
    <t>Material de expediente</t>
  </si>
  <si>
    <t>RUMMENIGUE FREITAS</t>
  </si>
  <si>
    <t xml:space="preserve">   Investimentos</t>
  </si>
  <si>
    <t>08674752000301</t>
  </si>
  <si>
    <t>11449180000100</t>
  </si>
  <si>
    <t>3.99</t>
  </si>
  <si>
    <t>33449007000144</t>
  </si>
  <si>
    <t>22/11/2024</t>
  </si>
  <si>
    <t>PRINCIPIOS &amp; PRINCIPIOS SERVIÇOS CONTABEIS LTDA</t>
  </si>
  <si>
    <t>02/12/2024</t>
  </si>
  <si>
    <t>03/12/2024</t>
  </si>
  <si>
    <t>04/12/2024</t>
  </si>
  <si>
    <t>19/12/2024</t>
  </si>
  <si>
    <t>06/12/2024</t>
  </si>
  <si>
    <t>25/11/2024</t>
  </si>
  <si>
    <t>05/12/2024</t>
  </si>
  <si>
    <t>5.2</t>
  </si>
  <si>
    <t>10/12/2024</t>
  </si>
  <si>
    <t>SALARIO MATERNIDADE</t>
  </si>
  <si>
    <t>AUXILO CRECHE</t>
  </si>
  <si>
    <t>SALARIO FAMILIA</t>
  </si>
  <si>
    <t>DESCONTO DE PLANTAO</t>
  </si>
  <si>
    <t>DESCONTO  HORAS AFASTADAS</t>
  </si>
  <si>
    <t>DIAS FALTAS</t>
  </si>
  <si>
    <t>DIAS FALTAS DSR</t>
  </si>
  <si>
    <t>66832667434</t>
  </si>
  <si>
    <t>13595668480</t>
  </si>
  <si>
    <t>70419455450</t>
  </si>
  <si>
    <t>02950339751</t>
  </si>
  <si>
    <t>07178763493</t>
  </si>
  <si>
    <t>02670847498</t>
  </si>
  <si>
    <t>00847358488</t>
  </si>
  <si>
    <t>88999882420</t>
  </si>
  <si>
    <t>09419892409</t>
  </si>
  <si>
    <t>06808285403</t>
  </si>
  <si>
    <t>06302910471</t>
  </si>
  <si>
    <t>02456744462</t>
  </si>
  <si>
    <t>09601303499</t>
  </si>
  <si>
    <t>04089045932</t>
  </si>
  <si>
    <t>10283186429</t>
  </si>
  <si>
    <t>05813428445</t>
  </si>
  <si>
    <t>06392472452</t>
  </si>
  <si>
    <t>70178717401</t>
  </si>
  <si>
    <t>79361137468</t>
  </si>
  <si>
    <t>69641277472</t>
  </si>
  <si>
    <t>01937921417</t>
  </si>
  <si>
    <t>03132425427</t>
  </si>
  <si>
    <t>10735205442</t>
  </si>
  <si>
    <t>09909706474</t>
  </si>
  <si>
    <t>70172220408</t>
  </si>
  <si>
    <t>78272203472</t>
  </si>
  <si>
    <t>11204937494</t>
  </si>
  <si>
    <t>01402410433</t>
  </si>
  <si>
    <t>44669127420</t>
  </si>
  <si>
    <t>02587642442</t>
  </si>
  <si>
    <t>77118162434</t>
  </si>
  <si>
    <t>07940908421</t>
  </si>
  <si>
    <t>09023592409</t>
  </si>
  <si>
    <t>04138318410</t>
  </si>
  <si>
    <t>12444458435</t>
  </si>
  <si>
    <t>07767421406</t>
  </si>
  <si>
    <t>06125012484</t>
  </si>
  <si>
    <t>06328840454</t>
  </si>
  <si>
    <t>12129892442</t>
  </si>
  <si>
    <t>DEGNAL JUNIOR  DE OLIVEIRA  MARTINS</t>
  </si>
  <si>
    <t>05926268494</t>
  </si>
  <si>
    <t>09090397477</t>
  </si>
  <si>
    <t>03640160436</t>
  </si>
  <si>
    <t>02839751488</t>
  </si>
  <si>
    <t>93456670400</t>
  </si>
  <si>
    <t>ELISANGELA MARTINS CARDOSO</t>
  </si>
  <si>
    <t>09607793455</t>
  </si>
  <si>
    <t>08655940402</t>
  </si>
  <si>
    <t>09705587400</t>
  </si>
  <si>
    <t>13600688480</t>
  </si>
  <si>
    <t>00798726466</t>
  </si>
  <si>
    <t>06985239463</t>
  </si>
  <si>
    <t>05650824509</t>
  </si>
  <si>
    <t>94991723434</t>
  </si>
  <si>
    <t>39960544400</t>
  </si>
  <si>
    <t>07596289479</t>
  </si>
  <si>
    <t>06353239408</t>
  </si>
  <si>
    <t>70154975494</t>
  </si>
  <si>
    <t>07321319440</t>
  </si>
  <si>
    <t>04810664465</t>
  </si>
  <si>
    <t>79930263420</t>
  </si>
  <si>
    <t>10274174421</t>
  </si>
  <si>
    <t>07609412465</t>
  </si>
  <si>
    <t>15859071469</t>
  </si>
  <si>
    <t>00810359421</t>
  </si>
  <si>
    <t>06299255420</t>
  </si>
  <si>
    <t>39407063453</t>
  </si>
  <si>
    <t>05635525490</t>
  </si>
  <si>
    <t>05217038403</t>
  </si>
  <si>
    <t>92120482420</t>
  </si>
  <si>
    <t>86566539468</t>
  </si>
  <si>
    <t>03825030407</t>
  </si>
  <si>
    <t>06346714481</t>
  </si>
  <si>
    <t>07538262407</t>
  </si>
  <si>
    <t>03360673484</t>
  </si>
  <si>
    <t>08328687445</t>
  </si>
  <si>
    <t>06563968490</t>
  </si>
  <si>
    <t>JOAO VICTTOR CORREIA DE LIMA</t>
  </si>
  <si>
    <t>70161900488</t>
  </si>
  <si>
    <t>39140016404</t>
  </si>
  <si>
    <t>10751312436</t>
  </si>
  <si>
    <t>72804416453</t>
  </si>
  <si>
    <t>46543214899</t>
  </si>
  <si>
    <t>02591001456</t>
  </si>
  <si>
    <t>02562493427</t>
  </si>
  <si>
    <t>02546359460</t>
  </si>
  <si>
    <t>06662742406</t>
  </si>
  <si>
    <t>10565321498</t>
  </si>
  <si>
    <t>06486265558</t>
  </si>
  <si>
    <t>93397941415</t>
  </si>
  <si>
    <t>10560715404</t>
  </si>
  <si>
    <t>13212772450</t>
  </si>
  <si>
    <t>11297041496</t>
  </si>
  <si>
    <t>70306823438</t>
  </si>
  <si>
    <t>13635988480</t>
  </si>
  <si>
    <t>70811055485</t>
  </si>
  <si>
    <t>98694910497</t>
  </si>
  <si>
    <t>70315023490</t>
  </si>
  <si>
    <t>70523915462</t>
  </si>
  <si>
    <t>LIVIA SIBERIA NOBREGA VANDERLEI</t>
  </si>
  <si>
    <t>70916959414</t>
  </si>
  <si>
    <t>05750688410</t>
  </si>
  <si>
    <t>01343233437</t>
  </si>
  <si>
    <t>03545645444</t>
  </si>
  <si>
    <t>02693094461</t>
  </si>
  <si>
    <t>43139019300</t>
  </si>
  <si>
    <t>03321578492</t>
  </si>
  <si>
    <t>13787023445</t>
  </si>
  <si>
    <t>70857838423</t>
  </si>
  <si>
    <t>76656071449</t>
  </si>
  <si>
    <t>12870188404</t>
  </si>
  <si>
    <t>04326493445</t>
  </si>
  <si>
    <t>90002172453</t>
  </si>
  <si>
    <t>10806712422</t>
  </si>
  <si>
    <t>66049890463</t>
  </si>
  <si>
    <t>06070913477</t>
  </si>
  <si>
    <t>03303704481</t>
  </si>
  <si>
    <t>11269872478</t>
  </si>
  <si>
    <t>50022440410</t>
  </si>
  <si>
    <t>97586390487</t>
  </si>
  <si>
    <t>08232311436</t>
  </si>
  <si>
    <t>86334050400</t>
  </si>
  <si>
    <t>08942423426</t>
  </si>
  <si>
    <t>07807917466</t>
  </si>
  <si>
    <t>09851817457</t>
  </si>
  <si>
    <t>71069029424</t>
  </si>
  <si>
    <t>PAULO VINICIUS AGUIAR</t>
  </si>
  <si>
    <t>03566360465</t>
  </si>
  <si>
    <t>08548399414</t>
  </si>
  <si>
    <t>08048447479</t>
  </si>
  <si>
    <t>RAFAELA CRISTINA DO NASCIMENTO</t>
  </si>
  <si>
    <t>06803617408</t>
  </si>
  <si>
    <t>03828368476</t>
  </si>
  <si>
    <t>02021469441</t>
  </si>
  <si>
    <t>66715300410</t>
  </si>
  <si>
    <t>01196453438</t>
  </si>
  <si>
    <t>66757312468</t>
  </si>
  <si>
    <t>03672267406</t>
  </si>
  <si>
    <t>06547429440</t>
  </si>
  <si>
    <t>10286173484</t>
  </si>
  <si>
    <t>68422253453</t>
  </si>
  <si>
    <t>61848670400</t>
  </si>
  <si>
    <t>82203210400</t>
  </si>
  <si>
    <t>05901175484</t>
  </si>
  <si>
    <t>03313952402</t>
  </si>
  <si>
    <t>93252323400</t>
  </si>
  <si>
    <t>50934384487</t>
  </si>
  <si>
    <t>06789214402</t>
  </si>
  <si>
    <t>06525990440</t>
  </si>
  <si>
    <t>09794893420</t>
  </si>
  <si>
    <t>70776361430</t>
  </si>
  <si>
    <t>05213889450</t>
  </si>
  <si>
    <t>06440151444</t>
  </si>
  <si>
    <t>08638948441</t>
  </si>
  <si>
    <t>04454849420</t>
  </si>
  <si>
    <t>70115587489</t>
  </si>
  <si>
    <t>89866681491</t>
  </si>
  <si>
    <t>DEZEMBRO/2024</t>
  </si>
  <si>
    <t>UPA EDUARDO CAMPOS - SOTAVE
PLANILHA DÉBITO E CRÉDITO
 MÊS DEZEMBRO/2024</t>
  </si>
  <si>
    <r>
      <t xml:space="preserve">ANO 2 0 2 4 - Competência mês de </t>
    </r>
    <r>
      <rPr>
        <sz val="11"/>
        <color rgb="FFFFFFFF"/>
        <rFont val="Arial"/>
        <family val="2"/>
      </rPr>
      <t>DEZEM</t>
    </r>
    <r>
      <rPr>
        <b/>
        <sz val="11"/>
        <color rgb="FFFFFFFF"/>
        <rFont val="Arial"/>
        <family val="2"/>
      </rPr>
      <t>BRO/2024</t>
    </r>
  </si>
  <si>
    <t>DEZEMBRO / 2024</t>
  </si>
  <si>
    <t>ARMAZEM CORAL</t>
  </si>
  <si>
    <t>162886</t>
  </si>
  <si>
    <t>TUPAN CONSTRUCOES</t>
  </si>
  <si>
    <t>434893</t>
  </si>
  <si>
    <t>31/12/2024</t>
  </si>
  <si>
    <t>3363-003</t>
  </si>
  <si>
    <t>503</t>
  </si>
  <si>
    <t>27/01/2025</t>
  </si>
  <si>
    <t>27/01/2024</t>
  </si>
  <si>
    <t>1084</t>
  </si>
  <si>
    <t>26241224380578002041556070000010541128412665</t>
  </si>
  <si>
    <t>26241224380578002041556000000068121161924818</t>
  </si>
  <si>
    <t>26241224380578002041556000000068041206087080</t>
  </si>
  <si>
    <t>26241224380578002041556000000067091328034429</t>
  </si>
  <si>
    <t>26241224380578002041556000000067971528585359</t>
  </si>
  <si>
    <t>26241224380578002041556000000067881560887811</t>
  </si>
  <si>
    <t>26241224380578002041556000000067171162575508</t>
  </si>
  <si>
    <t>26241224380578002041556000000067281202853345</t>
  </si>
  <si>
    <t>26241224380578002041556000000067441927161478</t>
  </si>
  <si>
    <t>26241224380578002041556070000010911266510039</t>
  </si>
  <si>
    <t>26241224380578002041556000000067501321128254</t>
  </si>
  <si>
    <t>26241224380578002041556000000067581952924140</t>
  </si>
  <si>
    <t>26241224380578002041556000000067671717950330</t>
  </si>
  <si>
    <t>26241224380578002041556000000067751587410643</t>
  </si>
  <si>
    <t>26241224380578002041556000000067831327417607</t>
  </si>
  <si>
    <t>26241224380578002041556070000011001428222409</t>
  </si>
  <si>
    <t>26241224380578002041556000000068481778084692</t>
  </si>
  <si>
    <t>26241224380578002041556000000068591992072660</t>
  </si>
  <si>
    <t>26241224380578002041556070000011171424603081</t>
  </si>
  <si>
    <t>26241224380578002041556000000068691152912635</t>
  </si>
  <si>
    <t>26241224380578002041556000000068271217155876</t>
  </si>
  <si>
    <t>26241224380578002041556000000068361109447054</t>
  </si>
  <si>
    <t>26241224380578002041556000000068421817275437</t>
  </si>
  <si>
    <t>26241224380578002041556000000068251921758715</t>
  </si>
  <si>
    <t>26241224380578002041556070000011071991811700</t>
  </si>
  <si>
    <t>26241224380578002041556000000068201343739430</t>
  </si>
  <si>
    <t>29.342.388/0001-90</t>
  </si>
  <si>
    <t>EXPRESSO LOGISTICA LTDA</t>
  </si>
  <si>
    <t>570</t>
  </si>
  <si>
    <t>2624 1224 3423 8800 0190 5500 1000 0005 7014 4497 2950</t>
  </si>
  <si>
    <t>569</t>
  </si>
  <si>
    <t>2624 1229 3423 8800 0190 5500 1000 0005 9616 0241 1014</t>
  </si>
  <si>
    <t>571</t>
  </si>
  <si>
    <t>2624 1229 3423 8800 0190 5500 1000 0005 1771 7367 1418</t>
  </si>
  <si>
    <t>17..915,62</t>
  </si>
  <si>
    <t>08.014.460/0001-80</t>
  </si>
  <si>
    <t>VANPEL MAT DE ESCRITORIO E INFOR</t>
  </si>
  <si>
    <t>000.064.446</t>
  </si>
  <si>
    <t>2624 1208 0144 6000 0180 5500 1000 0644 4612 0147 1071</t>
  </si>
  <si>
    <t>CONSELHEIRO REGIONAL DE MEDICINA-PE</t>
  </si>
  <si>
    <t>450110000062108</t>
  </si>
  <si>
    <t>12.586.970/0001-08</t>
  </si>
  <si>
    <t xml:space="preserve">FEDERACAO DAS MISERICORDIAS ENTIDADES </t>
  </si>
  <si>
    <t>DEZEMBRO0008</t>
  </si>
  <si>
    <t>30/12/2024</t>
  </si>
  <si>
    <t>48.024.689/0001-10</t>
  </si>
  <si>
    <t>FONTE E OLIVEIRA LTDA</t>
  </si>
  <si>
    <t>000.002.073</t>
  </si>
  <si>
    <t>26/12/2024</t>
  </si>
  <si>
    <t>2624 1148 0246 8900 0110 5500 1000 0020 7311 9605 2740</t>
  </si>
  <si>
    <t>SUPERMEDICA DISTRIB HOSPITALAR LTDA</t>
  </si>
  <si>
    <t>000.306.007</t>
  </si>
  <si>
    <t>5224 1106 0656 1400 0138 5500 1000 3060 0712 4439 3398</t>
  </si>
  <si>
    <t>01.835.769/0001-92</t>
  </si>
  <si>
    <t xml:space="preserve">BRAMED MATERIAL CIRURGICO </t>
  </si>
  <si>
    <t>000.002.793</t>
  </si>
  <si>
    <t>09/12/2024</t>
  </si>
  <si>
    <t>2624 1201 8357 6900 0192 5500 1000 0247 9319 4888 4262</t>
  </si>
  <si>
    <t>25.296.849/0001-85</t>
  </si>
  <si>
    <t>TIDIMAR COMERCIO DE PRODUTOS MEDICOS HOSP. LTDFA</t>
  </si>
  <si>
    <t>000.066.7</t>
  </si>
  <si>
    <t>3124 1125 2968 49000 1855 5001 0000 6671  4111 5740</t>
  </si>
  <si>
    <t xml:space="preserve">REC HOSPITALAR </t>
  </si>
  <si>
    <t>000.001.322</t>
  </si>
  <si>
    <t>2624 1139 5005 4600 0147 5500 1000 0013 2218 0342 0274</t>
  </si>
  <si>
    <t>03.007.331/0010-32</t>
  </si>
  <si>
    <t>EBAZAR.COM.BR LTDA</t>
  </si>
  <si>
    <t>039.403.872</t>
  </si>
  <si>
    <t>13/12/2024</t>
  </si>
  <si>
    <t>3124 1203 0073 3100 1032 5500 1039 4038 7217 6553 3839</t>
  </si>
  <si>
    <t>08.793.663/0001-12</t>
  </si>
  <si>
    <t xml:space="preserve">ARMAZEM NOSSA SENHORA DE FATIMA </t>
  </si>
  <si>
    <t>261568</t>
  </si>
  <si>
    <t>11/12/2024</t>
  </si>
  <si>
    <t>2624 1208 7936 6300 0112 5500 1000 2615 6812 0895 9820</t>
  </si>
  <si>
    <t>12.806.642/0001-61</t>
  </si>
  <si>
    <t xml:space="preserve">COMERCIAL CANAL LTDA </t>
  </si>
  <si>
    <t>000.221.632</t>
  </si>
  <si>
    <t>12/12/2024</t>
  </si>
  <si>
    <t>2624 1212 8066 4200 0161 5500 1000 2216  3211 9921 1550</t>
  </si>
  <si>
    <t>00.279.531/0005-99</t>
  </si>
  <si>
    <t>TUPAN CONSTRUCOES LTDA</t>
  </si>
  <si>
    <t>000.432.824</t>
  </si>
  <si>
    <t>2624 1200 2795 3100 0599 5500 2000 4328 2419 4681 7395</t>
  </si>
  <si>
    <t>57.719.831/0001-35</t>
  </si>
  <si>
    <t xml:space="preserve">MUNDO ALCALINO RECIFE LTDA </t>
  </si>
  <si>
    <t>000.014.648</t>
  </si>
  <si>
    <t xml:space="preserve">2624 1257 7198 3100 0135 5500 1000 0146 4810 0060 5571 </t>
  </si>
  <si>
    <t>02.477.571/0001-47</t>
  </si>
  <si>
    <t>DENTAL MED SUL ARTIGOS ODONTOLOGICOS LTDA</t>
  </si>
  <si>
    <t>536002</t>
  </si>
  <si>
    <t>27/12/2024</t>
  </si>
  <si>
    <t>4124 1102 4775 7100 0147 5500 1000 5360 0211 9810 4442</t>
  </si>
  <si>
    <t>27290244000102</t>
  </si>
  <si>
    <t>MAURO BARROMEU DOS SANTOS</t>
  </si>
  <si>
    <t>6</t>
  </si>
  <si>
    <t>24/12/2024</t>
  </si>
  <si>
    <t>292412272902440001025500100000000061281873434</t>
  </si>
  <si>
    <t>DPROSMED DISTRIBUIDORA DE PRODUTOS MEDICO-HOSPITALARES LTDA</t>
  </si>
  <si>
    <t>76104</t>
  </si>
  <si>
    <t>26241211449180000100550010000761041000487735</t>
  </si>
  <si>
    <t>21655</t>
  </si>
  <si>
    <t>26241211449180000290550010000216551000487790</t>
  </si>
  <si>
    <t>76106</t>
  </si>
  <si>
    <t>26241211449180000100550010000761061000487780</t>
  </si>
  <si>
    <t>CIRURGICA MONTEBELLO LTDA</t>
  </si>
  <si>
    <t>41378</t>
  </si>
  <si>
    <t>20/12/2024</t>
  </si>
  <si>
    <t>26241208674752000301550010000413781085191504</t>
  </si>
  <si>
    <t>2607901</t>
  </si>
  <si>
    <t>219883</t>
  </si>
  <si>
    <t>26241208674752000140550010002198831355926786</t>
  </si>
  <si>
    <t>219882</t>
  </si>
  <si>
    <t>26241208674752000140550010002198821675329218</t>
  </si>
  <si>
    <t>21381761000100</t>
  </si>
  <si>
    <t>SIX DISTRIBUIDORA HOSPITALAR LTDA</t>
  </si>
  <si>
    <t>72862</t>
  </si>
  <si>
    <t>26241221381761000100550010000728621212198537</t>
  </si>
  <si>
    <t>72890</t>
  </si>
  <si>
    <t>26241221381761000100550010000728901014106762</t>
  </si>
  <si>
    <t>23680034000170</t>
  </si>
  <si>
    <t>D ARAUJO COMERCIO ATACADISTA LTDA</t>
  </si>
  <si>
    <t>19391</t>
  </si>
  <si>
    <t>26241223680034000170550010000193911774632829</t>
  </si>
  <si>
    <t>19396</t>
  </si>
  <si>
    <t>26241223680034000170550010000193961075840976</t>
  </si>
  <si>
    <t>35753111000153</t>
  </si>
  <si>
    <t>NORD PRODUTOS EM SAUDE LTDA</t>
  </si>
  <si>
    <t>36368</t>
  </si>
  <si>
    <t>26241235753111000153550010000363681000495404</t>
  </si>
  <si>
    <t>36111</t>
  </si>
  <si>
    <t>26241235753111000153550010000361111000491057</t>
  </si>
  <si>
    <t>36365</t>
  </si>
  <si>
    <t>26241235753111000153550010000363651000495623</t>
  </si>
  <si>
    <t>MEDIAL SAUDE DIST. DE PRODUTOS MEDICOS HOSP LTDA</t>
  </si>
  <si>
    <t>6734</t>
  </si>
  <si>
    <t>26241223993232000193550010000067341875800007</t>
  </si>
  <si>
    <t>10779833000156</t>
  </si>
  <si>
    <t>MEDICAL MERCANTIL DE APARELHAGEM MEDICA LTDA</t>
  </si>
  <si>
    <t>624273</t>
  </si>
  <si>
    <t>17/12/2024</t>
  </si>
  <si>
    <t>26241210779833000156550010006242731626297003</t>
  </si>
  <si>
    <t>624615</t>
  </si>
  <si>
    <t>26241210779833000156550010006246151626639000</t>
  </si>
  <si>
    <t>21596736000144</t>
  </si>
  <si>
    <t>ULTRAMEGA DISTRIBUIDORA</t>
  </si>
  <si>
    <t>237044</t>
  </si>
  <si>
    <t>26241221596736000144550010002370441301907625</t>
  </si>
  <si>
    <t>310178</t>
  </si>
  <si>
    <t>52241206065614000138550010003101781245353664</t>
  </si>
  <si>
    <t>3.10</t>
  </si>
  <si>
    <t>32311246000170</t>
  </si>
  <si>
    <t>HIPROMED - MORIAH COM. IMPORTACAO E SERV. EPP</t>
  </si>
  <si>
    <t>11921</t>
  </si>
  <si>
    <t>31241232311246000170558030000119211036785485</t>
  </si>
  <si>
    <t>27058274000198</t>
  </si>
  <si>
    <t>JATOBARRETO CENTRO DE DISTRIBUICAO LTDA - ME</t>
  </si>
  <si>
    <t>40904</t>
  </si>
  <si>
    <t>26241227058274000198550010000409041251340792</t>
  </si>
  <si>
    <t>08014460000180</t>
  </si>
  <si>
    <t>64857</t>
  </si>
  <si>
    <t>26241208014460000180550010000648571001475293</t>
  </si>
  <si>
    <t>29447408000198</t>
  </si>
  <si>
    <t>LF DOS SANTOS GRAFICA</t>
  </si>
  <si>
    <t>2749</t>
  </si>
  <si>
    <t>26241229447408000198550010000027491480769660</t>
  </si>
  <si>
    <t>57030957000106</t>
  </si>
  <si>
    <t>CHE CHE PRESENTES LTDA</t>
  </si>
  <si>
    <t>7814</t>
  </si>
  <si>
    <t>352412570309570000106550000000078141829021457</t>
  </si>
  <si>
    <t>4530</t>
  </si>
  <si>
    <t>03/01/2024</t>
  </si>
  <si>
    <t>XGU7CPKK</t>
  </si>
  <si>
    <t>VIA X CRIAÇÕES E PRODUÇÕES LTDA</t>
  </si>
  <si>
    <t>642</t>
  </si>
  <si>
    <t>G8W5DKU2</t>
  </si>
  <si>
    <t>5.8</t>
  </si>
  <si>
    <t>90942</t>
  </si>
  <si>
    <t>08/01/2025</t>
  </si>
  <si>
    <t>19335523000206</t>
  </si>
  <si>
    <t>B2D TECNOLOGIA LTDA</t>
  </si>
  <si>
    <t>2853</t>
  </si>
  <si>
    <t>07/01/2025</t>
  </si>
  <si>
    <t>WZQC82484</t>
  </si>
  <si>
    <t>5.3</t>
  </si>
  <si>
    <t>LEANDRO CESAR DA SILVA (CLIMATYZAR)</t>
  </si>
  <si>
    <t>38</t>
  </si>
  <si>
    <t>02/01/2025</t>
  </si>
  <si>
    <t>37</t>
  </si>
  <si>
    <t>902</t>
  </si>
  <si>
    <t>FJZF33496</t>
  </si>
  <si>
    <t>G E DE ANDRADE ASSESSORIA E CONSULTORIA EM GESTÃO</t>
  </si>
  <si>
    <t>78</t>
  </si>
  <si>
    <t>41089385000192</t>
  </si>
  <si>
    <t>RAIMUNDO NONATO MENEZES SAMPAIO</t>
  </si>
  <si>
    <t>121</t>
  </si>
  <si>
    <t>18/12/2024</t>
  </si>
  <si>
    <t>235</t>
  </si>
  <si>
    <t>E665PEIU</t>
  </si>
  <si>
    <t>TRINITY GESTÃO ADMINISTRATIVA LTDA</t>
  </si>
  <si>
    <t>152</t>
  </si>
  <si>
    <t>K9GR6RYP</t>
  </si>
  <si>
    <t>151</t>
  </si>
  <si>
    <t>31TTYMZ9</t>
  </si>
  <si>
    <t>4274</t>
  </si>
  <si>
    <t>KDCP01435</t>
  </si>
  <si>
    <t>120</t>
  </si>
  <si>
    <t>ZPCJG7CB</t>
  </si>
  <si>
    <t xml:space="preserve">FERNANDA DA SILVA RODRIGUES </t>
  </si>
  <si>
    <t>209</t>
  </si>
  <si>
    <t>YH67CDQK</t>
  </si>
  <si>
    <t>798</t>
  </si>
  <si>
    <t>CJJC8PQY</t>
  </si>
  <si>
    <t>ALEXSANDRA DE GUSMÃO NERES - ME</t>
  </si>
  <si>
    <t>21519</t>
  </si>
  <si>
    <t>EXITO SOLUCOES  EM SAUDE COMERCIO E SERVICO LTDA</t>
  </si>
  <si>
    <t>116</t>
  </si>
  <si>
    <t>E5HT3FK2</t>
  </si>
  <si>
    <t>SARAH LIMA GUSMÃO NERES EPP</t>
  </si>
  <si>
    <t>02281</t>
  </si>
  <si>
    <t>5.11</t>
  </si>
  <si>
    <t>18554757000192</t>
  </si>
  <si>
    <t xml:space="preserve">NUTRIFINE REFEICOES LTDA EPP </t>
  </si>
  <si>
    <t>5413</t>
  </si>
  <si>
    <t>26250118554757000192550010000054131786625589</t>
  </si>
  <si>
    <t>5414</t>
  </si>
  <si>
    <t>26250118554757000192550010000054141628465340</t>
  </si>
  <si>
    <t>BRASCON GESTAO AMBIENTAL LTDA</t>
  </si>
  <si>
    <t>224331</t>
  </si>
  <si>
    <t>06/01/2025</t>
  </si>
  <si>
    <t>4J6W48D7Q</t>
  </si>
  <si>
    <t>23064331000190</t>
  </si>
  <si>
    <t>FLOWTI TECNOLOGIA LTDA</t>
  </si>
  <si>
    <t>4977</t>
  </si>
  <si>
    <t>5350</t>
  </si>
  <si>
    <t>82411</t>
  </si>
  <si>
    <t>VHJ3BGLR</t>
  </si>
  <si>
    <t>APOIO COTAÇÕES SISTEMA DE INFORMATICA LTDA</t>
  </si>
  <si>
    <t>37136</t>
  </si>
  <si>
    <t>15C1390D</t>
  </si>
  <si>
    <t>F &amp; R SAUDE LTDA</t>
  </si>
  <si>
    <t>1533</t>
  </si>
  <si>
    <t>09/01/2025</t>
  </si>
  <si>
    <t>CPDD04223</t>
  </si>
  <si>
    <t>944</t>
  </si>
  <si>
    <t>SH91DPXR</t>
  </si>
  <si>
    <t>95</t>
  </si>
  <si>
    <t>10/01/2025</t>
  </si>
  <si>
    <t>XMCQ4U5X</t>
  </si>
  <si>
    <t>49</t>
  </si>
  <si>
    <t>1702</t>
  </si>
  <si>
    <t>XQEJ13906</t>
  </si>
  <si>
    <t>237922</t>
  </si>
  <si>
    <t>5.16</t>
  </si>
  <si>
    <t>MEDIEX - SOLUCOES EM SAUDE E SEGURANCA OCUPACIONAL LTDA</t>
  </si>
  <si>
    <t>5541</t>
  </si>
  <si>
    <t>MSQM-L5HJ</t>
  </si>
  <si>
    <t>5.12</t>
  </si>
  <si>
    <t>10835932000108</t>
  </si>
  <si>
    <t>COMPANHIA ENERGETICA DE PERNAMBUCO (CELPE)</t>
  </si>
  <si>
    <t>340210041</t>
  </si>
  <si>
    <t>26250110835932000108660003402100411080539920</t>
  </si>
  <si>
    <t>5.13</t>
  </si>
  <si>
    <t>09769035000164</t>
  </si>
  <si>
    <t>COMPANHIA PERNAMBUCANA DE SANEAMENTO (COMPESA)</t>
  </si>
  <si>
    <t>202412105049158</t>
  </si>
  <si>
    <t>CENTRO DE INTEGRAÇÃO EMPRESA ESCOLA - CIEE PERNAMBUCO</t>
  </si>
  <si>
    <t>0012/2024</t>
  </si>
  <si>
    <t>07730838000180</t>
  </si>
  <si>
    <t>LIDER SAUDE AMBIENTAL LTDA</t>
  </si>
  <si>
    <t>33741</t>
  </si>
  <si>
    <t>MHKGDNNB</t>
  </si>
  <si>
    <t>4521</t>
  </si>
  <si>
    <t>WEMRZUIG</t>
  </si>
  <si>
    <t>23365</t>
  </si>
  <si>
    <t>03/01/2025</t>
  </si>
  <si>
    <t>KQZAXGPK</t>
  </si>
  <si>
    <t>33072995000155</t>
  </si>
  <si>
    <t>TUTO EDUCACAO</t>
  </si>
  <si>
    <t>1274</t>
  </si>
  <si>
    <t xml:space="preserve">EMPRESA BRASILEIRA DE BENEFICIOS E PAGAMENTOS INSTITUICAO DE </t>
  </si>
  <si>
    <t>3348918</t>
  </si>
  <si>
    <t>ZGXXRGR8</t>
  </si>
  <si>
    <t>SERVIÇO DE DEDETIZAÇÃO</t>
  </si>
  <si>
    <t>https://drive.google.com/file/d/1XIvLlSGtdIafSm0stKJyuPe2WCFWzhlQ/view?usp=drive_link</t>
  </si>
  <si>
    <t>ANO 2 0 2 4 - Competência mês de DEZEMBRO/2024</t>
  </si>
  <si>
    <t>Percentual de turnover do mês de DEZEMBRO/2024</t>
  </si>
  <si>
    <t>UPA EDUARDO CAMPOS - SOTAVE
SALDO DE PROVISÃO -  DEZEMBRO/2024</t>
  </si>
  <si>
    <t>12/2024</t>
  </si>
  <si>
    <t>MARIA ELAINE DE OLIVEIRA EUSTAQUIO</t>
  </si>
  <si>
    <t>09.790.999/0001-94</t>
  </si>
  <si>
    <t>06.065.614/0001-38</t>
  </si>
  <si>
    <t>39.500.546/0001-47</t>
  </si>
  <si>
    <t>37.814.890/0002-66</t>
  </si>
  <si>
    <t>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</si>
</sst>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7" formatCode="&quot;R$&quot;\ #,##0.00;\-&quot;R$&quot;\ #,##0.00"/>
    <numFmt numFmtId="42" formatCode="_-&quot;R$&quot;\ * #,##0_-;\-&quot;R$&quot;\ * #,##0_-;_-&quot;R$&quot;\ * &quot;-&quot;_-;_-@_-"/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\-??_);_(@_)"/>
    <numFmt numFmtId="165" formatCode="_(* #,##0.00_);_(* \(#,##0.00\);_(* &quot;-&quot;??_);_(@_)"/>
    <numFmt numFmtId="166" formatCode="_-* #,##0.00_-;\-* #,##0.00_-;_-* &quot;-&quot;??_-;_-@"/>
    <numFmt numFmtId="167" formatCode="_-&quot;R$&quot;\ * #,##0.00_-;\-&quot;R$&quot;\ * #,##0.00_-;_-&quot;R$&quot;\ * &quot;-&quot;??_-;_-@"/>
    <numFmt numFmtId="168" formatCode="_-* #,###.##000_-;\-* #,###.##000_-;_-* &quot;-&quot;??_-;_-@"/>
    <numFmt numFmtId="169" formatCode="_-&quot;R$ &quot;* #,##0.00_-;&quot;-R$ &quot;* #,##0.00_-;_-&quot;R$ &quot;* \-??_-;_-@"/>
    <numFmt numFmtId="170" formatCode="[$R$-416]\ #,##0.00;[Red]\-[$R$-416]\ #,##0.00"/>
    <numFmt numFmtId="171" formatCode="mm/yy"/>
    <numFmt numFmtId="172" formatCode="dd/mm/yy"/>
    <numFmt numFmtId="173" formatCode="#,##0.00_ ;\-#,##0.00\ "/>
    <numFmt numFmtId="174" formatCode="_-&quot;R$&quot;* #,##0.00_-;\-&quot;R$&quot;* #,##0.00_-;_-&quot;R$&quot;* &quot;-&quot;??_-;_-@"/>
    <numFmt numFmtId="175" formatCode="00000000000"/>
    <numFmt numFmtId="176" formatCode="0000.00"/>
    <numFmt numFmtId="177" formatCode="&quot;R$&quot;\ #,##0.00"/>
    <numFmt numFmtId="178" formatCode="00000"/>
    <numFmt numFmtId="179" formatCode="00000.00"/>
    <numFmt numFmtId="180" formatCode="_(&quot;R$ &quot;* #,##0.00_);_(&quot;R$ &quot;* \(#,##0.00\);_(&quot;R$ &quot;* &quot;-&quot;??_);_(@_)"/>
    <numFmt numFmtId="181" formatCode="[$-416]General"/>
  </numFmts>
  <fonts count="186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sz val="11"/>
      <name val="Calibri"/>
      <family val="2"/>
    </font>
    <font>
      <b/>
      <sz val="12"/>
      <color theme="0"/>
      <name val="Calibri"/>
      <family val="2"/>
    </font>
    <font>
      <sz val="11"/>
      <color theme="1"/>
      <name val="Calibri"/>
      <family val="2"/>
    </font>
    <font>
      <b/>
      <sz val="12"/>
      <color theme="0"/>
      <name val="Arial"/>
      <family val="2"/>
    </font>
    <font>
      <b/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b/>
      <i/>
      <sz val="14"/>
      <color theme="1"/>
      <name val="Calibri"/>
      <family val="2"/>
    </font>
    <font>
      <sz val="12"/>
      <color rgb="FF000000"/>
      <name val="Calibri"/>
      <family val="2"/>
    </font>
    <font>
      <sz val="14"/>
      <color rgb="FF000000"/>
      <name val="Calibri"/>
      <family val="2"/>
    </font>
    <font>
      <sz val="12"/>
      <color theme="1"/>
      <name val="Calibri"/>
      <family val="2"/>
    </font>
    <font>
      <sz val="14"/>
      <color theme="1"/>
      <name val="Calibri"/>
      <family val="2"/>
    </font>
    <font>
      <b/>
      <sz val="12"/>
      <color rgb="FF000000"/>
      <name val="Calibri"/>
      <family val="2"/>
    </font>
    <font>
      <b/>
      <sz val="14"/>
      <color rgb="FF000000"/>
      <name val="Calibri"/>
      <family val="2"/>
    </font>
    <font>
      <b/>
      <sz val="14"/>
      <color theme="0"/>
      <name val="Calibri"/>
      <family val="2"/>
    </font>
    <font>
      <b/>
      <sz val="12"/>
      <color theme="1"/>
      <name val="Calibri"/>
      <family val="2"/>
    </font>
    <font>
      <b/>
      <sz val="14"/>
      <color theme="1"/>
      <name val="Calibri"/>
      <family val="2"/>
    </font>
    <font>
      <i/>
      <sz val="12"/>
      <color theme="1"/>
      <name val="Calibri"/>
      <family val="2"/>
    </font>
    <font>
      <i/>
      <sz val="14"/>
      <color theme="1"/>
      <name val="Calibri"/>
      <family val="2"/>
    </font>
    <font>
      <i/>
      <sz val="12"/>
      <color rgb="FF000000"/>
      <name val="Calibri"/>
      <family val="2"/>
    </font>
    <font>
      <i/>
      <sz val="14"/>
      <color rgb="FF000000"/>
      <name val="Calibri"/>
      <family val="2"/>
    </font>
    <font>
      <b/>
      <sz val="10"/>
      <color rgb="FF000000"/>
      <name val="Calibri"/>
      <family val="2"/>
    </font>
    <font>
      <b/>
      <sz val="12"/>
      <color rgb="FF000000"/>
      <name val="Arial"/>
      <family val="2"/>
    </font>
    <font>
      <sz val="11"/>
      <color rgb="FF000000"/>
      <name val="Arial"/>
      <family val="2"/>
    </font>
    <font>
      <b/>
      <sz val="18"/>
      <color rgb="FF000000"/>
      <name val="Calibri"/>
      <family val="2"/>
    </font>
    <font>
      <b/>
      <sz val="16"/>
      <color rgb="FF000000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4"/>
      <color rgb="FFFFFFFF"/>
      <name val="Calibri"/>
      <family val="2"/>
    </font>
    <font>
      <sz val="20"/>
      <color theme="1"/>
      <name val="Arial"/>
      <family val="2"/>
    </font>
    <font>
      <sz val="20"/>
      <color rgb="FF000000"/>
      <name val="Arial"/>
      <family val="2"/>
    </font>
    <font>
      <b/>
      <sz val="20"/>
      <color theme="1"/>
      <name val="Arial"/>
      <family val="2"/>
    </font>
    <font>
      <b/>
      <sz val="20"/>
      <color theme="0"/>
      <name val="Arial"/>
      <family val="2"/>
    </font>
    <font>
      <b/>
      <sz val="20"/>
      <color rgb="FF333333"/>
      <name val="Arial"/>
      <family val="2"/>
    </font>
    <font>
      <sz val="20"/>
      <color rgb="FF333333"/>
      <name val="Arial"/>
      <family val="2"/>
    </font>
    <font>
      <sz val="20"/>
      <color rgb="FF333333"/>
      <name val="Calibri"/>
      <family val="2"/>
    </font>
    <font>
      <sz val="16"/>
      <color rgb="FF333333"/>
      <name val="Calibri"/>
      <family val="2"/>
    </font>
    <font>
      <sz val="16"/>
      <color theme="1"/>
      <name val="Calibri"/>
      <family val="2"/>
    </font>
    <font>
      <b/>
      <sz val="14"/>
      <color rgb="FF333333"/>
      <name val="Arial"/>
      <family val="2"/>
    </font>
    <font>
      <b/>
      <sz val="12"/>
      <color rgb="FF333333"/>
      <name val="Calibri"/>
      <family val="2"/>
    </font>
    <font>
      <b/>
      <sz val="14"/>
      <color rgb="FF333333"/>
      <name val="Calibri"/>
      <family val="2"/>
    </font>
    <font>
      <b/>
      <sz val="14"/>
      <color rgb="FF548DD4"/>
      <name val="Calibri"/>
      <family val="2"/>
    </font>
    <font>
      <b/>
      <sz val="16"/>
      <color rgb="FF333333"/>
      <name val="Calibri"/>
      <family val="2"/>
    </font>
    <font>
      <sz val="14"/>
      <color rgb="FF333333"/>
      <name val="Calibri"/>
      <family val="2"/>
    </font>
    <font>
      <b/>
      <u/>
      <sz val="16"/>
      <color rgb="FF333333"/>
      <name val="Calibri"/>
      <family val="2"/>
    </font>
    <font>
      <b/>
      <i/>
      <u/>
      <sz val="16"/>
      <color rgb="FF333333"/>
      <name val="Calibri"/>
      <family val="2"/>
    </font>
    <font>
      <b/>
      <i/>
      <u/>
      <sz val="16"/>
      <color rgb="FF333333"/>
      <name val="Calibri"/>
      <family val="2"/>
    </font>
    <font>
      <u/>
      <sz val="16"/>
      <color rgb="FF333333"/>
      <name val="Calibri"/>
      <family val="2"/>
    </font>
    <font>
      <sz val="11"/>
      <color rgb="FF000000"/>
      <name val="Trebuchet MS"/>
      <family val="2"/>
    </font>
    <font>
      <b/>
      <sz val="16"/>
      <color rgb="FF000000"/>
      <name val="Trebuchet MS"/>
      <family val="2"/>
    </font>
    <font>
      <sz val="12"/>
      <color rgb="FF000000"/>
      <name val="Arial"/>
      <family val="2"/>
    </font>
    <font>
      <sz val="11"/>
      <color theme="1"/>
      <name val="Arial"/>
      <family val="2"/>
    </font>
    <font>
      <b/>
      <sz val="12"/>
      <color rgb="FF000000"/>
      <name val="Trebuchet MS"/>
      <family val="2"/>
    </font>
    <font>
      <sz val="12"/>
      <color rgb="FF000000"/>
      <name val="Trebuchet MS"/>
      <family val="2"/>
    </font>
    <font>
      <sz val="14"/>
      <color rgb="FF000000"/>
      <name val="Arial"/>
      <family val="2"/>
    </font>
    <font>
      <b/>
      <sz val="11"/>
      <color rgb="FFFFFFFF"/>
      <name val="Calibri"/>
      <family val="2"/>
    </font>
    <font>
      <b/>
      <sz val="11"/>
      <color theme="0"/>
      <name val="Calibri"/>
      <family val="2"/>
    </font>
    <font>
      <sz val="9"/>
      <color theme="1"/>
      <name val="Calibri"/>
      <family val="2"/>
    </font>
    <font>
      <b/>
      <sz val="18"/>
      <color rgb="FFFFFFFF"/>
      <name val="Arial"/>
      <family val="2"/>
    </font>
    <font>
      <b/>
      <sz val="11"/>
      <color theme="1"/>
      <name val="Arial"/>
      <family val="2"/>
    </font>
    <font>
      <b/>
      <sz val="13"/>
      <color theme="1"/>
      <name val="Arial"/>
      <family val="2"/>
    </font>
    <font>
      <b/>
      <sz val="13"/>
      <color theme="0"/>
      <name val="Calibri"/>
      <family val="2"/>
    </font>
    <font>
      <b/>
      <sz val="11"/>
      <color theme="0"/>
      <name val="Arial"/>
      <family val="2"/>
    </font>
    <font>
      <b/>
      <sz val="11"/>
      <color rgb="FF333300"/>
      <name val="Arial"/>
      <family val="2"/>
    </font>
    <font>
      <b/>
      <sz val="11"/>
      <color rgb="FF333300"/>
      <name val="Calibri"/>
      <family val="2"/>
    </font>
    <font>
      <sz val="10"/>
      <color rgb="FF333300"/>
      <name val="Calibri"/>
      <family val="2"/>
    </font>
    <font>
      <sz val="11"/>
      <color rgb="FF333300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9"/>
      <color rgb="FF000000"/>
      <name val="Calibri"/>
      <family val="2"/>
    </font>
    <font>
      <b/>
      <sz val="18"/>
      <color theme="0"/>
      <name val="Arial"/>
      <family val="2"/>
    </font>
    <font>
      <b/>
      <sz val="10"/>
      <color theme="0"/>
      <name val="Arial"/>
      <family val="2"/>
    </font>
    <font>
      <b/>
      <i/>
      <sz val="12"/>
      <color theme="1"/>
      <name val="Calibri"/>
      <family val="2"/>
    </font>
    <font>
      <sz val="14"/>
      <color theme="1"/>
      <name val="Arial"/>
      <family val="2"/>
    </font>
    <font>
      <sz val="10"/>
      <color theme="1"/>
      <name val="Calibri"/>
      <family val="2"/>
    </font>
    <font>
      <sz val="10"/>
      <color rgb="FF000000"/>
      <name val="Calibri"/>
      <family val="2"/>
    </font>
    <font>
      <sz val="10"/>
      <color rgb="FF000000"/>
      <name val="Arial"/>
      <family val="2"/>
    </font>
    <font>
      <b/>
      <sz val="14"/>
      <color theme="0"/>
      <name val="Arial"/>
      <family val="2"/>
    </font>
    <font>
      <b/>
      <sz val="10"/>
      <color rgb="FFFF0000"/>
      <name val="Arial"/>
      <family val="2"/>
    </font>
    <font>
      <sz val="12"/>
      <color theme="1"/>
      <name val="Arial"/>
      <family val="2"/>
    </font>
    <font>
      <sz val="8"/>
      <color rgb="FF000080"/>
      <name val="Arial"/>
      <family val="2"/>
    </font>
    <font>
      <b/>
      <sz val="7"/>
      <color theme="1"/>
      <name val="Arial"/>
      <family val="2"/>
    </font>
    <font>
      <b/>
      <sz val="11"/>
      <color rgb="FFFFFFFF"/>
      <name val="Arial"/>
      <family val="2"/>
    </font>
    <font>
      <b/>
      <sz val="11"/>
      <color rgb="FF000000"/>
      <name val="Arial"/>
      <family val="2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8"/>
      <color indexed="56"/>
      <name val="Cambria"/>
      <family val="1"/>
    </font>
    <font>
      <b/>
      <sz val="12"/>
      <color theme="0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  <scheme val="minor"/>
    </font>
    <font>
      <sz val="10"/>
      <name val="Arial"/>
      <family val="2"/>
    </font>
    <font>
      <sz val="12"/>
      <color indexed="8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2" tint="-0.89996032593768116"/>
      <name val="Calibri"/>
      <family val="2"/>
      <scheme val="minor"/>
    </font>
    <font>
      <sz val="20"/>
      <name val="Calibri"/>
      <family val="2"/>
    </font>
    <font>
      <b/>
      <sz val="20"/>
      <name val="Calibri"/>
      <family val="2"/>
    </font>
    <font>
      <sz val="20"/>
      <name val="Arial"/>
      <family val="2"/>
    </font>
    <font>
      <sz val="20"/>
      <color theme="1"/>
      <name val="Calibri"/>
      <family val="2"/>
    </font>
    <font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20"/>
      <color theme="0"/>
      <name val="Calibri"/>
      <family val="2"/>
    </font>
    <font>
      <b/>
      <sz val="20"/>
      <color theme="0"/>
      <name val="Arial"/>
      <family val="2"/>
    </font>
    <font>
      <b/>
      <sz val="20"/>
      <color rgb="FFFFFFFF"/>
      <name val="Arial"/>
      <family val="2"/>
    </font>
    <font>
      <b/>
      <sz val="20"/>
      <color rgb="FF333333"/>
      <name val="Arial"/>
      <family val="2"/>
    </font>
    <font>
      <sz val="20"/>
      <color rgb="FF333333"/>
      <name val="Arial"/>
      <family val="2"/>
    </font>
    <font>
      <sz val="20"/>
      <color theme="1"/>
      <name val="Arial"/>
      <family val="2"/>
    </font>
    <font>
      <b/>
      <sz val="20"/>
      <color rgb="FFFFFFFF"/>
      <name val="Calibri"/>
      <family val="2"/>
    </font>
    <font>
      <b/>
      <sz val="20"/>
      <color theme="1"/>
      <name val="Arial"/>
      <family val="2"/>
    </font>
    <font>
      <b/>
      <sz val="20"/>
      <color theme="1"/>
      <name val="Calibri"/>
      <family val="2"/>
    </font>
    <font>
      <sz val="14"/>
      <color rgb="FF333333"/>
      <name val="Calibri"/>
      <family val="2"/>
    </font>
    <font>
      <sz val="11"/>
      <name val="Calibri"/>
      <family val="2"/>
    </font>
    <font>
      <b/>
      <sz val="14"/>
      <color rgb="FF548DD4"/>
      <name val="Calibri"/>
      <family val="2"/>
    </font>
    <font>
      <b/>
      <sz val="14"/>
      <color rgb="FF333333"/>
      <name val="Calibri"/>
      <family val="2"/>
    </font>
    <font>
      <b/>
      <sz val="10"/>
      <color theme="1"/>
      <name val="Arial"/>
      <family val="2"/>
    </font>
    <font>
      <sz val="20"/>
      <color rgb="FF000000"/>
      <name val="Calibri"/>
      <family val="2"/>
    </font>
    <font>
      <sz val="20"/>
      <color rgb="FFFF0000"/>
      <name val="Calibri"/>
      <family val="2"/>
    </font>
    <font>
      <sz val="11"/>
      <name val="Calibri"/>
      <family val="2"/>
      <scheme val="minor"/>
    </font>
    <font>
      <sz val="20"/>
      <color rgb="FF333333"/>
      <name val="Calibri"/>
      <family val="2"/>
      <scheme val="major"/>
    </font>
    <font>
      <b/>
      <sz val="20"/>
      <color indexed="81"/>
      <name val="Calibri"/>
      <family val="2"/>
      <scheme val="major"/>
    </font>
    <font>
      <sz val="20"/>
      <color indexed="81"/>
      <name val="Calibri"/>
      <family val="2"/>
      <scheme val="major"/>
    </font>
    <font>
      <sz val="9"/>
      <color indexed="81"/>
      <name val="Segoe UI"/>
      <family val="2"/>
    </font>
    <font>
      <sz val="20"/>
      <color indexed="8"/>
      <name val="Calibri"/>
      <family val="2"/>
      <scheme val="major"/>
    </font>
    <font>
      <b/>
      <sz val="22"/>
      <color theme="0"/>
      <name val="Calibri"/>
      <family val="2"/>
    </font>
    <font>
      <sz val="22"/>
      <color theme="1"/>
      <name val="Calibri"/>
      <family val="2"/>
    </font>
    <font>
      <sz val="22"/>
      <color rgb="FF000000"/>
      <name val="Calibri"/>
      <family val="2"/>
    </font>
    <font>
      <sz val="22"/>
      <name val="Calibri"/>
      <family val="2"/>
    </font>
    <font>
      <sz val="22"/>
      <color rgb="FF333333"/>
      <name val="Calibri"/>
      <family val="2"/>
    </font>
    <font>
      <sz val="11"/>
      <color theme="1"/>
      <name val="Calibri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charset val="134"/>
      <scheme val="minor"/>
    </font>
    <font>
      <sz val="11"/>
      <color indexed="9"/>
      <name val="Calibri"/>
      <family val="2"/>
    </font>
    <font>
      <sz val="11"/>
      <color indexed="10"/>
      <name val="Calibri"/>
      <family val="2"/>
    </font>
    <font>
      <b/>
      <sz val="11"/>
      <color indexed="63"/>
      <name val="Calibri"/>
      <family val="2"/>
    </font>
    <font>
      <b/>
      <sz val="11"/>
      <color indexed="9"/>
      <name val="Calibri"/>
      <family val="2"/>
    </font>
    <font>
      <b/>
      <sz val="18"/>
      <color theme="3"/>
      <name val="Calibri"/>
      <family val="1"/>
      <scheme val="major"/>
    </font>
    <font>
      <b/>
      <sz val="11"/>
      <color indexed="56"/>
      <name val="Calibri"/>
      <family val="2"/>
    </font>
    <font>
      <i/>
      <sz val="11"/>
      <color indexed="23"/>
      <name val="Calibri"/>
      <family val="2"/>
    </font>
    <font>
      <sz val="11"/>
      <color indexed="60"/>
      <name val="Calibri"/>
      <family val="2"/>
    </font>
    <font>
      <b/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rgb="FF9C6500"/>
      <name val="Calibri"/>
      <family val="2"/>
      <scheme val="minor"/>
    </font>
    <font>
      <b/>
      <sz val="15"/>
      <color indexed="56"/>
      <name val="Calibri"/>
      <family val="2"/>
    </font>
    <font>
      <sz val="11"/>
      <color indexed="52"/>
      <name val="Calibri"/>
      <family val="2"/>
    </font>
    <font>
      <sz val="11"/>
      <color indexed="20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b/>
      <sz val="13"/>
      <color indexed="56"/>
      <name val="Calibri"/>
      <family val="2"/>
    </font>
    <font>
      <sz val="10"/>
      <name val="Arial"/>
      <family val="2"/>
      <charset val="1"/>
    </font>
    <font>
      <b/>
      <sz val="18"/>
      <color indexed="56"/>
      <name val="Cambria"/>
      <family val="2"/>
      <charset val="1"/>
    </font>
    <font>
      <sz val="22"/>
      <color indexed="8"/>
      <name val="Calibri"/>
      <family val="2"/>
    </font>
    <font>
      <b/>
      <sz val="22"/>
      <color theme="1"/>
      <name val="Calibri"/>
      <family val="2"/>
    </font>
    <font>
      <b/>
      <sz val="22"/>
      <color rgb="FF333333"/>
      <name val="Calibri"/>
      <family val="2"/>
    </font>
    <font>
      <sz val="8"/>
      <name val="Calibri"/>
      <scheme val="minor"/>
    </font>
    <font>
      <sz val="11"/>
      <color rgb="FFFFFFFF"/>
      <name val="Arial"/>
      <family val="2"/>
    </font>
    <font>
      <b/>
      <sz val="14"/>
      <color theme="0"/>
      <name val="Calibri"/>
      <family val="2"/>
      <scheme val="minor"/>
    </font>
    <font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indexed="8"/>
      <name val="Calibri"/>
      <family val="2"/>
      <scheme val="minor"/>
    </font>
    <font>
      <sz val="14"/>
      <color rgb="FF333333"/>
      <name val="Calibri"/>
      <family val="2"/>
      <scheme val="minor"/>
    </font>
    <font>
      <sz val="14"/>
      <name val="Arial"/>
      <family val="2"/>
    </font>
    <font>
      <sz val="14"/>
      <color rgb="FF4D5156"/>
      <name val="Arial"/>
      <family val="2"/>
    </font>
    <font>
      <sz val="14"/>
      <color theme="1"/>
      <name val="Segoe UI"/>
      <family val="2"/>
    </font>
    <font>
      <sz val="20"/>
      <color theme="1"/>
      <name val="Calibri"/>
      <family val="2"/>
      <scheme val="minor"/>
    </font>
  </fonts>
  <fills count="86">
    <fill>
      <patternFill patternType="none"/>
    </fill>
    <fill>
      <patternFill patternType="gray125"/>
    </fill>
    <fill>
      <patternFill patternType="solid">
        <fgColor rgb="FF1F497D"/>
        <bgColor rgb="FF1F497D"/>
      </patternFill>
    </fill>
    <fill>
      <patternFill patternType="solid">
        <fgColor rgb="FFFFFFFF"/>
        <bgColor rgb="FFFFFFFF"/>
      </patternFill>
    </fill>
    <fill>
      <patternFill patternType="solid">
        <fgColor rgb="FF8DB3E2"/>
        <bgColor rgb="FF8DB3E2"/>
      </patternFill>
    </fill>
    <fill>
      <patternFill patternType="solid">
        <fgColor theme="0"/>
        <bgColor theme="0"/>
      </patternFill>
    </fill>
    <fill>
      <patternFill patternType="solid">
        <fgColor rgb="FF8EB4E3"/>
        <bgColor rgb="FF8EB4E3"/>
      </patternFill>
    </fill>
    <fill>
      <patternFill patternType="solid">
        <fgColor rgb="FF95B3D7"/>
        <bgColor rgb="FF95B3D7"/>
      </patternFill>
    </fill>
    <fill>
      <patternFill patternType="solid">
        <fgColor rgb="FFB9CDE5"/>
        <bgColor rgb="FFB9CDE5"/>
      </patternFill>
    </fill>
    <fill>
      <patternFill patternType="solid">
        <fgColor rgb="FFDCE6F2"/>
        <bgColor rgb="FFDCE6F2"/>
      </patternFill>
    </fill>
    <fill>
      <patternFill patternType="solid">
        <fgColor rgb="FFC6D9F0"/>
        <bgColor rgb="FFC6D9F0"/>
      </patternFill>
    </fill>
    <fill>
      <patternFill patternType="solid">
        <fgColor rgb="FF244061"/>
        <bgColor rgb="FF244061"/>
      </patternFill>
    </fill>
    <fill>
      <patternFill patternType="solid">
        <fgColor rgb="FFFFFF00"/>
        <bgColor rgb="FFFFFF00"/>
      </patternFill>
    </fill>
    <fill>
      <patternFill patternType="solid">
        <fgColor rgb="FF366092"/>
        <bgColor rgb="FF366092"/>
      </patternFill>
    </fill>
    <fill>
      <patternFill patternType="solid">
        <fgColor rgb="FF548DD4"/>
        <bgColor rgb="FF548DD4"/>
      </patternFill>
    </fill>
    <fill>
      <patternFill patternType="solid">
        <fgColor rgb="FFE5DFEC"/>
        <bgColor rgb="FFE5DFEC"/>
      </patternFill>
    </fill>
    <fill>
      <patternFill patternType="solid">
        <fgColor rgb="FFC0C0C0"/>
        <bgColor rgb="FFC0C0C0"/>
      </patternFill>
    </fill>
    <fill>
      <patternFill patternType="solid">
        <fgColor rgb="FFC3D69B"/>
        <bgColor rgb="FFC3D69B"/>
      </patternFill>
    </fill>
    <fill>
      <patternFill patternType="solid">
        <fgColor rgb="FF000000"/>
        <bgColor rgb="FF000000"/>
      </patternFill>
    </fill>
    <fill>
      <patternFill patternType="solid">
        <fgColor rgb="FF989898"/>
        <bgColor rgb="FF989898"/>
      </patternFill>
    </fill>
    <fill>
      <patternFill patternType="solid">
        <fgColor rgb="FFB8CCE4"/>
        <bgColor rgb="FFB8CCE4"/>
      </patternFill>
    </fill>
    <fill>
      <patternFill patternType="solid">
        <fgColor theme="3"/>
        <bgColor indexed="23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rgb="FFE5DFEC"/>
      </patternFill>
    </fill>
    <fill>
      <patternFill patternType="solid">
        <fgColor theme="0"/>
        <bgColor rgb="FFFFFF00"/>
      </patternFill>
    </fill>
    <fill>
      <patternFill patternType="solid">
        <fgColor indexed="9"/>
        <bgColor indexed="64"/>
      </patternFill>
    </fill>
    <fill>
      <patternFill patternType="solid">
        <fgColor theme="1"/>
        <bgColor rgb="FF00000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</fills>
  <borders count="9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theme="4" tint="0.399945066682943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</borders>
  <cellStyleXfs count="16909">
    <xf numFmtId="0" fontId="0" fillId="0" borderId="0"/>
    <xf numFmtId="0" fontId="94" fillId="0" borderId="0" applyNumberFormat="0" applyFill="0" applyBorder="0" applyAlignment="0" applyProtection="0"/>
    <xf numFmtId="0" fontId="95" fillId="0" borderId="29" applyBorder="0" applyProtection="0"/>
    <xf numFmtId="0" fontId="97" fillId="0" borderId="29"/>
    <xf numFmtId="0" fontId="6" fillId="0" borderId="29"/>
    <xf numFmtId="164" fontId="99" fillId="0" borderId="29" applyBorder="0" applyProtection="0"/>
    <xf numFmtId="43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0" fontId="5" fillId="0" borderId="29"/>
    <xf numFmtId="0" fontId="99" fillId="0" borderId="29"/>
    <xf numFmtId="0" fontId="5" fillId="0" borderId="29"/>
    <xf numFmtId="44" fontId="137" fillId="0" borderId="0" applyFont="0" applyFill="0" applyBorder="0" applyAlignment="0" applyProtection="0"/>
    <xf numFmtId="0" fontId="152" fillId="0" borderId="29"/>
    <xf numFmtId="0" fontId="153" fillId="40" borderId="29" applyNumberFormat="0" applyBorder="0" applyAlignment="0" applyProtection="0"/>
    <xf numFmtId="0" fontId="4" fillId="42" borderId="29" applyNumberFormat="0" applyBorder="0" applyAlignment="0" applyProtection="0"/>
    <xf numFmtId="43" fontId="4" fillId="0" borderId="29" applyFont="0" applyFill="0" applyBorder="0" applyAlignment="0" applyProtection="0"/>
    <xf numFmtId="0" fontId="4" fillId="44" borderId="29" applyNumberFormat="0" applyBorder="0" applyAlignment="0" applyProtection="0"/>
    <xf numFmtId="0" fontId="4" fillId="32" borderId="29" applyNumberFormat="0" applyBorder="0" applyAlignment="0" applyProtection="0"/>
    <xf numFmtId="0" fontId="145" fillId="48" borderId="73" applyNumberFormat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42" borderId="29" applyNumberFormat="0" applyBorder="0" applyAlignment="0" applyProtection="0"/>
    <xf numFmtId="44" fontId="4" fillId="0" borderId="29" applyFont="0" applyFill="0" applyBorder="0" applyAlignment="0" applyProtection="0"/>
    <xf numFmtId="0" fontId="4" fillId="36" borderId="77" applyNumberFormat="0" applyFont="0" applyAlignment="0" applyProtection="0"/>
    <xf numFmtId="0" fontId="4" fillId="0" borderId="29"/>
    <xf numFmtId="0" fontId="94" fillId="0" borderId="29" applyNumberFormat="0" applyFill="0" applyBorder="0" applyAlignment="0" applyProtection="0"/>
    <xf numFmtId="0" fontId="153" fillId="57" borderId="29" applyNumberFormat="0" applyBorder="0" applyAlignment="0" applyProtection="0"/>
    <xf numFmtId="0" fontId="147" fillId="45" borderId="76" applyNumberFormat="0" applyAlignment="0" applyProtection="0"/>
    <xf numFmtId="0" fontId="4" fillId="0" borderId="29"/>
    <xf numFmtId="0" fontId="4" fillId="51" borderId="29" applyNumberFormat="0" applyBorder="0" applyAlignment="0" applyProtection="0"/>
    <xf numFmtId="44" fontId="99" fillId="0" borderId="29" applyFont="0" applyFill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0" borderId="29"/>
    <xf numFmtId="0" fontId="4" fillId="49" borderId="29" applyNumberFormat="0" applyBorder="0" applyAlignment="0" applyProtection="0"/>
    <xf numFmtId="0" fontId="151" fillId="56" borderId="29" applyNumberFormat="0" applyBorder="0" applyAlignment="0" applyProtection="0"/>
    <xf numFmtId="0" fontId="154" fillId="0" borderId="29" applyNumberFormat="0" applyFill="0" applyBorder="0" applyAlignment="0" applyProtection="0"/>
    <xf numFmtId="0" fontId="4" fillId="37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49" borderId="29" applyNumberFormat="0" applyBorder="0" applyAlignment="0" applyProtection="0"/>
    <xf numFmtId="0" fontId="4" fillId="51" borderId="29" applyNumberFormat="0" applyBorder="0" applyAlignment="0" applyProtection="0"/>
    <xf numFmtId="0" fontId="97" fillId="38" borderId="29" applyNumberFormat="0" applyBorder="0" applyAlignment="0" applyProtection="0"/>
    <xf numFmtId="0" fontId="4" fillId="33" borderId="29" applyNumberFormat="0" applyBorder="0" applyAlignment="0" applyProtection="0"/>
    <xf numFmtId="0" fontId="4" fillId="49" borderId="29" applyNumberFormat="0" applyBorder="0" applyAlignment="0" applyProtection="0"/>
    <xf numFmtId="0" fontId="4" fillId="51" borderId="29" applyNumberFormat="0" applyBorder="0" applyAlignment="0" applyProtection="0"/>
    <xf numFmtId="0" fontId="4" fillId="49" borderId="29" applyNumberFormat="0" applyBorder="0" applyAlignment="0" applyProtection="0"/>
    <xf numFmtId="0" fontId="157" fillId="0" borderId="29" applyNumberFormat="0" applyFill="0" applyBorder="0" applyAlignment="0" applyProtection="0"/>
    <xf numFmtId="0" fontId="4" fillId="44" borderId="29" applyNumberFormat="0" applyBorder="0" applyAlignment="0" applyProtection="0"/>
    <xf numFmtId="0" fontId="4" fillId="49" borderId="29" applyNumberFormat="0" applyBorder="0" applyAlignment="0" applyProtection="0"/>
    <xf numFmtId="0" fontId="95" fillId="0" borderId="29" applyNumberFormat="0" applyFill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97" fillId="68" borderId="29" applyNumberFormat="0" applyBorder="0" applyAlignment="0" applyProtection="0"/>
    <xf numFmtId="0" fontId="4" fillId="33" borderId="29" applyNumberFormat="0" applyBorder="0" applyAlignment="0" applyProtection="0"/>
    <xf numFmtId="0" fontId="4" fillId="47" borderId="29" applyNumberFormat="0" applyBorder="0" applyAlignment="0" applyProtection="0"/>
    <xf numFmtId="0" fontId="140" fillId="0" borderId="29" applyNumberFormat="0" applyFill="0" applyBorder="0" applyAlignment="0" applyProtection="0"/>
    <xf numFmtId="0" fontId="4" fillId="44" borderId="29" applyNumberFormat="0" applyBorder="0" applyAlignment="0" applyProtection="0"/>
    <xf numFmtId="0" fontId="4" fillId="42" borderId="29" applyNumberFormat="0" applyBorder="0" applyAlignment="0" applyProtection="0"/>
    <xf numFmtId="0" fontId="4" fillId="43" borderId="29" applyNumberFormat="0" applyBorder="0" applyAlignment="0" applyProtection="0"/>
    <xf numFmtId="0" fontId="95" fillId="0" borderId="29" applyNumberFormat="0" applyFill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3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44" fontId="35" fillId="0" borderId="29" applyFont="0" applyFill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2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58" borderId="29" applyNumberFormat="0" applyBorder="0" applyAlignment="0" applyProtection="0"/>
    <xf numFmtId="0" fontId="4" fillId="44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0" borderId="29"/>
    <xf numFmtId="0" fontId="4" fillId="37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58" borderId="29" applyNumberFormat="0" applyBorder="0" applyAlignment="0" applyProtection="0"/>
    <xf numFmtId="0" fontId="153" fillId="70" borderId="29" applyNumberFormat="0" applyBorder="0" applyAlignment="0" applyProtection="0"/>
    <xf numFmtId="0" fontId="4" fillId="35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97" fillId="71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58" borderId="29" applyNumberFormat="0" applyBorder="0" applyAlignment="0" applyProtection="0"/>
    <xf numFmtId="43" fontId="99" fillId="0" borderId="29" applyFont="0" applyFill="0" applyBorder="0" applyAlignment="0" applyProtection="0"/>
    <xf numFmtId="0" fontId="4" fillId="0" borderId="29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42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47" borderId="29" applyNumberFormat="0" applyBorder="0" applyAlignment="0" applyProtection="0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50" borderId="29" applyNumberFormat="0" applyBorder="0" applyAlignment="0" applyProtection="0"/>
    <xf numFmtId="0" fontId="4" fillId="35" borderId="29" applyNumberFormat="0" applyBorder="0" applyAlignment="0" applyProtection="0"/>
    <xf numFmtId="0" fontId="4" fillId="33" borderId="29" applyNumberFormat="0" applyBorder="0" applyAlignment="0" applyProtection="0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35" borderId="29" applyNumberFormat="0" applyBorder="0" applyAlignment="0" applyProtection="0"/>
    <xf numFmtId="0" fontId="4" fillId="51" borderId="29" applyNumberFormat="0" applyBorder="0" applyAlignment="0" applyProtection="0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49" borderId="29" applyNumberFormat="0" applyBorder="0" applyAlignment="0" applyProtection="0"/>
    <xf numFmtId="0" fontId="4" fillId="58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43" borderId="29" applyNumberFormat="0" applyBorder="0" applyAlignment="0" applyProtection="0"/>
    <xf numFmtId="0" fontId="4" fillId="37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77" applyNumberFormat="0" applyFont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97" fillId="72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41" fontId="35" fillId="0" borderId="29" applyFont="0" applyFill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43" fontId="4" fillId="0" borderId="29" applyFont="0" applyFill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151" fillId="41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153" fillId="7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163" fillId="6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160" fillId="74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97" fillId="80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49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3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51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47" borderId="29" applyNumberFormat="0" applyBorder="0" applyAlignment="0" applyProtection="0"/>
    <xf numFmtId="0" fontId="97" fillId="76" borderId="29" applyNumberFormat="0" applyBorder="0" applyAlignment="0" applyProtection="0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51" borderId="29" applyNumberFormat="0" applyBorder="0" applyAlignment="0" applyProtection="0"/>
    <xf numFmtId="0" fontId="4" fillId="50" borderId="29" applyNumberFormat="0" applyBorder="0" applyAlignment="0" applyProtection="0"/>
    <xf numFmtId="0" fontId="97" fillId="77" borderId="29" applyNumberFormat="0" applyBorder="0" applyAlignment="0" applyProtection="0"/>
    <xf numFmtId="0" fontId="4" fillId="32" borderId="29" applyNumberFormat="0" applyBorder="0" applyAlignment="0" applyProtection="0"/>
    <xf numFmtId="0" fontId="4" fillId="51" borderId="29" applyNumberFormat="0" applyBorder="0" applyAlignment="0" applyProtection="0"/>
    <xf numFmtId="0" fontId="4" fillId="35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97" fillId="82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50" borderId="29" applyNumberFormat="0" applyBorder="0" applyAlignment="0" applyProtection="0"/>
    <xf numFmtId="0" fontId="4" fillId="49" borderId="29" applyNumberFormat="0" applyBorder="0" applyAlignment="0" applyProtection="0"/>
    <xf numFmtId="0" fontId="4" fillId="42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6" borderId="77" applyNumberFormat="0" applyFont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6" borderId="77" applyNumberFormat="0" applyFont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161" fillId="54" borderId="82" applyNumberFormat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97" fillId="76" borderId="29" applyNumberFormat="0" applyBorder="0" applyAlignment="0" applyProtection="0"/>
    <xf numFmtId="0" fontId="4" fillId="32" borderId="29" applyNumberFormat="0" applyBorder="0" applyAlignment="0" applyProtection="0"/>
    <xf numFmtId="0" fontId="141" fillId="62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151" fillId="64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153" fillId="69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97" fillId="73" borderId="29" applyNumberFormat="0" applyBorder="0" applyAlignment="0" applyProtection="0"/>
    <xf numFmtId="0" fontId="4" fillId="37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7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151" fillId="65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153" fillId="75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97" fillId="69" borderId="29" applyNumberFormat="0" applyBorder="0" applyAlignment="0" applyProtection="0"/>
    <xf numFmtId="0" fontId="4" fillId="37" borderId="29" applyNumberFormat="0" applyBorder="0" applyAlignment="0" applyProtection="0"/>
    <xf numFmtId="0" fontId="149" fillId="0" borderId="29" applyNumberFormat="0" applyFill="0" applyBorder="0" applyAlignment="0" applyProtection="0"/>
    <xf numFmtId="0" fontId="4" fillId="0" borderId="29"/>
    <xf numFmtId="0" fontId="4" fillId="37" borderId="29" applyNumberFormat="0" applyBorder="0" applyAlignment="0" applyProtection="0"/>
    <xf numFmtId="0" fontId="151" fillId="66" borderId="29" applyNumberFormat="0" applyBorder="0" applyAlignment="0" applyProtection="0"/>
    <xf numFmtId="0" fontId="4" fillId="37" borderId="29" applyNumberFormat="0" applyBorder="0" applyAlignment="0" applyProtection="0"/>
    <xf numFmtId="0" fontId="4" fillId="36" borderId="77" applyNumberFormat="0" applyFont="0" applyAlignment="0" applyProtection="0"/>
    <xf numFmtId="0" fontId="4" fillId="37" borderId="29" applyNumberFormat="0" applyBorder="0" applyAlignment="0" applyProtection="0"/>
    <xf numFmtId="0" fontId="153" fillId="83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5" borderId="29" applyNumberFormat="0" applyBorder="0" applyAlignment="0" applyProtection="0"/>
    <xf numFmtId="0" fontId="151" fillId="59" borderId="29" applyNumberFormat="0" applyBorder="0" applyAlignment="0" applyProtection="0"/>
    <xf numFmtId="0" fontId="4" fillId="35" borderId="29" applyNumberFormat="0" applyBorder="0" applyAlignment="0" applyProtection="0"/>
    <xf numFmtId="0" fontId="4" fillId="0" borderId="29"/>
    <xf numFmtId="0" fontId="4" fillId="0" borderId="29"/>
    <xf numFmtId="0" fontId="4" fillId="35" borderId="29" applyNumberFormat="0" applyBorder="0" applyAlignment="0" applyProtection="0"/>
    <xf numFmtId="0" fontId="153" fillId="79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43" fontId="4" fillId="0" borderId="29" applyFont="0" applyFill="0" applyBorder="0" applyAlignment="0" applyProtection="0"/>
    <xf numFmtId="0" fontId="4" fillId="35" borderId="29" applyNumberFormat="0" applyBorder="0" applyAlignment="0" applyProtection="0"/>
    <xf numFmtId="0" fontId="97" fillId="80" borderId="29" applyNumberFormat="0" applyBorder="0" applyAlignment="0" applyProtection="0"/>
    <xf numFmtId="43" fontId="4" fillId="0" borderId="29" applyFont="0" applyFill="0" applyBorder="0" applyAlignment="0" applyProtection="0"/>
    <xf numFmtId="0" fontId="4" fillId="35" borderId="29" applyNumberFormat="0" applyBorder="0" applyAlignment="0" applyProtection="0"/>
    <xf numFmtId="43" fontId="4" fillId="0" borderId="29" applyFont="0" applyFill="0" applyBorder="0" applyAlignment="0" applyProtection="0"/>
    <xf numFmtId="0" fontId="4" fillId="35" borderId="29" applyNumberFormat="0" applyBorder="0" applyAlignment="0" applyProtection="0"/>
    <xf numFmtId="0" fontId="151" fillId="67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47" borderId="29" applyNumberFormat="0" applyBorder="0" applyAlignment="0" applyProtection="0"/>
    <xf numFmtId="0" fontId="151" fillId="34" borderId="29" applyNumberFormat="0" applyBorder="0" applyAlignment="0" applyProtection="0"/>
    <xf numFmtId="0" fontId="4" fillId="47" borderId="29" applyNumberFormat="0" applyBorder="0" applyAlignment="0" applyProtection="0"/>
    <xf numFmtId="0" fontId="153" fillId="81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144" fillId="48" borderId="74" applyNumberFormat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0" borderId="29"/>
    <xf numFmtId="0" fontId="155" fillId="54" borderId="79" applyNumberFormat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162" fillId="72" borderId="29" applyNumberFormat="0" applyBorder="0" applyAlignment="0" applyProtection="0"/>
    <xf numFmtId="0" fontId="156" fillId="55" borderId="80" applyNumberFormat="0" applyAlignment="0" applyProtection="0"/>
    <xf numFmtId="43" fontId="4" fillId="0" borderId="29" applyFont="0" applyFill="0" applyBorder="0" applyAlignment="0" applyProtection="0"/>
    <xf numFmtId="0" fontId="146" fillId="0" borderId="75" applyNumberFormat="0" applyFill="0" applyAlignment="0" applyProtection="0"/>
    <xf numFmtId="0" fontId="99" fillId="0" borderId="29"/>
    <xf numFmtId="0" fontId="165" fillId="0" borderId="84" applyNumberFormat="0" applyFill="0" applyAlignment="0" applyProtection="0"/>
    <xf numFmtId="0" fontId="151" fillId="52" borderId="29" applyNumberFormat="0" applyBorder="0" applyAlignment="0" applyProtection="0"/>
    <xf numFmtId="0" fontId="153" fillId="78" borderId="29" applyNumberFormat="0" applyBorder="0" applyAlignment="0" applyProtection="0"/>
    <xf numFmtId="0" fontId="166" fillId="71" borderId="29" applyNumberFormat="0" applyBorder="0" applyAlignment="0" applyProtection="0"/>
    <xf numFmtId="0" fontId="151" fillId="39" borderId="29" applyNumberFormat="0" applyBorder="0" applyAlignment="0" applyProtection="0"/>
    <xf numFmtId="0" fontId="151" fillId="46" borderId="29" applyNumberFormat="0" applyBorder="0" applyAlignment="0" applyProtection="0"/>
    <xf numFmtId="0" fontId="153" fillId="75" borderId="29" applyNumberFormat="0" applyBorder="0" applyAlignment="0" applyProtection="0"/>
    <xf numFmtId="0" fontId="151" fillId="60" borderId="29" applyNumberFormat="0" applyBorder="0" applyAlignment="0" applyProtection="0"/>
    <xf numFmtId="0" fontId="153" fillId="83" borderId="29" applyNumberFormat="0" applyBorder="0" applyAlignment="0" applyProtection="0"/>
    <xf numFmtId="0" fontId="143" fillId="61" borderId="73" applyNumberFormat="0" applyAlignment="0" applyProtection="0"/>
    <xf numFmtId="0" fontId="167" fillId="82" borderId="82" applyNumberFormat="0" applyAlignment="0" applyProtection="0"/>
    <xf numFmtId="181" fontId="97" fillId="0" borderId="29" applyBorder="0" applyProtection="0"/>
    <xf numFmtId="0" fontId="99" fillId="0" borderId="29"/>
    <xf numFmtId="0" fontId="142" fillId="53" borderId="29" applyNumberFormat="0" applyBorder="0" applyAlignment="0" applyProtection="0"/>
    <xf numFmtId="0" fontId="4" fillId="0" borderId="29"/>
    <xf numFmtId="0" fontId="4" fillId="36" borderId="77" applyNumberFormat="0" applyFont="0" applyAlignment="0" applyProtection="0"/>
    <xf numFmtId="42" fontId="35" fillId="0" borderId="29" applyFont="0" applyFill="0" applyBorder="0" applyAlignment="0" applyProtection="0"/>
    <xf numFmtId="180" fontId="97" fillId="0" borderId="29" applyFont="0" applyFill="0" applyBorder="0" applyAlignment="0" applyProtection="0"/>
    <xf numFmtId="180" fontId="97" fillId="0" borderId="29" applyFont="0" applyFill="0" applyBorder="0" applyAlignment="0" applyProtection="0"/>
    <xf numFmtId="0" fontId="4" fillId="0" borderId="29"/>
    <xf numFmtId="0" fontId="99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97" fillId="0" borderId="29"/>
    <xf numFmtId="0" fontId="99" fillId="0" borderId="29"/>
    <xf numFmtId="0" fontId="4" fillId="0" borderId="29"/>
    <xf numFmtId="0" fontId="4" fillId="0" borderId="29"/>
    <xf numFmtId="0" fontId="4" fillId="0" borderId="29"/>
    <xf numFmtId="0" fontId="35" fillId="0" borderId="29"/>
    <xf numFmtId="0" fontId="4" fillId="0" borderId="29"/>
    <xf numFmtId="0" fontId="4" fillId="0" borderId="29"/>
    <xf numFmtId="0" fontId="99" fillId="0" borderId="29"/>
    <xf numFmtId="0" fontId="99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0" fontId="99" fillId="0" borderId="29"/>
    <xf numFmtId="0" fontId="4" fillId="0" borderId="29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95" fillId="0" borderId="29" applyBorder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97" fillId="84" borderId="8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9" fontId="35" fillId="0" borderId="29" applyFont="0" applyFill="0" applyBorder="0" applyAlignment="0" applyProtection="0"/>
    <xf numFmtId="181" fontId="99" fillId="0" borderId="29" applyFont="0" applyFill="0" applyBorder="0" applyAlignment="0" applyProtection="0"/>
    <xf numFmtId="43" fontId="99" fillId="0" borderId="29" applyFont="0" applyFill="0" applyBorder="0" applyAlignment="0" applyProtection="0"/>
    <xf numFmtId="0" fontId="140" fillId="0" borderId="85" applyNumberFormat="0" applyFill="0" applyAlignment="0" applyProtection="0"/>
    <xf numFmtId="43" fontId="99" fillId="0" borderId="29" applyFont="0" applyFill="0" applyBorder="0" applyAlignment="0" applyProtection="0"/>
    <xf numFmtId="43" fontId="99" fillId="0" borderId="29" applyFont="0" applyFill="0" applyBorder="0" applyAlignment="0" applyProtection="0"/>
    <xf numFmtId="43" fontId="99" fillId="0" borderId="29" applyFont="0" applyFill="0" applyBorder="0" applyAlignment="0" applyProtection="0"/>
    <xf numFmtId="0" fontId="158" fillId="0" borderId="81" applyNumberFormat="0" applyFill="0" applyAlignment="0" applyProtection="0"/>
    <xf numFmtId="43" fontId="4" fillId="0" borderId="29" applyFont="0" applyFill="0" applyBorder="0" applyAlignment="0" applyProtection="0"/>
    <xf numFmtId="0" fontId="148" fillId="0" borderId="29" applyNumberFormat="0" applyFill="0" applyBorder="0" applyAlignment="0" applyProtection="0"/>
    <xf numFmtId="0" fontId="159" fillId="0" borderId="29" applyNumberFormat="0" applyFill="0" applyBorder="0" applyAlignment="0" applyProtection="0"/>
    <xf numFmtId="0" fontId="138" fillId="0" borderId="71" applyNumberFormat="0" applyFill="0" applyAlignment="0" applyProtection="0"/>
    <xf numFmtId="0" fontId="164" fillId="0" borderId="83" applyNumberFormat="0" applyFill="0" applyAlignment="0" applyProtection="0"/>
    <xf numFmtId="0" fontId="139" fillId="0" borderId="72" applyNumberFormat="0" applyFill="0" applyAlignment="0" applyProtection="0"/>
    <xf numFmtId="0" fontId="169" fillId="0" borderId="88" applyNumberFormat="0" applyFill="0" applyAlignment="0" applyProtection="0"/>
    <xf numFmtId="0" fontId="158" fillId="0" borderId="29" applyNumberFormat="0" applyFill="0" applyBorder="0" applyAlignment="0" applyProtection="0"/>
    <xf numFmtId="0" fontId="150" fillId="0" borderId="78" applyNumberFormat="0" applyFill="0" applyAlignment="0" applyProtection="0"/>
    <xf numFmtId="0" fontId="168" fillId="0" borderId="86" applyNumberFormat="0" applyFill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99" fillId="0" borderId="29" applyBorder="0" applyAlignment="0" applyProtection="0"/>
    <xf numFmtId="43" fontId="99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99" fillId="0" borderId="29" applyFont="0" applyFill="0" applyBorder="0" applyAlignment="0" applyProtection="0"/>
    <xf numFmtId="43" fontId="4" fillId="0" borderId="29" applyFont="0" applyFill="0" applyBorder="0" applyAlignment="0" applyProtection="0"/>
    <xf numFmtId="164" fontId="99" fillId="0" borderId="29" applyBorder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99" fillId="0" borderId="29"/>
    <xf numFmtId="164" fontId="170" fillId="0" borderId="29" applyBorder="0" applyProtection="0"/>
    <xf numFmtId="43" fontId="99" fillId="0" borderId="29" applyFont="0" applyFill="0" applyBorder="0" applyAlignment="0" applyProtection="0"/>
    <xf numFmtId="0" fontId="99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42" borderId="29" applyNumberFormat="0" applyBorder="0" applyAlignment="0" applyProtection="0"/>
    <xf numFmtId="43" fontId="4" fillId="0" borderId="29" applyFont="0" applyFill="0" applyBorder="0" applyAlignment="0" applyProtection="0"/>
    <xf numFmtId="0" fontId="4" fillId="44" borderId="29" applyNumberFormat="0" applyBorder="0" applyAlignment="0" applyProtection="0"/>
    <xf numFmtId="0" fontId="4" fillId="32" borderId="29" applyNumberFormat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42" borderId="29" applyNumberFormat="0" applyBorder="0" applyAlignment="0" applyProtection="0"/>
    <xf numFmtId="44" fontId="4" fillId="0" borderId="29" applyFont="0" applyFill="0" applyBorder="0" applyAlignment="0" applyProtection="0"/>
    <xf numFmtId="0" fontId="4" fillId="36" borderId="77" applyNumberFormat="0" applyFont="0" applyAlignment="0" applyProtection="0"/>
    <xf numFmtId="0" fontId="4" fillId="0" borderId="29"/>
    <xf numFmtId="0" fontId="4" fillId="0" borderId="29"/>
    <xf numFmtId="0" fontId="4" fillId="51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0" borderId="29"/>
    <xf numFmtId="0" fontId="4" fillId="49" borderId="29" applyNumberFormat="0" applyBorder="0" applyAlignment="0" applyProtection="0"/>
    <xf numFmtId="0" fontId="4" fillId="37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49" borderId="29" applyNumberFormat="0" applyBorder="0" applyAlignment="0" applyProtection="0"/>
    <xf numFmtId="0" fontId="4" fillId="51" borderId="29" applyNumberFormat="0" applyBorder="0" applyAlignment="0" applyProtection="0"/>
    <xf numFmtId="0" fontId="4" fillId="33" borderId="29" applyNumberFormat="0" applyBorder="0" applyAlignment="0" applyProtection="0"/>
    <xf numFmtId="0" fontId="4" fillId="49" borderId="29" applyNumberFormat="0" applyBorder="0" applyAlignment="0" applyProtection="0"/>
    <xf numFmtId="0" fontId="4" fillId="51" borderId="29" applyNumberFormat="0" applyBorder="0" applyAlignment="0" applyProtection="0"/>
    <xf numFmtId="0" fontId="4" fillId="49" borderId="29" applyNumberFormat="0" applyBorder="0" applyAlignment="0" applyProtection="0"/>
    <xf numFmtId="0" fontId="4" fillId="44" borderId="29" applyNumberFormat="0" applyBorder="0" applyAlignment="0" applyProtection="0"/>
    <xf numFmtId="0" fontId="4" fillId="49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3" borderId="29" applyNumberFormat="0" applyBorder="0" applyAlignment="0" applyProtection="0"/>
    <xf numFmtId="0" fontId="4" fillId="47" borderId="29" applyNumberFormat="0" applyBorder="0" applyAlignment="0" applyProtection="0"/>
    <xf numFmtId="0" fontId="4" fillId="44" borderId="29" applyNumberFormat="0" applyBorder="0" applyAlignment="0" applyProtection="0"/>
    <xf numFmtId="0" fontId="4" fillId="42" borderId="29" applyNumberFormat="0" applyBorder="0" applyAlignment="0" applyProtection="0"/>
    <xf numFmtId="0" fontId="4" fillId="43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3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44" fontId="35" fillId="0" borderId="29" applyFont="0" applyFill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2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58" borderId="29" applyNumberFormat="0" applyBorder="0" applyAlignment="0" applyProtection="0"/>
    <xf numFmtId="0" fontId="4" fillId="44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0" borderId="29"/>
    <xf numFmtId="0" fontId="4" fillId="37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58" borderId="29" applyNumberFormat="0" applyBorder="0" applyAlignment="0" applyProtection="0"/>
    <xf numFmtId="43" fontId="99" fillId="0" borderId="29" applyFont="0" applyFill="0" applyBorder="0" applyAlignment="0" applyProtection="0"/>
    <xf numFmtId="0" fontId="4" fillId="0" borderId="29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42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47" borderId="29" applyNumberFormat="0" applyBorder="0" applyAlignment="0" applyProtection="0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50" borderId="29" applyNumberFormat="0" applyBorder="0" applyAlignment="0" applyProtection="0"/>
    <xf numFmtId="0" fontId="4" fillId="35" borderId="29" applyNumberFormat="0" applyBorder="0" applyAlignment="0" applyProtection="0"/>
    <xf numFmtId="0" fontId="4" fillId="33" borderId="29" applyNumberFormat="0" applyBorder="0" applyAlignment="0" applyProtection="0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35" borderId="29" applyNumberFormat="0" applyBorder="0" applyAlignment="0" applyProtection="0"/>
    <xf numFmtId="0" fontId="4" fillId="51" borderId="29" applyNumberFormat="0" applyBorder="0" applyAlignment="0" applyProtection="0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49" borderId="29" applyNumberFormat="0" applyBorder="0" applyAlignment="0" applyProtection="0"/>
    <xf numFmtId="0" fontId="4" fillId="58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43" borderId="29" applyNumberFormat="0" applyBorder="0" applyAlignment="0" applyProtection="0"/>
    <xf numFmtId="0" fontId="4" fillId="37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77" applyNumberFormat="0" applyFont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41" fontId="35" fillId="0" borderId="29" applyFont="0" applyFill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43" fontId="4" fillId="0" borderId="29" applyFont="0" applyFill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49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3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51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51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51" borderId="29" applyNumberFormat="0" applyBorder="0" applyAlignment="0" applyProtection="0"/>
    <xf numFmtId="0" fontId="4" fillId="35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50" borderId="29" applyNumberFormat="0" applyBorder="0" applyAlignment="0" applyProtection="0"/>
    <xf numFmtId="0" fontId="4" fillId="49" borderId="29" applyNumberFormat="0" applyBorder="0" applyAlignment="0" applyProtection="0"/>
    <xf numFmtId="0" fontId="4" fillId="42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6" borderId="77" applyNumberFormat="0" applyFont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6" borderId="77" applyNumberFormat="0" applyFont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7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7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0" borderId="29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6" borderId="77" applyNumberFormat="0" applyFont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0" borderId="29"/>
    <xf numFmtId="0" fontId="4" fillId="0" borderId="29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43" fontId="4" fillId="0" borderId="29" applyFont="0" applyFill="0" applyBorder="0" applyAlignment="0" applyProtection="0"/>
    <xf numFmtId="0" fontId="4" fillId="35" borderId="29" applyNumberFormat="0" applyBorder="0" applyAlignment="0" applyProtection="0"/>
    <xf numFmtId="43" fontId="4" fillId="0" borderId="29" applyFont="0" applyFill="0" applyBorder="0" applyAlignment="0" applyProtection="0"/>
    <xf numFmtId="0" fontId="4" fillId="35" borderId="29" applyNumberFormat="0" applyBorder="0" applyAlignment="0" applyProtection="0"/>
    <xf numFmtId="43" fontId="4" fillId="0" borderId="29" applyFont="0" applyFill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0" borderId="29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42" fontId="35" fillId="0" borderId="29" applyFont="0" applyFill="0" applyBorder="0" applyAlignment="0" applyProtection="0"/>
    <xf numFmtId="0" fontId="4" fillId="0" borderId="29"/>
    <xf numFmtId="0" fontId="99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0" fontId="4" fillId="0" borderId="29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9" fontId="35" fillId="0" borderId="29" applyFont="0" applyFill="0" applyBorder="0" applyAlignment="0" applyProtection="0"/>
    <xf numFmtId="43" fontId="99" fillId="0" borderId="29" applyFont="0" applyFill="0" applyBorder="0" applyAlignment="0" applyProtection="0"/>
    <xf numFmtId="43" fontId="99" fillId="0" borderId="29" applyFont="0" applyFill="0" applyBorder="0" applyAlignment="0" applyProtection="0"/>
    <xf numFmtId="43" fontId="99" fillId="0" borderId="29" applyFont="0" applyFill="0" applyBorder="0" applyAlignment="0" applyProtection="0"/>
    <xf numFmtId="43" fontId="99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99" fillId="0" borderId="29" applyBorder="0" applyAlignment="0" applyProtection="0"/>
    <xf numFmtId="43" fontId="99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99" fillId="0" borderId="29" applyFont="0" applyFill="0" applyBorder="0" applyAlignment="0" applyProtection="0"/>
    <xf numFmtId="43" fontId="4" fillId="0" borderId="29" applyFont="0" applyFill="0" applyBorder="0" applyAlignment="0" applyProtection="0"/>
    <xf numFmtId="164" fontId="99" fillId="0" borderId="29" applyBorder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42" borderId="29" applyNumberFormat="0" applyBorder="0" applyAlignment="0" applyProtection="0"/>
    <xf numFmtId="43" fontId="4" fillId="0" borderId="29" applyFont="0" applyFill="0" applyBorder="0" applyAlignment="0" applyProtection="0"/>
    <xf numFmtId="0" fontId="4" fillId="44" borderId="29" applyNumberFormat="0" applyBorder="0" applyAlignment="0" applyProtection="0"/>
    <xf numFmtId="0" fontId="4" fillId="32" borderId="29" applyNumberFormat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42" borderId="29" applyNumberFormat="0" applyBorder="0" applyAlignment="0" applyProtection="0"/>
    <xf numFmtId="44" fontId="4" fillId="0" borderId="29" applyFont="0" applyFill="0" applyBorder="0" applyAlignment="0" applyProtection="0"/>
    <xf numFmtId="0" fontId="4" fillId="36" borderId="77" applyNumberFormat="0" applyFont="0" applyAlignment="0" applyProtection="0"/>
    <xf numFmtId="0" fontId="4" fillId="0" borderId="29"/>
    <xf numFmtId="0" fontId="4" fillId="0" borderId="29"/>
    <xf numFmtId="0" fontId="4" fillId="51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0" borderId="29"/>
    <xf numFmtId="0" fontId="4" fillId="49" borderId="29" applyNumberFormat="0" applyBorder="0" applyAlignment="0" applyProtection="0"/>
    <xf numFmtId="0" fontId="4" fillId="37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49" borderId="29" applyNumberFormat="0" applyBorder="0" applyAlignment="0" applyProtection="0"/>
    <xf numFmtId="0" fontId="4" fillId="51" borderId="29" applyNumberFormat="0" applyBorder="0" applyAlignment="0" applyProtection="0"/>
    <xf numFmtId="0" fontId="4" fillId="33" borderId="29" applyNumberFormat="0" applyBorder="0" applyAlignment="0" applyProtection="0"/>
    <xf numFmtId="0" fontId="4" fillId="49" borderId="29" applyNumberFormat="0" applyBorder="0" applyAlignment="0" applyProtection="0"/>
    <xf numFmtId="0" fontId="4" fillId="51" borderId="29" applyNumberFormat="0" applyBorder="0" applyAlignment="0" applyProtection="0"/>
    <xf numFmtId="0" fontId="4" fillId="49" borderId="29" applyNumberFormat="0" applyBorder="0" applyAlignment="0" applyProtection="0"/>
    <xf numFmtId="44" fontId="4" fillId="0" borderId="29" applyFont="0" applyFill="0" applyBorder="0" applyAlignment="0" applyProtection="0"/>
    <xf numFmtId="0" fontId="4" fillId="44" borderId="29" applyNumberFormat="0" applyBorder="0" applyAlignment="0" applyProtection="0"/>
    <xf numFmtId="0" fontId="4" fillId="49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3" borderId="29" applyNumberFormat="0" applyBorder="0" applyAlignment="0" applyProtection="0"/>
    <xf numFmtId="0" fontId="4" fillId="47" borderId="29" applyNumberFormat="0" applyBorder="0" applyAlignment="0" applyProtection="0"/>
    <xf numFmtId="0" fontId="4" fillId="44" borderId="29" applyNumberFormat="0" applyBorder="0" applyAlignment="0" applyProtection="0"/>
    <xf numFmtId="0" fontId="4" fillId="42" borderId="29" applyNumberFormat="0" applyBorder="0" applyAlignment="0" applyProtection="0"/>
    <xf numFmtId="0" fontId="4" fillId="43" borderId="29" applyNumberFormat="0" applyBorder="0" applyAlignment="0" applyProtection="0"/>
    <xf numFmtId="9" fontId="4" fillId="0" borderId="29" applyFont="0" applyFill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3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44" fontId="35" fillId="0" borderId="29" applyFont="0" applyFill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2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58" borderId="29" applyNumberFormat="0" applyBorder="0" applyAlignment="0" applyProtection="0"/>
    <xf numFmtId="0" fontId="4" fillId="44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0" borderId="29"/>
    <xf numFmtId="0" fontId="4" fillId="37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42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47" borderId="29" applyNumberFormat="0" applyBorder="0" applyAlignment="0" applyProtection="0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50" borderId="29" applyNumberFormat="0" applyBorder="0" applyAlignment="0" applyProtection="0"/>
    <xf numFmtId="0" fontId="4" fillId="35" borderId="29" applyNumberFormat="0" applyBorder="0" applyAlignment="0" applyProtection="0"/>
    <xf numFmtId="0" fontId="4" fillId="33" borderId="29" applyNumberFormat="0" applyBorder="0" applyAlignment="0" applyProtection="0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35" borderId="29" applyNumberFormat="0" applyBorder="0" applyAlignment="0" applyProtection="0"/>
    <xf numFmtId="0" fontId="4" fillId="51" borderId="29" applyNumberFormat="0" applyBorder="0" applyAlignment="0" applyProtection="0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49" borderId="29" applyNumberFormat="0" applyBorder="0" applyAlignment="0" applyProtection="0"/>
    <xf numFmtId="0" fontId="4" fillId="58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43" borderId="29" applyNumberFormat="0" applyBorder="0" applyAlignment="0" applyProtection="0"/>
    <xf numFmtId="0" fontId="4" fillId="37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77" applyNumberFormat="0" applyFont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41" fontId="35" fillId="0" borderId="29" applyFont="0" applyFill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43" fontId="4" fillId="0" borderId="29" applyFont="0" applyFill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49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3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51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51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51" borderId="29" applyNumberFormat="0" applyBorder="0" applyAlignment="0" applyProtection="0"/>
    <xf numFmtId="0" fontId="4" fillId="35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50" borderId="29" applyNumberFormat="0" applyBorder="0" applyAlignment="0" applyProtection="0"/>
    <xf numFmtId="0" fontId="4" fillId="49" borderId="29" applyNumberFormat="0" applyBorder="0" applyAlignment="0" applyProtection="0"/>
    <xf numFmtId="0" fontId="4" fillId="42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6" borderId="77" applyNumberFormat="0" applyFont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6" borderId="77" applyNumberFormat="0" applyFont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161" fillId="54" borderId="82" applyNumberFormat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7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7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0" borderId="29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6" borderId="77" applyNumberFormat="0" applyFont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0" borderId="29"/>
    <xf numFmtId="0" fontId="4" fillId="0" borderId="29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43" fontId="4" fillId="0" borderId="29" applyFont="0" applyFill="0" applyBorder="0" applyAlignment="0" applyProtection="0"/>
    <xf numFmtId="0" fontId="4" fillId="35" borderId="29" applyNumberFormat="0" applyBorder="0" applyAlignment="0" applyProtection="0"/>
    <xf numFmtId="43" fontId="4" fillId="0" borderId="29" applyFont="0" applyFill="0" applyBorder="0" applyAlignment="0" applyProtection="0"/>
    <xf numFmtId="0" fontId="4" fillId="35" borderId="29" applyNumberFormat="0" applyBorder="0" applyAlignment="0" applyProtection="0"/>
    <xf numFmtId="43" fontId="4" fillId="0" borderId="29" applyFont="0" applyFill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0" borderId="29"/>
    <xf numFmtId="0" fontId="155" fillId="54" borderId="79" applyNumberFormat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43" fontId="4" fillId="0" borderId="29" applyFont="0" applyFill="0" applyBorder="0" applyAlignment="0" applyProtection="0"/>
    <xf numFmtId="0" fontId="167" fillId="82" borderId="82" applyNumberFormat="0" applyAlignment="0" applyProtection="0"/>
    <xf numFmtId="0" fontId="4" fillId="0" borderId="29"/>
    <xf numFmtId="0" fontId="4" fillId="36" borderId="77" applyNumberFormat="0" applyFont="0" applyAlignment="0" applyProtection="0"/>
    <xf numFmtId="42" fontId="35" fillId="0" borderId="29" applyFont="0" applyFill="0" applyBorder="0" applyAlignment="0" applyProtection="0"/>
    <xf numFmtId="0" fontId="4" fillId="0" borderId="29"/>
    <xf numFmtId="0" fontId="99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0" fontId="4" fillId="0" borderId="29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97" fillId="84" borderId="8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9" fontId="35" fillId="0" borderId="29" applyFont="0" applyFill="0" applyBorder="0" applyAlignment="0" applyProtection="0"/>
    <xf numFmtId="0" fontId="171" fillId="0" borderId="29" applyBorder="0" applyProtection="0"/>
    <xf numFmtId="43" fontId="4" fillId="0" borderId="29" applyFont="0" applyFill="0" applyBorder="0" applyAlignment="0" applyProtection="0"/>
    <xf numFmtId="0" fontId="168" fillId="0" borderId="86" applyNumberFormat="0" applyFill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0" fontId="168" fillId="0" borderId="86" applyNumberFormat="0" applyFill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0" fontId="97" fillId="84" borderId="87" applyNumberFormat="0" applyFont="0" applyAlignment="0" applyProtection="0"/>
    <xf numFmtId="0" fontId="167" fillId="82" borderId="82" applyNumberFormat="0" applyAlignment="0" applyProtection="0"/>
    <xf numFmtId="0" fontId="155" fillId="54" borderId="79" applyNumberFormat="0" applyAlignment="0" applyProtection="0"/>
    <xf numFmtId="0" fontId="161" fillId="54" borderId="82" applyNumberFormat="0" applyAlignment="0" applyProtection="0"/>
    <xf numFmtId="0" fontId="161" fillId="54" borderId="82" applyNumberFormat="0" applyAlignment="0" applyProtection="0"/>
    <xf numFmtId="0" fontId="168" fillId="0" borderId="86" applyNumberFormat="0" applyFill="0" applyAlignment="0" applyProtection="0"/>
    <xf numFmtId="0" fontId="155" fillId="54" borderId="79" applyNumberFormat="0" applyAlignment="0" applyProtection="0"/>
    <xf numFmtId="44" fontId="4" fillId="0" borderId="29" applyFont="0" applyFill="0" applyBorder="0" applyAlignment="0" applyProtection="0"/>
    <xf numFmtId="0" fontId="167" fillId="82" borderId="82" applyNumberFormat="0" applyAlignment="0" applyProtection="0"/>
    <xf numFmtId="0" fontId="97" fillId="84" borderId="87" applyNumberFormat="0" applyFont="0" applyAlignment="0" applyProtection="0"/>
    <xf numFmtId="0" fontId="97" fillId="84" borderId="87" applyNumberFormat="0" applyFont="0" applyAlignment="0" applyProtection="0"/>
    <xf numFmtId="0" fontId="168" fillId="0" borderId="86" applyNumberFormat="0" applyFill="0" applyAlignment="0" applyProtection="0"/>
    <xf numFmtId="44" fontId="4" fillId="0" borderId="29" applyFont="0" applyFill="0" applyBorder="0" applyAlignment="0" applyProtection="0"/>
    <xf numFmtId="0" fontId="167" fillId="82" borderId="82" applyNumberFormat="0" applyAlignment="0" applyProtection="0"/>
    <xf numFmtId="0" fontId="155" fillId="54" borderId="79" applyNumberFormat="0" applyAlignment="0" applyProtection="0"/>
    <xf numFmtId="0" fontId="161" fillId="54" borderId="82" applyNumberFormat="0" applyAlignment="0" applyProtection="0"/>
    <xf numFmtId="0" fontId="161" fillId="54" borderId="82" applyNumberFormat="0" applyAlignment="0" applyProtection="0"/>
    <xf numFmtId="0" fontId="155" fillId="54" borderId="79" applyNumberFormat="0" applyAlignment="0" applyProtection="0"/>
    <xf numFmtId="0" fontId="167" fillId="82" borderId="82" applyNumberFormat="0" applyAlignment="0" applyProtection="0"/>
    <xf numFmtId="0" fontId="97" fillId="84" borderId="87" applyNumberFormat="0" applyFont="0" applyAlignment="0" applyProtection="0"/>
    <xf numFmtId="0" fontId="168" fillId="0" borderId="86" applyNumberFormat="0" applyFill="0" applyAlignment="0" applyProtection="0"/>
    <xf numFmtId="44" fontId="4" fillId="0" borderId="29" applyFont="0" applyFill="0" applyBorder="0" applyAlignment="0" applyProtection="0"/>
    <xf numFmtId="0" fontId="4" fillId="0" borderId="29"/>
    <xf numFmtId="44" fontId="4" fillId="0" borderId="29" applyFont="0" applyFill="0" applyBorder="0" applyAlignment="0" applyProtection="0"/>
    <xf numFmtId="9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0" fontId="4" fillId="42" borderId="29" applyNumberFormat="0" applyBorder="0" applyAlignment="0" applyProtection="0"/>
    <xf numFmtId="43" fontId="4" fillId="0" borderId="29" applyFont="0" applyFill="0" applyBorder="0" applyAlignment="0" applyProtection="0"/>
    <xf numFmtId="0" fontId="4" fillId="44" borderId="29" applyNumberFormat="0" applyBorder="0" applyAlignment="0" applyProtection="0"/>
    <xf numFmtId="0" fontId="4" fillId="32" borderId="29" applyNumberFormat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42" borderId="29" applyNumberFormat="0" applyBorder="0" applyAlignment="0" applyProtection="0"/>
    <xf numFmtId="44" fontId="4" fillId="0" borderId="29" applyFont="0" applyFill="0" applyBorder="0" applyAlignment="0" applyProtection="0"/>
    <xf numFmtId="0" fontId="4" fillId="36" borderId="77" applyNumberFormat="0" applyFont="0" applyAlignment="0" applyProtection="0"/>
    <xf numFmtId="0" fontId="4" fillId="0" borderId="29"/>
    <xf numFmtId="0" fontId="4" fillId="0" borderId="29"/>
    <xf numFmtId="0" fontId="4" fillId="51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0" borderId="29"/>
    <xf numFmtId="0" fontId="4" fillId="49" borderId="29" applyNumberFormat="0" applyBorder="0" applyAlignment="0" applyProtection="0"/>
    <xf numFmtId="0" fontId="4" fillId="37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49" borderId="29" applyNumberFormat="0" applyBorder="0" applyAlignment="0" applyProtection="0"/>
    <xf numFmtId="0" fontId="4" fillId="51" borderId="29" applyNumberFormat="0" applyBorder="0" applyAlignment="0" applyProtection="0"/>
    <xf numFmtId="0" fontId="4" fillId="33" borderId="29" applyNumberFormat="0" applyBorder="0" applyAlignment="0" applyProtection="0"/>
    <xf numFmtId="0" fontId="4" fillId="49" borderId="29" applyNumberFormat="0" applyBorder="0" applyAlignment="0" applyProtection="0"/>
    <xf numFmtId="0" fontId="4" fillId="51" borderId="29" applyNumberFormat="0" applyBorder="0" applyAlignment="0" applyProtection="0"/>
    <xf numFmtId="0" fontId="4" fillId="49" borderId="29" applyNumberFormat="0" applyBorder="0" applyAlignment="0" applyProtection="0"/>
    <xf numFmtId="0" fontId="4" fillId="44" borderId="29" applyNumberFormat="0" applyBorder="0" applyAlignment="0" applyProtection="0"/>
    <xf numFmtId="0" fontId="4" fillId="49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3" borderId="29" applyNumberFormat="0" applyBorder="0" applyAlignment="0" applyProtection="0"/>
    <xf numFmtId="0" fontId="4" fillId="47" borderId="29" applyNumberFormat="0" applyBorder="0" applyAlignment="0" applyProtection="0"/>
    <xf numFmtId="0" fontId="4" fillId="44" borderId="29" applyNumberFormat="0" applyBorder="0" applyAlignment="0" applyProtection="0"/>
    <xf numFmtId="0" fontId="4" fillId="42" borderId="29" applyNumberFormat="0" applyBorder="0" applyAlignment="0" applyProtection="0"/>
    <xf numFmtId="0" fontId="4" fillId="43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3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2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58" borderId="29" applyNumberFormat="0" applyBorder="0" applyAlignment="0" applyProtection="0"/>
    <xf numFmtId="0" fontId="4" fillId="44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0" borderId="29"/>
    <xf numFmtId="0" fontId="4" fillId="37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42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47" borderId="29" applyNumberFormat="0" applyBorder="0" applyAlignment="0" applyProtection="0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50" borderId="29" applyNumberFormat="0" applyBorder="0" applyAlignment="0" applyProtection="0"/>
    <xf numFmtId="0" fontId="4" fillId="35" borderId="29" applyNumberFormat="0" applyBorder="0" applyAlignment="0" applyProtection="0"/>
    <xf numFmtId="0" fontId="4" fillId="33" borderId="29" applyNumberFormat="0" applyBorder="0" applyAlignment="0" applyProtection="0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35" borderId="29" applyNumberFormat="0" applyBorder="0" applyAlignment="0" applyProtection="0"/>
    <xf numFmtId="0" fontId="4" fillId="51" borderId="29" applyNumberFormat="0" applyBorder="0" applyAlignment="0" applyProtection="0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49" borderId="29" applyNumberFormat="0" applyBorder="0" applyAlignment="0" applyProtection="0"/>
    <xf numFmtId="0" fontId="4" fillId="58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43" borderId="29" applyNumberFormat="0" applyBorder="0" applyAlignment="0" applyProtection="0"/>
    <xf numFmtId="0" fontId="4" fillId="37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77" applyNumberFormat="0" applyFont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41" fontId="35" fillId="0" borderId="29" applyFont="0" applyFill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43" fontId="4" fillId="0" borderId="29" applyFont="0" applyFill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49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3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51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51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51" borderId="29" applyNumberFormat="0" applyBorder="0" applyAlignment="0" applyProtection="0"/>
    <xf numFmtId="0" fontId="4" fillId="35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50" borderId="29" applyNumberFormat="0" applyBorder="0" applyAlignment="0" applyProtection="0"/>
    <xf numFmtId="0" fontId="4" fillId="49" borderId="29" applyNumberFormat="0" applyBorder="0" applyAlignment="0" applyProtection="0"/>
    <xf numFmtId="0" fontId="4" fillId="42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6" borderId="77" applyNumberFormat="0" applyFont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6" borderId="77" applyNumberFormat="0" applyFont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7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7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0" borderId="29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6" borderId="77" applyNumberFormat="0" applyFont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0" borderId="29"/>
    <xf numFmtId="0" fontId="4" fillId="0" borderId="29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43" fontId="4" fillId="0" borderId="29" applyFont="0" applyFill="0" applyBorder="0" applyAlignment="0" applyProtection="0"/>
    <xf numFmtId="0" fontId="4" fillId="35" borderId="29" applyNumberFormat="0" applyBorder="0" applyAlignment="0" applyProtection="0"/>
    <xf numFmtId="43" fontId="4" fillId="0" borderId="29" applyFont="0" applyFill="0" applyBorder="0" applyAlignment="0" applyProtection="0"/>
    <xf numFmtId="0" fontId="4" fillId="35" borderId="29" applyNumberFormat="0" applyBorder="0" applyAlignment="0" applyProtection="0"/>
    <xf numFmtId="43" fontId="4" fillId="0" borderId="29" applyFont="0" applyFill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0" borderId="29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0" fontId="4" fillId="0" borderId="29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99" fillId="0" borderId="29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99" fillId="0" borderId="29"/>
    <xf numFmtId="43" fontId="99" fillId="0" borderId="29" applyFont="0" applyFill="0" applyBorder="0" applyAlignment="0" applyProtection="0"/>
    <xf numFmtId="0" fontId="60" fillId="0" borderId="29"/>
    <xf numFmtId="9" fontId="4" fillId="0" borderId="29" applyFont="0" applyFill="0" applyBorder="0" applyAlignment="0" applyProtection="0"/>
    <xf numFmtId="0" fontId="4" fillId="42" borderId="29" applyNumberFormat="0" applyBorder="0" applyAlignment="0" applyProtection="0"/>
    <xf numFmtId="43" fontId="4" fillId="0" borderId="29" applyFont="0" applyFill="0" applyBorder="0" applyAlignment="0" applyProtection="0"/>
    <xf numFmtId="0" fontId="4" fillId="44" borderId="29" applyNumberFormat="0" applyBorder="0" applyAlignment="0" applyProtection="0"/>
    <xf numFmtId="0" fontId="4" fillId="32" borderId="29" applyNumberFormat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42" borderId="29" applyNumberFormat="0" applyBorder="0" applyAlignment="0" applyProtection="0"/>
    <xf numFmtId="44" fontId="4" fillId="0" borderId="29" applyFont="0" applyFill="0" applyBorder="0" applyAlignment="0" applyProtection="0"/>
    <xf numFmtId="0" fontId="4" fillId="36" borderId="77" applyNumberFormat="0" applyFont="0" applyAlignment="0" applyProtection="0"/>
    <xf numFmtId="0" fontId="4" fillId="0" borderId="29"/>
    <xf numFmtId="0" fontId="4" fillId="0" borderId="29"/>
    <xf numFmtId="0" fontId="4" fillId="51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0" borderId="29"/>
    <xf numFmtId="0" fontId="4" fillId="49" borderId="29" applyNumberFormat="0" applyBorder="0" applyAlignment="0" applyProtection="0"/>
    <xf numFmtId="0" fontId="4" fillId="37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49" borderId="29" applyNumberFormat="0" applyBorder="0" applyAlignment="0" applyProtection="0"/>
    <xf numFmtId="0" fontId="4" fillId="51" borderId="29" applyNumberFormat="0" applyBorder="0" applyAlignment="0" applyProtection="0"/>
    <xf numFmtId="0" fontId="4" fillId="33" borderId="29" applyNumberFormat="0" applyBorder="0" applyAlignment="0" applyProtection="0"/>
    <xf numFmtId="0" fontId="4" fillId="49" borderId="29" applyNumberFormat="0" applyBorder="0" applyAlignment="0" applyProtection="0"/>
    <xf numFmtId="0" fontId="4" fillId="51" borderId="29" applyNumberFormat="0" applyBorder="0" applyAlignment="0" applyProtection="0"/>
    <xf numFmtId="0" fontId="4" fillId="49" borderId="29" applyNumberFormat="0" applyBorder="0" applyAlignment="0" applyProtection="0"/>
    <xf numFmtId="0" fontId="4" fillId="44" borderId="29" applyNumberFormat="0" applyBorder="0" applyAlignment="0" applyProtection="0"/>
    <xf numFmtId="0" fontId="4" fillId="49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3" borderId="29" applyNumberFormat="0" applyBorder="0" applyAlignment="0" applyProtection="0"/>
    <xf numFmtId="0" fontId="4" fillId="47" borderId="29" applyNumberFormat="0" applyBorder="0" applyAlignment="0" applyProtection="0"/>
    <xf numFmtId="0" fontId="4" fillId="44" borderId="29" applyNumberFormat="0" applyBorder="0" applyAlignment="0" applyProtection="0"/>
    <xf numFmtId="0" fontId="4" fillId="42" borderId="29" applyNumberFormat="0" applyBorder="0" applyAlignment="0" applyProtection="0"/>
    <xf numFmtId="0" fontId="4" fillId="43" borderId="29" applyNumberFormat="0" applyBorder="0" applyAlignment="0" applyProtection="0"/>
    <xf numFmtId="0" fontId="167" fillId="82" borderId="90" applyNumberFormat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3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2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58" borderId="29" applyNumberFormat="0" applyBorder="0" applyAlignment="0" applyProtection="0"/>
    <xf numFmtId="0" fontId="4" fillId="44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0" borderId="29"/>
    <xf numFmtId="0" fontId="4" fillId="37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42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47" borderId="29" applyNumberFormat="0" applyBorder="0" applyAlignment="0" applyProtection="0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50" borderId="29" applyNumberFormat="0" applyBorder="0" applyAlignment="0" applyProtection="0"/>
    <xf numFmtId="0" fontId="4" fillId="35" borderId="29" applyNumberFormat="0" applyBorder="0" applyAlignment="0" applyProtection="0"/>
    <xf numFmtId="0" fontId="4" fillId="33" borderId="29" applyNumberFormat="0" applyBorder="0" applyAlignment="0" applyProtection="0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35" borderId="29" applyNumberFormat="0" applyBorder="0" applyAlignment="0" applyProtection="0"/>
    <xf numFmtId="0" fontId="4" fillId="51" borderId="29" applyNumberFormat="0" applyBorder="0" applyAlignment="0" applyProtection="0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49" borderId="29" applyNumberFormat="0" applyBorder="0" applyAlignment="0" applyProtection="0"/>
    <xf numFmtId="0" fontId="4" fillId="58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43" borderId="29" applyNumberFormat="0" applyBorder="0" applyAlignment="0" applyProtection="0"/>
    <xf numFmtId="0" fontId="4" fillId="37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77" applyNumberFormat="0" applyFont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41" fontId="35" fillId="0" borderId="29" applyFont="0" applyFill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43" fontId="4" fillId="0" borderId="29" applyFont="0" applyFill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49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3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51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51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51" borderId="29" applyNumberFormat="0" applyBorder="0" applyAlignment="0" applyProtection="0"/>
    <xf numFmtId="0" fontId="4" fillId="35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50" borderId="29" applyNumberFormat="0" applyBorder="0" applyAlignment="0" applyProtection="0"/>
    <xf numFmtId="0" fontId="4" fillId="49" borderId="29" applyNumberFormat="0" applyBorder="0" applyAlignment="0" applyProtection="0"/>
    <xf numFmtId="0" fontId="4" fillId="42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6" borderId="77" applyNumberFormat="0" applyFont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6" borderId="77" applyNumberFormat="0" applyFont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161" fillId="54" borderId="90" applyNumberFormat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167" fillId="82" borderId="90" applyNumberFormat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7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7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0" borderId="29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6" borderId="77" applyNumberFormat="0" applyFont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0" borderId="29"/>
    <xf numFmtId="0" fontId="4" fillId="0" borderId="29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43" fontId="4" fillId="0" borderId="29" applyFont="0" applyFill="0" applyBorder="0" applyAlignment="0" applyProtection="0"/>
    <xf numFmtId="0" fontId="4" fillId="35" borderId="29" applyNumberFormat="0" applyBorder="0" applyAlignment="0" applyProtection="0"/>
    <xf numFmtId="43" fontId="4" fillId="0" borderId="29" applyFont="0" applyFill="0" applyBorder="0" applyAlignment="0" applyProtection="0"/>
    <xf numFmtId="0" fontId="4" fillId="35" borderId="29" applyNumberFormat="0" applyBorder="0" applyAlignment="0" applyProtection="0"/>
    <xf numFmtId="43" fontId="4" fillId="0" borderId="29" applyFont="0" applyFill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0" borderId="29"/>
    <xf numFmtId="0" fontId="155" fillId="54" borderId="89" applyNumberFormat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43" fontId="4" fillId="0" borderId="29" applyFont="0" applyFill="0" applyBorder="0" applyAlignment="0" applyProtection="0"/>
    <xf numFmtId="0" fontId="167" fillId="82" borderId="90" applyNumberFormat="0" applyAlignment="0" applyProtection="0"/>
    <xf numFmtId="0" fontId="4" fillId="0" borderId="29"/>
    <xf numFmtId="0" fontId="4" fillId="36" borderId="77" applyNumberFormat="0" applyFont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0" fontId="4" fillId="0" borderId="29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97" fillId="84" borderId="92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0" fontId="167" fillId="82" borderId="90" applyNumberFormat="0" applyAlignment="0" applyProtection="0"/>
    <xf numFmtId="0" fontId="168" fillId="0" borderId="91" applyNumberFormat="0" applyFill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99" fillId="0" borderId="29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42" borderId="29" applyNumberFormat="0" applyBorder="0" applyAlignment="0" applyProtection="0"/>
    <xf numFmtId="43" fontId="4" fillId="0" borderId="29" applyFont="0" applyFill="0" applyBorder="0" applyAlignment="0" applyProtection="0"/>
    <xf numFmtId="0" fontId="4" fillId="44" borderId="29" applyNumberFormat="0" applyBorder="0" applyAlignment="0" applyProtection="0"/>
    <xf numFmtId="0" fontId="4" fillId="32" borderId="29" applyNumberFormat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42" borderId="29" applyNumberFormat="0" applyBorder="0" applyAlignment="0" applyProtection="0"/>
    <xf numFmtId="44" fontId="4" fillId="0" borderId="29" applyFont="0" applyFill="0" applyBorder="0" applyAlignment="0" applyProtection="0"/>
    <xf numFmtId="0" fontId="4" fillId="36" borderId="77" applyNumberFormat="0" applyFont="0" applyAlignment="0" applyProtection="0"/>
    <xf numFmtId="0" fontId="4" fillId="0" borderId="29"/>
    <xf numFmtId="0" fontId="4" fillId="0" borderId="29"/>
    <xf numFmtId="0" fontId="4" fillId="51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0" borderId="29"/>
    <xf numFmtId="0" fontId="4" fillId="49" borderId="29" applyNumberFormat="0" applyBorder="0" applyAlignment="0" applyProtection="0"/>
    <xf numFmtId="0" fontId="4" fillId="37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49" borderId="29" applyNumberFormat="0" applyBorder="0" applyAlignment="0" applyProtection="0"/>
    <xf numFmtId="0" fontId="4" fillId="51" borderId="29" applyNumberFormat="0" applyBorder="0" applyAlignment="0" applyProtection="0"/>
    <xf numFmtId="0" fontId="4" fillId="33" borderId="29" applyNumberFormat="0" applyBorder="0" applyAlignment="0" applyProtection="0"/>
    <xf numFmtId="0" fontId="4" fillId="49" borderId="29" applyNumberFormat="0" applyBorder="0" applyAlignment="0" applyProtection="0"/>
    <xf numFmtId="0" fontId="4" fillId="51" borderId="29" applyNumberFormat="0" applyBorder="0" applyAlignment="0" applyProtection="0"/>
    <xf numFmtId="0" fontId="4" fillId="49" borderId="29" applyNumberFormat="0" applyBorder="0" applyAlignment="0" applyProtection="0"/>
    <xf numFmtId="0" fontId="4" fillId="44" borderId="29" applyNumberFormat="0" applyBorder="0" applyAlignment="0" applyProtection="0"/>
    <xf numFmtId="0" fontId="4" fillId="49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3" borderId="29" applyNumberFormat="0" applyBorder="0" applyAlignment="0" applyProtection="0"/>
    <xf numFmtId="0" fontId="4" fillId="47" borderId="29" applyNumberFormat="0" applyBorder="0" applyAlignment="0" applyProtection="0"/>
    <xf numFmtId="0" fontId="4" fillId="44" borderId="29" applyNumberFormat="0" applyBorder="0" applyAlignment="0" applyProtection="0"/>
    <xf numFmtId="0" fontId="4" fillId="42" borderId="29" applyNumberFormat="0" applyBorder="0" applyAlignment="0" applyProtection="0"/>
    <xf numFmtId="0" fontId="4" fillId="43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3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2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58" borderId="29" applyNumberFormat="0" applyBorder="0" applyAlignment="0" applyProtection="0"/>
    <xf numFmtId="0" fontId="4" fillId="44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0" borderId="29"/>
    <xf numFmtId="0" fontId="4" fillId="37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58" borderId="29" applyNumberFormat="0" applyBorder="0" applyAlignment="0" applyProtection="0"/>
    <xf numFmtId="43" fontId="99" fillId="0" borderId="29" applyFont="0" applyFill="0" applyBorder="0" applyAlignment="0" applyProtection="0"/>
    <xf numFmtId="0" fontId="4" fillId="0" borderId="29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42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47" borderId="29" applyNumberFormat="0" applyBorder="0" applyAlignment="0" applyProtection="0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50" borderId="29" applyNumberFormat="0" applyBorder="0" applyAlignment="0" applyProtection="0"/>
    <xf numFmtId="0" fontId="4" fillId="35" borderId="29" applyNumberFormat="0" applyBorder="0" applyAlignment="0" applyProtection="0"/>
    <xf numFmtId="0" fontId="4" fillId="33" borderId="29" applyNumberFormat="0" applyBorder="0" applyAlignment="0" applyProtection="0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35" borderId="29" applyNumberFormat="0" applyBorder="0" applyAlignment="0" applyProtection="0"/>
    <xf numFmtId="0" fontId="4" fillId="51" borderId="29" applyNumberFormat="0" applyBorder="0" applyAlignment="0" applyProtection="0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49" borderId="29" applyNumberFormat="0" applyBorder="0" applyAlignment="0" applyProtection="0"/>
    <xf numFmtId="0" fontId="4" fillId="58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43" borderId="29" applyNumberFormat="0" applyBorder="0" applyAlignment="0" applyProtection="0"/>
    <xf numFmtId="0" fontId="4" fillId="37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77" applyNumberFormat="0" applyFont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41" fontId="35" fillId="0" borderId="29" applyFont="0" applyFill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43" fontId="4" fillId="0" borderId="29" applyFont="0" applyFill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49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3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51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51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51" borderId="29" applyNumberFormat="0" applyBorder="0" applyAlignment="0" applyProtection="0"/>
    <xf numFmtId="0" fontId="4" fillId="35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50" borderId="29" applyNumberFormat="0" applyBorder="0" applyAlignment="0" applyProtection="0"/>
    <xf numFmtId="0" fontId="4" fillId="49" borderId="29" applyNumberFormat="0" applyBorder="0" applyAlignment="0" applyProtection="0"/>
    <xf numFmtId="0" fontId="4" fillId="42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6" borderId="77" applyNumberFormat="0" applyFont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6" borderId="77" applyNumberFormat="0" applyFont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7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7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0" borderId="29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6" borderId="77" applyNumberFormat="0" applyFont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0" borderId="29"/>
    <xf numFmtId="0" fontId="4" fillId="0" borderId="29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43" fontId="4" fillId="0" borderId="29" applyFont="0" applyFill="0" applyBorder="0" applyAlignment="0" applyProtection="0"/>
    <xf numFmtId="0" fontId="4" fillId="35" borderId="29" applyNumberFormat="0" applyBorder="0" applyAlignment="0" applyProtection="0"/>
    <xf numFmtId="43" fontId="4" fillId="0" borderId="29" applyFont="0" applyFill="0" applyBorder="0" applyAlignment="0" applyProtection="0"/>
    <xf numFmtId="0" fontId="4" fillId="35" borderId="29" applyNumberFormat="0" applyBorder="0" applyAlignment="0" applyProtection="0"/>
    <xf numFmtId="43" fontId="4" fillId="0" borderId="29" applyFont="0" applyFill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0" borderId="29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0" fontId="167" fillId="82" borderId="90" applyNumberFormat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0" fontId="4" fillId="0" borderId="29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43" fontId="99" fillId="0" borderId="29" applyFont="0" applyFill="0" applyBorder="0" applyAlignment="0" applyProtection="0"/>
    <xf numFmtId="43" fontId="99" fillId="0" borderId="29" applyFont="0" applyFill="0" applyBorder="0" applyAlignment="0" applyProtection="0"/>
    <xf numFmtId="43" fontId="99" fillId="0" borderId="29" applyFont="0" applyFill="0" applyBorder="0" applyAlignment="0" applyProtection="0"/>
    <xf numFmtId="43" fontId="99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99" fillId="0" borderId="29" applyBorder="0" applyAlignment="0" applyProtection="0"/>
    <xf numFmtId="43" fontId="99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99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42" borderId="29" applyNumberFormat="0" applyBorder="0" applyAlignment="0" applyProtection="0"/>
    <xf numFmtId="43" fontId="4" fillId="0" borderId="29" applyFont="0" applyFill="0" applyBorder="0" applyAlignment="0" applyProtection="0"/>
    <xf numFmtId="0" fontId="4" fillId="44" borderId="29" applyNumberFormat="0" applyBorder="0" applyAlignment="0" applyProtection="0"/>
    <xf numFmtId="0" fontId="4" fillId="32" borderId="29" applyNumberFormat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42" borderId="29" applyNumberFormat="0" applyBorder="0" applyAlignment="0" applyProtection="0"/>
    <xf numFmtId="44" fontId="4" fillId="0" borderId="29" applyFont="0" applyFill="0" applyBorder="0" applyAlignment="0" applyProtection="0"/>
    <xf numFmtId="0" fontId="4" fillId="36" borderId="77" applyNumberFormat="0" applyFont="0" applyAlignment="0" applyProtection="0"/>
    <xf numFmtId="0" fontId="4" fillId="0" borderId="29"/>
    <xf numFmtId="0" fontId="4" fillId="0" borderId="29"/>
    <xf numFmtId="0" fontId="4" fillId="51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0" borderId="29"/>
    <xf numFmtId="0" fontId="4" fillId="49" borderId="29" applyNumberFormat="0" applyBorder="0" applyAlignment="0" applyProtection="0"/>
    <xf numFmtId="0" fontId="4" fillId="37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49" borderId="29" applyNumberFormat="0" applyBorder="0" applyAlignment="0" applyProtection="0"/>
    <xf numFmtId="0" fontId="4" fillId="51" borderId="29" applyNumberFormat="0" applyBorder="0" applyAlignment="0" applyProtection="0"/>
    <xf numFmtId="0" fontId="4" fillId="33" borderId="29" applyNumberFormat="0" applyBorder="0" applyAlignment="0" applyProtection="0"/>
    <xf numFmtId="0" fontId="4" fillId="49" borderId="29" applyNumberFormat="0" applyBorder="0" applyAlignment="0" applyProtection="0"/>
    <xf numFmtId="0" fontId="4" fillId="51" borderId="29" applyNumberFormat="0" applyBorder="0" applyAlignment="0" applyProtection="0"/>
    <xf numFmtId="0" fontId="4" fillId="49" borderId="29" applyNumberFormat="0" applyBorder="0" applyAlignment="0" applyProtection="0"/>
    <xf numFmtId="44" fontId="4" fillId="0" borderId="29" applyFont="0" applyFill="0" applyBorder="0" applyAlignment="0" applyProtection="0"/>
    <xf numFmtId="0" fontId="4" fillId="44" borderId="29" applyNumberFormat="0" applyBorder="0" applyAlignment="0" applyProtection="0"/>
    <xf numFmtId="0" fontId="4" fillId="49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3" borderId="29" applyNumberFormat="0" applyBorder="0" applyAlignment="0" applyProtection="0"/>
    <xf numFmtId="0" fontId="4" fillId="47" borderId="29" applyNumberFormat="0" applyBorder="0" applyAlignment="0" applyProtection="0"/>
    <xf numFmtId="0" fontId="4" fillId="44" borderId="29" applyNumberFormat="0" applyBorder="0" applyAlignment="0" applyProtection="0"/>
    <xf numFmtId="0" fontId="4" fillId="42" borderId="29" applyNumberFormat="0" applyBorder="0" applyAlignment="0" applyProtection="0"/>
    <xf numFmtId="0" fontId="4" fillId="43" borderId="29" applyNumberFormat="0" applyBorder="0" applyAlignment="0" applyProtection="0"/>
    <xf numFmtId="9" fontId="4" fillId="0" borderId="29" applyFont="0" applyFill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3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2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58" borderId="29" applyNumberFormat="0" applyBorder="0" applyAlignment="0" applyProtection="0"/>
    <xf numFmtId="0" fontId="4" fillId="44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0" borderId="29"/>
    <xf numFmtId="0" fontId="4" fillId="37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42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47" borderId="29" applyNumberFormat="0" applyBorder="0" applyAlignment="0" applyProtection="0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50" borderId="29" applyNumberFormat="0" applyBorder="0" applyAlignment="0" applyProtection="0"/>
    <xf numFmtId="0" fontId="4" fillId="35" borderId="29" applyNumberFormat="0" applyBorder="0" applyAlignment="0" applyProtection="0"/>
    <xf numFmtId="0" fontId="4" fillId="33" borderId="29" applyNumberFormat="0" applyBorder="0" applyAlignment="0" applyProtection="0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35" borderId="29" applyNumberFormat="0" applyBorder="0" applyAlignment="0" applyProtection="0"/>
    <xf numFmtId="0" fontId="4" fillId="51" borderId="29" applyNumberFormat="0" applyBorder="0" applyAlignment="0" applyProtection="0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49" borderId="29" applyNumberFormat="0" applyBorder="0" applyAlignment="0" applyProtection="0"/>
    <xf numFmtId="0" fontId="4" fillId="58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43" borderId="29" applyNumberFormat="0" applyBorder="0" applyAlignment="0" applyProtection="0"/>
    <xf numFmtId="0" fontId="4" fillId="37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77" applyNumberFormat="0" applyFont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41" fontId="35" fillId="0" borderId="29" applyFont="0" applyFill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43" fontId="4" fillId="0" borderId="29" applyFont="0" applyFill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49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3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51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51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51" borderId="29" applyNumberFormat="0" applyBorder="0" applyAlignment="0" applyProtection="0"/>
    <xf numFmtId="0" fontId="4" fillId="35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50" borderId="29" applyNumberFormat="0" applyBorder="0" applyAlignment="0" applyProtection="0"/>
    <xf numFmtId="0" fontId="4" fillId="49" borderId="29" applyNumberFormat="0" applyBorder="0" applyAlignment="0" applyProtection="0"/>
    <xf numFmtId="0" fontId="4" fillId="42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6" borderId="77" applyNumberFormat="0" applyFont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6" borderId="77" applyNumberFormat="0" applyFont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161" fillId="54" borderId="90" applyNumberFormat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7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7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0" borderId="29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6" borderId="77" applyNumberFormat="0" applyFont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0" borderId="29"/>
    <xf numFmtId="0" fontId="4" fillId="0" borderId="29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43" fontId="4" fillId="0" borderId="29" applyFont="0" applyFill="0" applyBorder="0" applyAlignment="0" applyProtection="0"/>
    <xf numFmtId="0" fontId="4" fillId="35" borderId="29" applyNumberFormat="0" applyBorder="0" applyAlignment="0" applyProtection="0"/>
    <xf numFmtId="43" fontId="4" fillId="0" borderId="29" applyFont="0" applyFill="0" applyBorder="0" applyAlignment="0" applyProtection="0"/>
    <xf numFmtId="0" fontId="4" fillId="35" borderId="29" applyNumberFormat="0" applyBorder="0" applyAlignment="0" applyProtection="0"/>
    <xf numFmtId="43" fontId="4" fillId="0" borderId="29" applyFont="0" applyFill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0" borderId="29"/>
    <xf numFmtId="0" fontId="155" fillId="54" borderId="89" applyNumberFormat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43" fontId="4" fillId="0" borderId="29" applyFont="0" applyFill="0" applyBorder="0" applyAlignment="0" applyProtection="0"/>
    <xf numFmtId="0" fontId="167" fillId="82" borderId="90" applyNumberFormat="0" applyAlignment="0" applyProtection="0"/>
    <xf numFmtId="0" fontId="4" fillId="0" borderId="29"/>
    <xf numFmtId="0" fontId="4" fillId="36" borderId="77" applyNumberFormat="0" applyFont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0" fontId="4" fillId="0" borderId="29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97" fillId="84" borderId="92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168" fillId="0" borderId="91" applyNumberFormat="0" applyFill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0" fontId="168" fillId="0" borderId="91" applyNumberFormat="0" applyFill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0" fontId="97" fillId="84" borderId="92" applyNumberFormat="0" applyFont="0" applyAlignment="0" applyProtection="0"/>
    <xf numFmtId="0" fontId="167" fillId="82" borderId="90" applyNumberFormat="0" applyAlignment="0" applyProtection="0"/>
    <xf numFmtId="0" fontId="155" fillId="54" borderId="89" applyNumberFormat="0" applyAlignment="0" applyProtection="0"/>
    <xf numFmtId="0" fontId="161" fillId="54" borderId="90" applyNumberFormat="0" applyAlignment="0" applyProtection="0"/>
    <xf numFmtId="0" fontId="161" fillId="54" borderId="90" applyNumberFormat="0" applyAlignment="0" applyProtection="0"/>
    <xf numFmtId="0" fontId="168" fillId="0" borderId="91" applyNumberFormat="0" applyFill="0" applyAlignment="0" applyProtection="0"/>
    <xf numFmtId="0" fontId="155" fillId="54" borderId="89" applyNumberFormat="0" applyAlignment="0" applyProtection="0"/>
    <xf numFmtId="44" fontId="4" fillId="0" borderId="29" applyFont="0" applyFill="0" applyBorder="0" applyAlignment="0" applyProtection="0"/>
    <xf numFmtId="0" fontId="167" fillId="82" borderId="90" applyNumberFormat="0" applyAlignment="0" applyProtection="0"/>
    <xf numFmtId="0" fontId="97" fillId="84" borderId="92" applyNumberFormat="0" applyFont="0" applyAlignment="0" applyProtection="0"/>
    <xf numFmtId="0" fontId="97" fillId="84" borderId="92" applyNumberFormat="0" applyFont="0" applyAlignment="0" applyProtection="0"/>
    <xf numFmtId="0" fontId="168" fillId="0" borderId="91" applyNumberFormat="0" applyFill="0" applyAlignment="0" applyProtection="0"/>
    <xf numFmtId="44" fontId="4" fillId="0" borderId="29" applyFont="0" applyFill="0" applyBorder="0" applyAlignment="0" applyProtection="0"/>
    <xf numFmtId="0" fontId="167" fillId="82" borderId="90" applyNumberFormat="0" applyAlignment="0" applyProtection="0"/>
    <xf numFmtId="0" fontId="155" fillId="54" borderId="89" applyNumberFormat="0" applyAlignment="0" applyProtection="0"/>
    <xf numFmtId="0" fontId="161" fillId="54" borderId="90" applyNumberFormat="0" applyAlignment="0" applyProtection="0"/>
    <xf numFmtId="0" fontId="161" fillId="54" borderId="90" applyNumberFormat="0" applyAlignment="0" applyProtection="0"/>
    <xf numFmtId="0" fontId="155" fillId="54" borderId="89" applyNumberFormat="0" applyAlignment="0" applyProtection="0"/>
    <xf numFmtId="0" fontId="167" fillId="82" borderId="90" applyNumberFormat="0" applyAlignment="0" applyProtection="0"/>
    <xf numFmtId="0" fontId="97" fillId="84" borderId="92" applyNumberFormat="0" applyFont="0" applyAlignment="0" applyProtection="0"/>
    <xf numFmtId="0" fontId="168" fillId="0" borderId="91" applyNumberFormat="0" applyFill="0" applyAlignment="0" applyProtection="0"/>
    <xf numFmtId="44" fontId="4" fillId="0" borderId="29" applyFont="0" applyFill="0" applyBorder="0" applyAlignment="0" applyProtection="0"/>
    <xf numFmtId="0" fontId="4" fillId="0" borderId="29"/>
    <xf numFmtId="44" fontId="4" fillId="0" borderId="29" applyFont="0" applyFill="0" applyBorder="0" applyAlignment="0" applyProtection="0"/>
    <xf numFmtId="9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0" fontId="4" fillId="42" borderId="29" applyNumberFormat="0" applyBorder="0" applyAlignment="0" applyProtection="0"/>
    <xf numFmtId="43" fontId="4" fillId="0" borderId="29" applyFont="0" applyFill="0" applyBorder="0" applyAlignment="0" applyProtection="0"/>
    <xf numFmtId="0" fontId="4" fillId="44" borderId="29" applyNumberFormat="0" applyBorder="0" applyAlignment="0" applyProtection="0"/>
    <xf numFmtId="0" fontId="4" fillId="32" borderId="29" applyNumberFormat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42" borderId="29" applyNumberFormat="0" applyBorder="0" applyAlignment="0" applyProtection="0"/>
    <xf numFmtId="44" fontId="4" fillId="0" borderId="29" applyFont="0" applyFill="0" applyBorder="0" applyAlignment="0" applyProtection="0"/>
    <xf numFmtId="0" fontId="4" fillId="36" borderId="77" applyNumberFormat="0" applyFont="0" applyAlignment="0" applyProtection="0"/>
    <xf numFmtId="0" fontId="4" fillId="0" borderId="29"/>
    <xf numFmtId="0" fontId="4" fillId="0" borderId="29"/>
    <xf numFmtId="0" fontId="4" fillId="51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0" borderId="29"/>
    <xf numFmtId="0" fontId="4" fillId="49" borderId="29" applyNumberFormat="0" applyBorder="0" applyAlignment="0" applyProtection="0"/>
    <xf numFmtId="0" fontId="4" fillId="37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49" borderId="29" applyNumberFormat="0" applyBorder="0" applyAlignment="0" applyProtection="0"/>
    <xf numFmtId="0" fontId="4" fillId="51" borderId="29" applyNumberFormat="0" applyBorder="0" applyAlignment="0" applyProtection="0"/>
    <xf numFmtId="0" fontId="4" fillId="33" borderId="29" applyNumberFormat="0" applyBorder="0" applyAlignment="0" applyProtection="0"/>
    <xf numFmtId="0" fontId="4" fillId="49" borderId="29" applyNumberFormat="0" applyBorder="0" applyAlignment="0" applyProtection="0"/>
    <xf numFmtId="0" fontId="4" fillId="51" borderId="29" applyNumberFormat="0" applyBorder="0" applyAlignment="0" applyProtection="0"/>
    <xf numFmtId="0" fontId="4" fillId="49" borderId="29" applyNumberFormat="0" applyBorder="0" applyAlignment="0" applyProtection="0"/>
    <xf numFmtId="0" fontId="4" fillId="44" borderId="29" applyNumberFormat="0" applyBorder="0" applyAlignment="0" applyProtection="0"/>
    <xf numFmtId="0" fontId="4" fillId="49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3" borderId="29" applyNumberFormat="0" applyBorder="0" applyAlignment="0" applyProtection="0"/>
    <xf numFmtId="0" fontId="4" fillId="47" borderId="29" applyNumberFormat="0" applyBorder="0" applyAlignment="0" applyProtection="0"/>
    <xf numFmtId="0" fontId="4" fillId="44" borderId="29" applyNumberFormat="0" applyBorder="0" applyAlignment="0" applyProtection="0"/>
    <xf numFmtId="0" fontId="4" fillId="42" borderId="29" applyNumberFormat="0" applyBorder="0" applyAlignment="0" applyProtection="0"/>
    <xf numFmtId="0" fontId="4" fillId="43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3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2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58" borderId="29" applyNumberFormat="0" applyBorder="0" applyAlignment="0" applyProtection="0"/>
    <xf numFmtId="0" fontId="4" fillId="44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0" borderId="29"/>
    <xf numFmtId="0" fontId="4" fillId="37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42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47" borderId="29" applyNumberFormat="0" applyBorder="0" applyAlignment="0" applyProtection="0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50" borderId="29" applyNumberFormat="0" applyBorder="0" applyAlignment="0" applyProtection="0"/>
    <xf numFmtId="0" fontId="4" fillId="35" borderId="29" applyNumberFormat="0" applyBorder="0" applyAlignment="0" applyProtection="0"/>
    <xf numFmtId="0" fontId="4" fillId="33" borderId="29" applyNumberFormat="0" applyBorder="0" applyAlignment="0" applyProtection="0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35" borderId="29" applyNumberFormat="0" applyBorder="0" applyAlignment="0" applyProtection="0"/>
    <xf numFmtId="0" fontId="4" fillId="51" borderId="29" applyNumberFormat="0" applyBorder="0" applyAlignment="0" applyProtection="0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49" borderId="29" applyNumberFormat="0" applyBorder="0" applyAlignment="0" applyProtection="0"/>
    <xf numFmtId="0" fontId="4" fillId="58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43" borderId="29" applyNumberFormat="0" applyBorder="0" applyAlignment="0" applyProtection="0"/>
    <xf numFmtId="0" fontId="4" fillId="37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77" applyNumberFormat="0" applyFont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41" fontId="35" fillId="0" borderId="29" applyFont="0" applyFill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43" fontId="4" fillId="0" borderId="29" applyFont="0" applyFill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49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3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51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51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51" borderId="29" applyNumberFormat="0" applyBorder="0" applyAlignment="0" applyProtection="0"/>
    <xf numFmtId="0" fontId="4" fillId="35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50" borderId="29" applyNumberFormat="0" applyBorder="0" applyAlignment="0" applyProtection="0"/>
    <xf numFmtId="0" fontId="4" fillId="49" borderId="29" applyNumberFormat="0" applyBorder="0" applyAlignment="0" applyProtection="0"/>
    <xf numFmtId="0" fontId="4" fillId="42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6" borderId="77" applyNumberFormat="0" applyFont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6" borderId="77" applyNumberFormat="0" applyFont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7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7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0" borderId="29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6" borderId="77" applyNumberFormat="0" applyFont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0" borderId="29"/>
    <xf numFmtId="0" fontId="4" fillId="0" borderId="29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43" fontId="4" fillId="0" borderId="29" applyFont="0" applyFill="0" applyBorder="0" applyAlignment="0" applyProtection="0"/>
    <xf numFmtId="0" fontId="4" fillId="35" borderId="29" applyNumberFormat="0" applyBorder="0" applyAlignment="0" applyProtection="0"/>
    <xf numFmtId="43" fontId="4" fillId="0" borderId="29" applyFont="0" applyFill="0" applyBorder="0" applyAlignment="0" applyProtection="0"/>
    <xf numFmtId="0" fontId="4" fillId="35" borderId="29" applyNumberFormat="0" applyBorder="0" applyAlignment="0" applyProtection="0"/>
    <xf numFmtId="43" fontId="4" fillId="0" borderId="29" applyFont="0" applyFill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0" borderId="29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0" fontId="4" fillId="0" borderId="29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99" fillId="0" borderId="29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99" fillId="0" borderId="29" applyFont="0" applyFill="0" applyBorder="0" applyAlignment="0" applyProtection="0"/>
    <xf numFmtId="0" fontId="4" fillId="0" borderId="29"/>
    <xf numFmtId="0" fontId="4" fillId="42" borderId="29" applyNumberFormat="0" applyBorder="0" applyAlignment="0" applyProtection="0"/>
    <xf numFmtId="43" fontId="4" fillId="0" borderId="29" applyFont="0" applyFill="0" applyBorder="0" applyAlignment="0" applyProtection="0"/>
    <xf numFmtId="0" fontId="4" fillId="44" borderId="29" applyNumberFormat="0" applyBorder="0" applyAlignment="0" applyProtection="0"/>
    <xf numFmtId="0" fontId="4" fillId="32" borderId="29" applyNumberFormat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42" borderId="29" applyNumberFormat="0" applyBorder="0" applyAlignment="0" applyProtection="0"/>
    <xf numFmtId="44" fontId="4" fillId="0" borderId="29" applyFont="0" applyFill="0" applyBorder="0" applyAlignment="0" applyProtection="0"/>
    <xf numFmtId="0" fontId="4" fillId="36" borderId="77" applyNumberFormat="0" applyFont="0" applyAlignment="0" applyProtection="0"/>
    <xf numFmtId="0" fontId="4" fillId="0" borderId="29"/>
    <xf numFmtId="0" fontId="4" fillId="0" borderId="29"/>
    <xf numFmtId="0" fontId="4" fillId="51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0" borderId="29"/>
    <xf numFmtId="0" fontId="4" fillId="49" borderId="29" applyNumberFormat="0" applyBorder="0" applyAlignment="0" applyProtection="0"/>
    <xf numFmtId="0" fontId="4" fillId="37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49" borderId="29" applyNumberFormat="0" applyBorder="0" applyAlignment="0" applyProtection="0"/>
    <xf numFmtId="0" fontId="4" fillId="51" borderId="29" applyNumberFormat="0" applyBorder="0" applyAlignment="0" applyProtection="0"/>
    <xf numFmtId="0" fontId="4" fillId="33" borderId="29" applyNumberFormat="0" applyBorder="0" applyAlignment="0" applyProtection="0"/>
    <xf numFmtId="0" fontId="4" fillId="49" borderId="29" applyNumberFormat="0" applyBorder="0" applyAlignment="0" applyProtection="0"/>
    <xf numFmtId="0" fontId="4" fillId="51" borderId="29" applyNumberFormat="0" applyBorder="0" applyAlignment="0" applyProtection="0"/>
    <xf numFmtId="0" fontId="4" fillId="49" borderId="29" applyNumberFormat="0" applyBorder="0" applyAlignment="0" applyProtection="0"/>
    <xf numFmtId="0" fontId="4" fillId="44" borderId="29" applyNumberFormat="0" applyBorder="0" applyAlignment="0" applyProtection="0"/>
    <xf numFmtId="0" fontId="4" fillId="49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3" borderId="29" applyNumberFormat="0" applyBorder="0" applyAlignment="0" applyProtection="0"/>
    <xf numFmtId="0" fontId="4" fillId="47" borderId="29" applyNumberFormat="0" applyBorder="0" applyAlignment="0" applyProtection="0"/>
    <xf numFmtId="0" fontId="4" fillId="44" borderId="29" applyNumberFormat="0" applyBorder="0" applyAlignment="0" applyProtection="0"/>
    <xf numFmtId="0" fontId="4" fillId="42" borderId="29" applyNumberFormat="0" applyBorder="0" applyAlignment="0" applyProtection="0"/>
    <xf numFmtId="0" fontId="4" fillId="43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3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2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58" borderId="29" applyNumberFormat="0" applyBorder="0" applyAlignment="0" applyProtection="0"/>
    <xf numFmtId="0" fontId="4" fillId="44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0" borderId="29"/>
    <xf numFmtId="0" fontId="4" fillId="37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42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47" borderId="29" applyNumberFormat="0" applyBorder="0" applyAlignment="0" applyProtection="0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50" borderId="29" applyNumberFormat="0" applyBorder="0" applyAlignment="0" applyProtection="0"/>
    <xf numFmtId="0" fontId="4" fillId="35" borderId="29" applyNumberFormat="0" applyBorder="0" applyAlignment="0" applyProtection="0"/>
    <xf numFmtId="0" fontId="4" fillId="33" borderId="29" applyNumberFormat="0" applyBorder="0" applyAlignment="0" applyProtection="0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35" borderId="29" applyNumberFormat="0" applyBorder="0" applyAlignment="0" applyProtection="0"/>
    <xf numFmtId="0" fontId="4" fillId="51" borderId="29" applyNumberFormat="0" applyBorder="0" applyAlignment="0" applyProtection="0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49" borderId="29" applyNumberFormat="0" applyBorder="0" applyAlignment="0" applyProtection="0"/>
    <xf numFmtId="0" fontId="4" fillId="58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43" borderId="29" applyNumberFormat="0" applyBorder="0" applyAlignment="0" applyProtection="0"/>
    <xf numFmtId="0" fontId="4" fillId="37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77" applyNumberFormat="0" applyFont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43" fontId="4" fillId="0" borderId="29" applyFont="0" applyFill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49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3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51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51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51" borderId="29" applyNumberFormat="0" applyBorder="0" applyAlignment="0" applyProtection="0"/>
    <xf numFmtId="0" fontId="4" fillId="35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50" borderId="29" applyNumberFormat="0" applyBorder="0" applyAlignment="0" applyProtection="0"/>
    <xf numFmtId="0" fontId="4" fillId="49" borderId="29" applyNumberFormat="0" applyBorder="0" applyAlignment="0" applyProtection="0"/>
    <xf numFmtId="0" fontId="4" fillId="42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6" borderId="77" applyNumberFormat="0" applyFont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6" borderId="77" applyNumberFormat="0" applyFont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161" fillId="54" borderId="90" applyNumberFormat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7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7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0" borderId="29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6" borderId="77" applyNumberFormat="0" applyFont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0" borderId="29"/>
    <xf numFmtId="0" fontId="4" fillId="0" borderId="29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43" fontId="4" fillId="0" borderId="29" applyFont="0" applyFill="0" applyBorder="0" applyAlignment="0" applyProtection="0"/>
    <xf numFmtId="0" fontId="4" fillId="35" borderId="29" applyNumberFormat="0" applyBorder="0" applyAlignment="0" applyProtection="0"/>
    <xf numFmtId="43" fontId="4" fillId="0" borderId="29" applyFont="0" applyFill="0" applyBorder="0" applyAlignment="0" applyProtection="0"/>
    <xf numFmtId="0" fontId="4" fillId="35" borderId="29" applyNumberFormat="0" applyBorder="0" applyAlignment="0" applyProtection="0"/>
    <xf numFmtId="43" fontId="4" fillId="0" borderId="29" applyFont="0" applyFill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0" borderId="29"/>
    <xf numFmtId="0" fontId="155" fillId="54" borderId="89" applyNumberFormat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43" fontId="4" fillId="0" borderId="29" applyFont="0" applyFill="0" applyBorder="0" applyAlignment="0" applyProtection="0"/>
    <xf numFmtId="0" fontId="167" fillId="82" borderId="90" applyNumberFormat="0" applyAlignment="0" applyProtection="0"/>
    <xf numFmtId="0" fontId="4" fillId="0" borderId="29"/>
    <xf numFmtId="0" fontId="4" fillId="36" borderId="77" applyNumberFormat="0" applyFont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0" fontId="4" fillId="0" borderId="29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97" fillId="84" borderId="92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168" fillId="0" borderId="91" applyNumberFormat="0" applyFill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99" fillId="0" borderId="29" applyFont="0" applyFill="0" applyBorder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42" borderId="29" applyNumberFormat="0" applyBorder="0" applyAlignment="0" applyProtection="0"/>
    <xf numFmtId="43" fontId="4" fillId="0" borderId="29" applyFont="0" applyFill="0" applyBorder="0" applyAlignment="0" applyProtection="0"/>
    <xf numFmtId="0" fontId="4" fillId="44" borderId="29" applyNumberFormat="0" applyBorder="0" applyAlignment="0" applyProtection="0"/>
    <xf numFmtId="0" fontId="4" fillId="32" borderId="29" applyNumberFormat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42" borderId="29" applyNumberFormat="0" applyBorder="0" applyAlignment="0" applyProtection="0"/>
    <xf numFmtId="44" fontId="4" fillId="0" borderId="29" applyFont="0" applyFill="0" applyBorder="0" applyAlignment="0" applyProtection="0"/>
    <xf numFmtId="0" fontId="4" fillId="36" borderId="77" applyNumberFormat="0" applyFont="0" applyAlignment="0" applyProtection="0"/>
    <xf numFmtId="0" fontId="4" fillId="0" borderId="29"/>
    <xf numFmtId="0" fontId="4" fillId="0" borderId="29"/>
    <xf numFmtId="0" fontId="4" fillId="51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0" borderId="29"/>
    <xf numFmtId="0" fontId="4" fillId="49" borderId="29" applyNumberFormat="0" applyBorder="0" applyAlignment="0" applyProtection="0"/>
    <xf numFmtId="0" fontId="4" fillId="37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49" borderId="29" applyNumberFormat="0" applyBorder="0" applyAlignment="0" applyProtection="0"/>
    <xf numFmtId="0" fontId="4" fillId="51" borderId="29" applyNumberFormat="0" applyBorder="0" applyAlignment="0" applyProtection="0"/>
    <xf numFmtId="0" fontId="4" fillId="33" borderId="29" applyNumberFormat="0" applyBorder="0" applyAlignment="0" applyProtection="0"/>
    <xf numFmtId="0" fontId="4" fillId="49" borderId="29" applyNumberFormat="0" applyBorder="0" applyAlignment="0" applyProtection="0"/>
    <xf numFmtId="0" fontId="4" fillId="51" borderId="29" applyNumberFormat="0" applyBorder="0" applyAlignment="0" applyProtection="0"/>
    <xf numFmtId="0" fontId="4" fillId="49" borderId="29" applyNumberFormat="0" applyBorder="0" applyAlignment="0" applyProtection="0"/>
    <xf numFmtId="0" fontId="4" fillId="44" borderId="29" applyNumberFormat="0" applyBorder="0" applyAlignment="0" applyProtection="0"/>
    <xf numFmtId="0" fontId="4" fillId="49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3" borderId="29" applyNumberFormat="0" applyBorder="0" applyAlignment="0" applyProtection="0"/>
    <xf numFmtId="0" fontId="4" fillId="47" borderId="29" applyNumberFormat="0" applyBorder="0" applyAlignment="0" applyProtection="0"/>
    <xf numFmtId="0" fontId="4" fillId="44" borderId="29" applyNumberFormat="0" applyBorder="0" applyAlignment="0" applyProtection="0"/>
    <xf numFmtId="0" fontId="4" fillId="42" borderId="29" applyNumberFormat="0" applyBorder="0" applyAlignment="0" applyProtection="0"/>
    <xf numFmtId="0" fontId="4" fillId="43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3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2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58" borderId="29" applyNumberFormat="0" applyBorder="0" applyAlignment="0" applyProtection="0"/>
    <xf numFmtId="0" fontId="4" fillId="44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0" borderId="29"/>
    <xf numFmtId="0" fontId="4" fillId="37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42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47" borderId="29" applyNumberFormat="0" applyBorder="0" applyAlignment="0" applyProtection="0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50" borderId="29" applyNumberFormat="0" applyBorder="0" applyAlignment="0" applyProtection="0"/>
    <xf numFmtId="0" fontId="4" fillId="35" borderId="29" applyNumberFormat="0" applyBorder="0" applyAlignment="0" applyProtection="0"/>
    <xf numFmtId="0" fontId="4" fillId="33" borderId="29" applyNumberFormat="0" applyBorder="0" applyAlignment="0" applyProtection="0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35" borderId="29" applyNumberFormat="0" applyBorder="0" applyAlignment="0" applyProtection="0"/>
    <xf numFmtId="0" fontId="4" fillId="51" borderId="29" applyNumberFormat="0" applyBorder="0" applyAlignment="0" applyProtection="0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49" borderId="29" applyNumberFormat="0" applyBorder="0" applyAlignment="0" applyProtection="0"/>
    <xf numFmtId="0" fontId="4" fillId="58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43" borderId="29" applyNumberFormat="0" applyBorder="0" applyAlignment="0" applyProtection="0"/>
    <xf numFmtId="0" fontId="4" fillId="37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77" applyNumberFormat="0" applyFont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43" fontId="4" fillId="0" borderId="29" applyFont="0" applyFill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49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3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51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51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51" borderId="29" applyNumberFormat="0" applyBorder="0" applyAlignment="0" applyProtection="0"/>
    <xf numFmtId="0" fontId="4" fillId="35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50" borderId="29" applyNumberFormat="0" applyBorder="0" applyAlignment="0" applyProtection="0"/>
    <xf numFmtId="0" fontId="4" fillId="49" borderId="29" applyNumberFormat="0" applyBorder="0" applyAlignment="0" applyProtection="0"/>
    <xf numFmtId="0" fontId="4" fillId="42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6" borderId="77" applyNumberFormat="0" applyFont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6" borderId="77" applyNumberFormat="0" applyFont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7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7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0" borderId="29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6" borderId="77" applyNumberFormat="0" applyFont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0" borderId="29"/>
    <xf numFmtId="0" fontId="4" fillId="0" borderId="29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43" fontId="4" fillId="0" borderId="29" applyFont="0" applyFill="0" applyBorder="0" applyAlignment="0" applyProtection="0"/>
    <xf numFmtId="0" fontId="4" fillId="35" borderId="29" applyNumberFormat="0" applyBorder="0" applyAlignment="0" applyProtection="0"/>
    <xf numFmtId="43" fontId="4" fillId="0" borderId="29" applyFont="0" applyFill="0" applyBorder="0" applyAlignment="0" applyProtection="0"/>
    <xf numFmtId="0" fontId="4" fillId="35" borderId="29" applyNumberFormat="0" applyBorder="0" applyAlignment="0" applyProtection="0"/>
    <xf numFmtId="43" fontId="4" fillId="0" borderId="29" applyFont="0" applyFill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0" borderId="29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0" fontId="4" fillId="0" borderId="29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42" borderId="29" applyNumberFormat="0" applyBorder="0" applyAlignment="0" applyProtection="0"/>
    <xf numFmtId="43" fontId="4" fillId="0" borderId="29" applyFont="0" applyFill="0" applyBorder="0" applyAlignment="0" applyProtection="0"/>
    <xf numFmtId="0" fontId="4" fillId="44" borderId="29" applyNumberFormat="0" applyBorder="0" applyAlignment="0" applyProtection="0"/>
    <xf numFmtId="0" fontId="4" fillId="32" borderId="29" applyNumberFormat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42" borderId="29" applyNumberFormat="0" applyBorder="0" applyAlignment="0" applyProtection="0"/>
    <xf numFmtId="44" fontId="4" fillId="0" borderId="29" applyFont="0" applyFill="0" applyBorder="0" applyAlignment="0" applyProtection="0"/>
    <xf numFmtId="0" fontId="4" fillId="36" borderId="77" applyNumberFormat="0" applyFont="0" applyAlignment="0" applyProtection="0"/>
    <xf numFmtId="0" fontId="4" fillId="0" borderId="29"/>
    <xf numFmtId="0" fontId="4" fillId="0" borderId="29"/>
    <xf numFmtId="0" fontId="4" fillId="51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0" borderId="29"/>
    <xf numFmtId="0" fontId="4" fillId="49" borderId="29" applyNumberFormat="0" applyBorder="0" applyAlignment="0" applyProtection="0"/>
    <xf numFmtId="0" fontId="4" fillId="37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49" borderId="29" applyNumberFormat="0" applyBorder="0" applyAlignment="0" applyProtection="0"/>
    <xf numFmtId="0" fontId="4" fillId="51" borderId="29" applyNumberFormat="0" applyBorder="0" applyAlignment="0" applyProtection="0"/>
    <xf numFmtId="0" fontId="4" fillId="33" borderId="29" applyNumberFormat="0" applyBorder="0" applyAlignment="0" applyProtection="0"/>
    <xf numFmtId="0" fontId="4" fillId="49" borderId="29" applyNumberFormat="0" applyBorder="0" applyAlignment="0" applyProtection="0"/>
    <xf numFmtId="0" fontId="4" fillId="51" borderId="29" applyNumberFormat="0" applyBorder="0" applyAlignment="0" applyProtection="0"/>
    <xf numFmtId="0" fontId="4" fillId="49" borderId="29" applyNumberFormat="0" applyBorder="0" applyAlignment="0" applyProtection="0"/>
    <xf numFmtId="44" fontId="4" fillId="0" borderId="29" applyFont="0" applyFill="0" applyBorder="0" applyAlignment="0" applyProtection="0"/>
    <xf numFmtId="0" fontId="4" fillId="44" borderId="29" applyNumberFormat="0" applyBorder="0" applyAlignment="0" applyProtection="0"/>
    <xf numFmtId="0" fontId="4" fillId="49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3" borderId="29" applyNumberFormat="0" applyBorder="0" applyAlignment="0" applyProtection="0"/>
    <xf numFmtId="0" fontId="4" fillId="47" borderId="29" applyNumberFormat="0" applyBorder="0" applyAlignment="0" applyProtection="0"/>
    <xf numFmtId="0" fontId="4" fillId="44" borderId="29" applyNumberFormat="0" applyBorder="0" applyAlignment="0" applyProtection="0"/>
    <xf numFmtId="0" fontId="4" fillId="42" borderId="29" applyNumberFormat="0" applyBorder="0" applyAlignment="0" applyProtection="0"/>
    <xf numFmtId="0" fontId="4" fillId="43" borderId="29" applyNumberFormat="0" applyBorder="0" applyAlignment="0" applyProtection="0"/>
    <xf numFmtId="9" fontId="4" fillId="0" borderId="29" applyFont="0" applyFill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3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2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58" borderId="29" applyNumberFormat="0" applyBorder="0" applyAlignment="0" applyProtection="0"/>
    <xf numFmtId="0" fontId="4" fillId="44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0" borderId="29"/>
    <xf numFmtId="0" fontId="4" fillId="37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42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47" borderId="29" applyNumberFormat="0" applyBorder="0" applyAlignment="0" applyProtection="0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50" borderId="29" applyNumberFormat="0" applyBorder="0" applyAlignment="0" applyProtection="0"/>
    <xf numFmtId="0" fontId="4" fillId="35" borderId="29" applyNumberFormat="0" applyBorder="0" applyAlignment="0" applyProtection="0"/>
    <xf numFmtId="0" fontId="4" fillId="33" borderId="29" applyNumberFormat="0" applyBorder="0" applyAlignment="0" applyProtection="0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35" borderId="29" applyNumberFormat="0" applyBorder="0" applyAlignment="0" applyProtection="0"/>
    <xf numFmtId="0" fontId="4" fillId="51" borderId="29" applyNumberFormat="0" applyBorder="0" applyAlignment="0" applyProtection="0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49" borderId="29" applyNumberFormat="0" applyBorder="0" applyAlignment="0" applyProtection="0"/>
    <xf numFmtId="0" fontId="4" fillId="58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43" borderId="29" applyNumberFormat="0" applyBorder="0" applyAlignment="0" applyProtection="0"/>
    <xf numFmtId="0" fontId="4" fillId="37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77" applyNumberFormat="0" applyFont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43" fontId="4" fillId="0" borderId="29" applyFont="0" applyFill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49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3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51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51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51" borderId="29" applyNumberFormat="0" applyBorder="0" applyAlignment="0" applyProtection="0"/>
    <xf numFmtId="0" fontId="4" fillId="35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50" borderId="29" applyNumberFormat="0" applyBorder="0" applyAlignment="0" applyProtection="0"/>
    <xf numFmtId="0" fontId="4" fillId="49" borderId="29" applyNumberFormat="0" applyBorder="0" applyAlignment="0" applyProtection="0"/>
    <xf numFmtId="0" fontId="4" fillId="42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6" borderId="77" applyNumberFormat="0" applyFont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6" borderId="77" applyNumberFormat="0" applyFont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161" fillId="54" borderId="90" applyNumberFormat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7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7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0" borderId="29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6" borderId="77" applyNumberFormat="0" applyFont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0" borderId="29"/>
    <xf numFmtId="0" fontId="4" fillId="0" borderId="29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43" fontId="4" fillId="0" borderId="29" applyFont="0" applyFill="0" applyBorder="0" applyAlignment="0" applyProtection="0"/>
    <xf numFmtId="0" fontId="4" fillId="35" borderId="29" applyNumberFormat="0" applyBorder="0" applyAlignment="0" applyProtection="0"/>
    <xf numFmtId="43" fontId="4" fillId="0" borderId="29" applyFont="0" applyFill="0" applyBorder="0" applyAlignment="0" applyProtection="0"/>
    <xf numFmtId="0" fontId="4" fillId="35" borderId="29" applyNumberFormat="0" applyBorder="0" applyAlignment="0" applyProtection="0"/>
    <xf numFmtId="43" fontId="4" fillId="0" borderId="29" applyFont="0" applyFill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0" borderId="29"/>
    <xf numFmtId="0" fontId="155" fillId="54" borderId="89" applyNumberFormat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43" fontId="4" fillId="0" borderId="29" applyFont="0" applyFill="0" applyBorder="0" applyAlignment="0" applyProtection="0"/>
    <xf numFmtId="0" fontId="167" fillId="82" borderId="90" applyNumberFormat="0" applyAlignment="0" applyProtection="0"/>
    <xf numFmtId="0" fontId="4" fillId="0" borderId="29"/>
    <xf numFmtId="0" fontId="4" fillId="36" borderId="77" applyNumberFormat="0" applyFont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0" fontId="4" fillId="0" borderId="29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97" fillId="84" borderId="92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168" fillId="0" borderId="91" applyNumberFormat="0" applyFill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0" fontId="168" fillId="0" borderId="91" applyNumberFormat="0" applyFill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0" fontId="97" fillId="84" borderId="92" applyNumberFormat="0" applyFont="0" applyAlignment="0" applyProtection="0"/>
    <xf numFmtId="0" fontId="167" fillId="82" borderId="90" applyNumberFormat="0" applyAlignment="0" applyProtection="0"/>
    <xf numFmtId="0" fontId="155" fillId="54" borderId="89" applyNumberFormat="0" applyAlignment="0" applyProtection="0"/>
    <xf numFmtId="0" fontId="161" fillId="54" borderId="90" applyNumberFormat="0" applyAlignment="0" applyProtection="0"/>
    <xf numFmtId="0" fontId="161" fillId="54" borderId="90" applyNumberFormat="0" applyAlignment="0" applyProtection="0"/>
    <xf numFmtId="0" fontId="168" fillId="0" borderId="91" applyNumberFormat="0" applyFill="0" applyAlignment="0" applyProtection="0"/>
    <xf numFmtId="0" fontId="155" fillId="54" borderId="89" applyNumberFormat="0" applyAlignment="0" applyProtection="0"/>
    <xf numFmtId="44" fontId="4" fillId="0" borderId="29" applyFont="0" applyFill="0" applyBorder="0" applyAlignment="0" applyProtection="0"/>
    <xf numFmtId="0" fontId="167" fillId="82" borderId="90" applyNumberFormat="0" applyAlignment="0" applyProtection="0"/>
    <xf numFmtId="0" fontId="97" fillId="84" borderId="92" applyNumberFormat="0" applyFont="0" applyAlignment="0" applyProtection="0"/>
    <xf numFmtId="0" fontId="97" fillId="84" borderId="92" applyNumberFormat="0" applyFont="0" applyAlignment="0" applyProtection="0"/>
    <xf numFmtId="0" fontId="168" fillId="0" borderId="91" applyNumberFormat="0" applyFill="0" applyAlignment="0" applyProtection="0"/>
    <xf numFmtId="44" fontId="4" fillId="0" borderId="29" applyFont="0" applyFill="0" applyBorder="0" applyAlignment="0" applyProtection="0"/>
    <xf numFmtId="0" fontId="167" fillId="82" borderId="90" applyNumberFormat="0" applyAlignment="0" applyProtection="0"/>
    <xf numFmtId="0" fontId="155" fillId="54" borderId="89" applyNumberFormat="0" applyAlignment="0" applyProtection="0"/>
    <xf numFmtId="0" fontId="161" fillId="54" borderId="90" applyNumberFormat="0" applyAlignment="0" applyProtection="0"/>
    <xf numFmtId="0" fontId="161" fillId="54" borderId="90" applyNumberFormat="0" applyAlignment="0" applyProtection="0"/>
    <xf numFmtId="0" fontId="155" fillId="54" borderId="89" applyNumberFormat="0" applyAlignment="0" applyProtection="0"/>
    <xf numFmtId="0" fontId="167" fillId="82" borderId="90" applyNumberFormat="0" applyAlignment="0" applyProtection="0"/>
    <xf numFmtId="0" fontId="97" fillId="84" borderId="92" applyNumberFormat="0" applyFont="0" applyAlignment="0" applyProtection="0"/>
    <xf numFmtId="0" fontId="168" fillId="0" borderId="91" applyNumberFormat="0" applyFill="0" applyAlignment="0" applyProtection="0"/>
    <xf numFmtId="44" fontId="4" fillId="0" borderId="29" applyFont="0" applyFill="0" applyBorder="0" applyAlignment="0" applyProtection="0"/>
    <xf numFmtId="0" fontId="4" fillId="0" borderId="29"/>
    <xf numFmtId="44" fontId="4" fillId="0" borderId="29" applyFont="0" applyFill="0" applyBorder="0" applyAlignment="0" applyProtection="0"/>
    <xf numFmtId="9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0" fontId="4" fillId="42" borderId="29" applyNumberFormat="0" applyBorder="0" applyAlignment="0" applyProtection="0"/>
    <xf numFmtId="43" fontId="4" fillId="0" borderId="29" applyFont="0" applyFill="0" applyBorder="0" applyAlignment="0" applyProtection="0"/>
    <xf numFmtId="0" fontId="4" fillId="44" borderId="29" applyNumberFormat="0" applyBorder="0" applyAlignment="0" applyProtection="0"/>
    <xf numFmtId="0" fontId="4" fillId="32" borderId="29" applyNumberFormat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42" borderId="29" applyNumberFormat="0" applyBorder="0" applyAlignment="0" applyProtection="0"/>
    <xf numFmtId="44" fontId="4" fillId="0" borderId="29" applyFont="0" applyFill="0" applyBorder="0" applyAlignment="0" applyProtection="0"/>
    <xf numFmtId="0" fontId="4" fillId="36" borderId="77" applyNumberFormat="0" applyFont="0" applyAlignment="0" applyProtection="0"/>
    <xf numFmtId="0" fontId="4" fillId="0" borderId="29"/>
    <xf numFmtId="0" fontId="4" fillId="0" borderId="29"/>
    <xf numFmtId="0" fontId="4" fillId="51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0" borderId="29"/>
    <xf numFmtId="0" fontId="4" fillId="49" borderId="29" applyNumberFormat="0" applyBorder="0" applyAlignment="0" applyProtection="0"/>
    <xf numFmtId="0" fontId="4" fillId="37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49" borderId="29" applyNumberFormat="0" applyBorder="0" applyAlignment="0" applyProtection="0"/>
    <xf numFmtId="0" fontId="4" fillId="51" borderId="29" applyNumberFormat="0" applyBorder="0" applyAlignment="0" applyProtection="0"/>
    <xf numFmtId="0" fontId="4" fillId="33" borderId="29" applyNumberFormat="0" applyBorder="0" applyAlignment="0" applyProtection="0"/>
    <xf numFmtId="0" fontId="4" fillId="49" borderId="29" applyNumberFormat="0" applyBorder="0" applyAlignment="0" applyProtection="0"/>
    <xf numFmtId="0" fontId="4" fillId="51" borderId="29" applyNumberFormat="0" applyBorder="0" applyAlignment="0" applyProtection="0"/>
    <xf numFmtId="0" fontId="4" fillId="49" borderId="29" applyNumberFormat="0" applyBorder="0" applyAlignment="0" applyProtection="0"/>
    <xf numFmtId="0" fontId="4" fillId="44" borderId="29" applyNumberFormat="0" applyBorder="0" applyAlignment="0" applyProtection="0"/>
    <xf numFmtId="0" fontId="4" fillId="49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3" borderId="29" applyNumberFormat="0" applyBorder="0" applyAlignment="0" applyProtection="0"/>
    <xf numFmtId="0" fontId="4" fillId="47" borderId="29" applyNumberFormat="0" applyBorder="0" applyAlignment="0" applyProtection="0"/>
    <xf numFmtId="0" fontId="4" fillId="44" borderId="29" applyNumberFormat="0" applyBorder="0" applyAlignment="0" applyProtection="0"/>
    <xf numFmtId="0" fontId="4" fillId="42" borderId="29" applyNumberFormat="0" applyBorder="0" applyAlignment="0" applyProtection="0"/>
    <xf numFmtId="0" fontId="4" fillId="43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3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2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58" borderId="29" applyNumberFormat="0" applyBorder="0" applyAlignment="0" applyProtection="0"/>
    <xf numFmtId="0" fontId="4" fillId="44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0" borderId="29"/>
    <xf numFmtId="0" fontId="4" fillId="37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42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47" borderId="29" applyNumberFormat="0" applyBorder="0" applyAlignment="0" applyProtection="0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50" borderId="29" applyNumberFormat="0" applyBorder="0" applyAlignment="0" applyProtection="0"/>
    <xf numFmtId="0" fontId="4" fillId="35" borderId="29" applyNumberFormat="0" applyBorder="0" applyAlignment="0" applyProtection="0"/>
    <xf numFmtId="0" fontId="4" fillId="33" borderId="29" applyNumberFormat="0" applyBorder="0" applyAlignment="0" applyProtection="0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35" borderId="29" applyNumberFormat="0" applyBorder="0" applyAlignment="0" applyProtection="0"/>
    <xf numFmtId="0" fontId="4" fillId="51" borderId="29" applyNumberFormat="0" applyBorder="0" applyAlignment="0" applyProtection="0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49" borderId="29" applyNumberFormat="0" applyBorder="0" applyAlignment="0" applyProtection="0"/>
    <xf numFmtId="0" fontId="4" fillId="58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43" borderId="29" applyNumberFormat="0" applyBorder="0" applyAlignment="0" applyProtection="0"/>
    <xf numFmtId="0" fontId="4" fillId="37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77" applyNumberFormat="0" applyFont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43" fontId="4" fillId="0" borderId="29" applyFont="0" applyFill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49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3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51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51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51" borderId="29" applyNumberFormat="0" applyBorder="0" applyAlignment="0" applyProtection="0"/>
    <xf numFmtId="0" fontId="4" fillId="35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50" borderId="29" applyNumberFormat="0" applyBorder="0" applyAlignment="0" applyProtection="0"/>
    <xf numFmtId="0" fontId="4" fillId="49" borderId="29" applyNumberFormat="0" applyBorder="0" applyAlignment="0" applyProtection="0"/>
    <xf numFmtId="0" fontId="4" fillId="42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6" borderId="77" applyNumberFormat="0" applyFont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6" borderId="77" applyNumberFormat="0" applyFont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7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7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0" borderId="29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6" borderId="77" applyNumberFormat="0" applyFont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0" borderId="29"/>
    <xf numFmtId="0" fontId="4" fillId="0" borderId="29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43" fontId="4" fillId="0" borderId="29" applyFont="0" applyFill="0" applyBorder="0" applyAlignment="0" applyProtection="0"/>
    <xf numFmtId="0" fontId="4" fillId="35" borderId="29" applyNumberFormat="0" applyBorder="0" applyAlignment="0" applyProtection="0"/>
    <xf numFmtId="43" fontId="4" fillId="0" borderId="29" applyFont="0" applyFill="0" applyBorder="0" applyAlignment="0" applyProtection="0"/>
    <xf numFmtId="0" fontId="4" fillId="35" borderId="29" applyNumberFormat="0" applyBorder="0" applyAlignment="0" applyProtection="0"/>
    <xf numFmtId="43" fontId="4" fillId="0" borderId="29" applyFont="0" applyFill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0" borderId="29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0" fontId="4" fillId="0" borderId="29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42" borderId="29" applyNumberFormat="0" applyBorder="0" applyAlignment="0" applyProtection="0"/>
    <xf numFmtId="43" fontId="4" fillId="0" borderId="29" applyFont="0" applyFill="0" applyBorder="0" applyAlignment="0" applyProtection="0"/>
    <xf numFmtId="0" fontId="4" fillId="44" borderId="29" applyNumberFormat="0" applyBorder="0" applyAlignment="0" applyProtection="0"/>
    <xf numFmtId="0" fontId="4" fillId="32" borderId="29" applyNumberFormat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42" borderId="29" applyNumberFormat="0" applyBorder="0" applyAlignment="0" applyProtection="0"/>
    <xf numFmtId="44" fontId="4" fillId="0" borderId="29" applyFont="0" applyFill="0" applyBorder="0" applyAlignment="0" applyProtection="0"/>
    <xf numFmtId="0" fontId="4" fillId="36" borderId="77" applyNumberFormat="0" applyFont="0" applyAlignment="0" applyProtection="0"/>
    <xf numFmtId="0" fontId="4" fillId="0" borderId="29"/>
    <xf numFmtId="0" fontId="4" fillId="0" borderId="29"/>
    <xf numFmtId="0" fontId="4" fillId="51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0" borderId="29"/>
    <xf numFmtId="0" fontId="4" fillId="49" borderId="29" applyNumberFormat="0" applyBorder="0" applyAlignment="0" applyProtection="0"/>
    <xf numFmtId="0" fontId="4" fillId="37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49" borderId="29" applyNumberFormat="0" applyBorder="0" applyAlignment="0" applyProtection="0"/>
    <xf numFmtId="0" fontId="4" fillId="51" borderId="29" applyNumberFormat="0" applyBorder="0" applyAlignment="0" applyProtection="0"/>
    <xf numFmtId="0" fontId="4" fillId="33" borderId="29" applyNumberFormat="0" applyBorder="0" applyAlignment="0" applyProtection="0"/>
    <xf numFmtId="0" fontId="4" fillId="49" borderId="29" applyNumberFormat="0" applyBorder="0" applyAlignment="0" applyProtection="0"/>
    <xf numFmtId="0" fontId="4" fillId="51" borderId="29" applyNumberFormat="0" applyBorder="0" applyAlignment="0" applyProtection="0"/>
    <xf numFmtId="0" fontId="4" fillId="49" borderId="29" applyNumberFormat="0" applyBorder="0" applyAlignment="0" applyProtection="0"/>
    <xf numFmtId="0" fontId="4" fillId="44" borderId="29" applyNumberFormat="0" applyBorder="0" applyAlignment="0" applyProtection="0"/>
    <xf numFmtId="0" fontId="4" fillId="49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3" borderId="29" applyNumberFormat="0" applyBorder="0" applyAlignment="0" applyProtection="0"/>
    <xf numFmtId="0" fontId="4" fillId="47" borderId="29" applyNumberFormat="0" applyBorder="0" applyAlignment="0" applyProtection="0"/>
    <xf numFmtId="0" fontId="4" fillId="44" borderId="29" applyNumberFormat="0" applyBorder="0" applyAlignment="0" applyProtection="0"/>
    <xf numFmtId="0" fontId="4" fillId="42" borderId="29" applyNumberFormat="0" applyBorder="0" applyAlignment="0" applyProtection="0"/>
    <xf numFmtId="0" fontId="4" fillId="43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3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2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58" borderId="29" applyNumberFormat="0" applyBorder="0" applyAlignment="0" applyProtection="0"/>
    <xf numFmtId="0" fontId="4" fillId="44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0" borderId="29"/>
    <xf numFmtId="0" fontId="4" fillId="37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42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47" borderId="29" applyNumberFormat="0" applyBorder="0" applyAlignment="0" applyProtection="0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50" borderId="29" applyNumberFormat="0" applyBorder="0" applyAlignment="0" applyProtection="0"/>
    <xf numFmtId="0" fontId="4" fillId="35" borderId="29" applyNumberFormat="0" applyBorder="0" applyAlignment="0" applyProtection="0"/>
    <xf numFmtId="0" fontId="4" fillId="33" borderId="29" applyNumberFormat="0" applyBorder="0" applyAlignment="0" applyProtection="0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35" borderId="29" applyNumberFormat="0" applyBorder="0" applyAlignment="0" applyProtection="0"/>
    <xf numFmtId="0" fontId="4" fillId="51" borderId="29" applyNumberFormat="0" applyBorder="0" applyAlignment="0" applyProtection="0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49" borderId="29" applyNumberFormat="0" applyBorder="0" applyAlignment="0" applyProtection="0"/>
    <xf numFmtId="0" fontId="4" fillId="58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43" borderId="29" applyNumberFormat="0" applyBorder="0" applyAlignment="0" applyProtection="0"/>
    <xf numFmtId="0" fontId="4" fillId="37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77" applyNumberFormat="0" applyFont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43" fontId="4" fillId="0" borderId="29" applyFont="0" applyFill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49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3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51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51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51" borderId="29" applyNumberFormat="0" applyBorder="0" applyAlignment="0" applyProtection="0"/>
    <xf numFmtId="0" fontId="4" fillId="35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50" borderId="29" applyNumberFormat="0" applyBorder="0" applyAlignment="0" applyProtection="0"/>
    <xf numFmtId="0" fontId="4" fillId="49" borderId="29" applyNumberFormat="0" applyBorder="0" applyAlignment="0" applyProtection="0"/>
    <xf numFmtId="0" fontId="4" fillId="42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6" borderId="77" applyNumberFormat="0" applyFont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6" borderId="77" applyNumberFormat="0" applyFont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7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7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0" borderId="29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6" borderId="77" applyNumberFormat="0" applyFont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0" borderId="29"/>
    <xf numFmtId="0" fontId="4" fillId="0" borderId="29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43" fontId="4" fillId="0" borderId="29" applyFont="0" applyFill="0" applyBorder="0" applyAlignment="0" applyProtection="0"/>
    <xf numFmtId="0" fontId="4" fillId="35" borderId="29" applyNumberFormat="0" applyBorder="0" applyAlignment="0" applyProtection="0"/>
    <xf numFmtId="43" fontId="4" fillId="0" borderId="29" applyFont="0" applyFill="0" applyBorder="0" applyAlignment="0" applyProtection="0"/>
    <xf numFmtId="0" fontId="4" fillId="35" borderId="29" applyNumberFormat="0" applyBorder="0" applyAlignment="0" applyProtection="0"/>
    <xf numFmtId="43" fontId="4" fillId="0" borderId="29" applyFont="0" applyFill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0" borderId="29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0" fontId="4" fillId="0" borderId="29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42" borderId="29" applyNumberFormat="0" applyBorder="0" applyAlignment="0" applyProtection="0"/>
    <xf numFmtId="43" fontId="4" fillId="0" borderId="29" applyFont="0" applyFill="0" applyBorder="0" applyAlignment="0" applyProtection="0"/>
    <xf numFmtId="0" fontId="4" fillId="44" borderId="29" applyNumberFormat="0" applyBorder="0" applyAlignment="0" applyProtection="0"/>
    <xf numFmtId="0" fontId="4" fillId="32" borderId="29" applyNumberFormat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42" borderId="29" applyNumberFormat="0" applyBorder="0" applyAlignment="0" applyProtection="0"/>
    <xf numFmtId="44" fontId="4" fillId="0" borderId="29" applyFont="0" applyFill="0" applyBorder="0" applyAlignment="0" applyProtection="0"/>
    <xf numFmtId="0" fontId="4" fillId="36" borderId="77" applyNumberFormat="0" applyFont="0" applyAlignment="0" applyProtection="0"/>
    <xf numFmtId="0" fontId="4" fillId="0" borderId="29"/>
    <xf numFmtId="0" fontId="4" fillId="0" borderId="29"/>
    <xf numFmtId="0" fontId="4" fillId="51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0" borderId="29"/>
    <xf numFmtId="0" fontId="4" fillId="49" borderId="29" applyNumberFormat="0" applyBorder="0" applyAlignment="0" applyProtection="0"/>
    <xf numFmtId="0" fontId="4" fillId="37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49" borderId="29" applyNumberFormat="0" applyBorder="0" applyAlignment="0" applyProtection="0"/>
    <xf numFmtId="0" fontId="4" fillId="51" borderId="29" applyNumberFormat="0" applyBorder="0" applyAlignment="0" applyProtection="0"/>
    <xf numFmtId="0" fontId="4" fillId="33" borderId="29" applyNumberFormat="0" applyBorder="0" applyAlignment="0" applyProtection="0"/>
    <xf numFmtId="0" fontId="4" fillId="49" borderId="29" applyNumberFormat="0" applyBorder="0" applyAlignment="0" applyProtection="0"/>
    <xf numFmtId="0" fontId="4" fillId="51" borderId="29" applyNumberFormat="0" applyBorder="0" applyAlignment="0" applyProtection="0"/>
    <xf numFmtId="0" fontId="4" fillId="49" borderId="29" applyNumberFormat="0" applyBorder="0" applyAlignment="0" applyProtection="0"/>
    <xf numFmtId="0" fontId="4" fillId="44" borderId="29" applyNumberFormat="0" applyBorder="0" applyAlignment="0" applyProtection="0"/>
    <xf numFmtId="0" fontId="4" fillId="49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3" borderId="29" applyNumberFormat="0" applyBorder="0" applyAlignment="0" applyProtection="0"/>
    <xf numFmtId="0" fontId="4" fillId="47" borderId="29" applyNumberFormat="0" applyBorder="0" applyAlignment="0" applyProtection="0"/>
    <xf numFmtId="0" fontId="4" fillId="44" borderId="29" applyNumberFormat="0" applyBorder="0" applyAlignment="0" applyProtection="0"/>
    <xf numFmtId="0" fontId="4" fillId="42" borderId="29" applyNumberFormat="0" applyBorder="0" applyAlignment="0" applyProtection="0"/>
    <xf numFmtId="0" fontId="4" fillId="43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3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2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58" borderId="29" applyNumberFormat="0" applyBorder="0" applyAlignment="0" applyProtection="0"/>
    <xf numFmtId="0" fontId="4" fillId="44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0" borderId="29"/>
    <xf numFmtId="0" fontId="4" fillId="37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42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47" borderId="29" applyNumberFormat="0" applyBorder="0" applyAlignment="0" applyProtection="0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50" borderId="29" applyNumberFormat="0" applyBorder="0" applyAlignment="0" applyProtection="0"/>
    <xf numFmtId="0" fontId="4" fillId="35" borderId="29" applyNumberFormat="0" applyBorder="0" applyAlignment="0" applyProtection="0"/>
    <xf numFmtId="0" fontId="4" fillId="33" borderId="29" applyNumberFormat="0" applyBorder="0" applyAlignment="0" applyProtection="0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35" borderId="29" applyNumberFormat="0" applyBorder="0" applyAlignment="0" applyProtection="0"/>
    <xf numFmtId="0" fontId="4" fillId="51" borderId="29" applyNumberFormat="0" applyBorder="0" applyAlignment="0" applyProtection="0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49" borderId="29" applyNumberFormat="0" applyBorder="0" applyAlignment="0" applyProtection="0"/>
    <xf numFmtId="0" fontId="4" fillId="58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43" borderId="29" applyNumberFormat="0" applyBorder="0" applyAlignment="0" applyProtection="0"/>
    <xf numFmtId="0" fontId="4" fillId="37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77" applyNumberFormat="0" applyFont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43" fontId="4" fillId="0" borderId="29" applyFont="0" applyFill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49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3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51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51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51" borderId="29" applyNumberFormat="0" applyBorder="0" applyAlignment="0" applyProtection="0"/>
    <xf numFmtId="0" fontId="4" fillId="35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50" borderId="29" applyNumberFormat="0" applyBorder="0" applyAlignment="0" applyProtection="0"/>
    <xf numFmtId="0" fontId="4" fillId="49" borderId="29" applyNumberFormat="0" applyBorder="0" applyAlignment="0" applyProtection="0"/>
    <xf numFmtId="0" fontId="4" fillId="42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6" borderId="77" applyNumberFormat="0" applyFont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6" borderId="77" applyNumberFormat="0" applyFont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7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7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0" borderId="29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6" borderId="77" applyNumberFormat="0" applyFont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0" borderId="29"/>
    <xf numFmtId="0" fontId="4" fillId="0" borderId="29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43" fontId="4" fillId="0" borderId="29" applyFont="0" applyFill="0" applyBorder="0" applyAlignment="0" applyProtection="0"/>
    <xf numFmtId="0" fontId="4" fillId="35" borderId="29" applyNumberFormat="0" applyBorder="0" applyAlignment="0" applyProtection="0"/>
    <xf numFmtId="43" fontId="4" fillId="0" borderId="29" applyFont="0" applyFill="0" applyBorder="0" applyAlignment="0" applyProtection="0"/>
    <xf numFmtId="0" fontId="4" fillId="35" borderId="29" applyNumberFormat="0" applyBorder="0" applyAlignment="0" applyProtection="0"/>
    <xf numFmtId="43" fontId="4" fillId="0" borderId="29" applyFont="0" applyFill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0" borderId="29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0" fontId="4" fillId="0" borderId="29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42" borderId="29" applyNumberFormat="0" applyBorder="0" applyAlignment="0" applyProtection="0"/>
    <xf numFmtId="43" fontId="4" fillId="0" borderId="29" applyFont="0" applyFill="0" applyBorder="0" applyAlignment="0" applyProtection="0"/>
    <xf numFmtId="0" fontId="4" fillId="44" borderId="29" applyNumberFormat="0" applyBorder="0" applyAlignment="0" applyProtection="0"/>
    <xf numFmtId="0" fontId="4" fillId="32" borderId="29" applyNumberFormat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42" borderId="29" applyNumberFormat="0" applyBorder="0" applyAlignment="0" applyProtection="0"/>
    <xf numFmtId="44" fontId="4" fillId="0" borderId="29" applyFont="0" applyFill="0" applyBorder="0" applyAlignment="0" applyProtection="0"/>
    <xf numFmtId="0" fontId="4" fillId="36" borderId="77" applyNumberFormat="0" applyFont="0" applyAlignment="0" applyProtection="0"/>
    <xf numFmtId="0" fontId="4" fillId="0" borderId="29"/>
    <xf numFmtId="0" fontId="4" fillId="0" borderId="29"/>
    <xf numFmtId="0" fontId="4" fillId="51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0" borderId="29"/>
    <xf numFmtId="0" fontId="4" fillId="49" borderId="29" applyNumberFormat="0" applyBorder="0" applyAlignment="0" applyProtection="0"/>
    <xf numFmtId="0" fontId="4" fillId="37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49" borderId="29" applyNumberFormat="0" applyBorder="0" applyAlignment="0" applyProtection="0"/>
    <xf numFmtId="0" fontId="4" fillId="51" borderId="29" applyNumberFormat="0" applyBorder="0" applyAlignment="0" applyProtection="0"/>
    <xf numFmtId="0" fontId="4" fillId="33" borderId="29" applyNumberFormat="0" applyBorder="0" applyAlignment="0" applyProtection="0"/>
    <xf numFmtId="0" fontId="4" fillId="49" borderId="29" applyNumberFormat="0" applyBorder="0" applyAlignment="0" applyProtection="0"/>
    <xf numFmtId="0" fontId="4" fillId="51" borderId="29" applyNumberFormat="0" applyBorder="0" applyAlignment="0" applyProtection="0"/>
    <xf numFmtId="0" fontId="4" fillId="49" borderId="29" applyNumberFormat="0" applyBorder="0" applyAlignment="0" applyProtection="0"/>
    <xf numFmtId="44" fontId="4" fillId="0" borderId="29" applyFont="0" applyFill="0" applyBorder="0" applyAlignment="0" applyProtection="0"/>
    <xf numFmtId="0" fontId="4" fillId="44" borderId="29" applyNumberFormat="0" applyBorder="0" applyAlignment="0" applyProtection="0"/>
    <xf numFmtId="0" fontId="4" fillId="49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3" borderId="29" applyNumberFormat="0" applyBorder="0" applyAlignment="0" applyProtection="0"/>
    <xf numFmtId="0" fontId="4" fillId="47" borderId="29" applyNumberFormat="0" applyBorder="0" applyAlignment="0" applyProtection="0"/>
    <xf numFmtId="0" fontId="4" fillId="44" borderId="29" applyNumberFormat="0" applyBorder="0" applyAlignment="0" applyProtection="0"/>
    <xf numFmtId="0" fontId="4" fillId="42" borderId="29" applyNumberFormat="0" applyBorder="0" applyAlignment="0" applyProtection="0"/>
    <xf numFmtId="0" fontId="4" fillId="43" borderId="29" applyNumberFormat="0" applyBorder="0" applyAlignment="0" applyProtection="0"/>
    <xf numFmtId="9" fontId="4" fillId="0" borderId="29" applyFont="0" applyFill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3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2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58" borderId="29" applyNumberFormat="0" applyBorder="0" applyAlignment="0" applyProtection="0"/>
    <xf numFmtId="0" fontId="4" fillId="44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0" borderId="29"/>
    <xf numFmtId="0" fontId="4" fillId="37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42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47" borderId="29" applyNumberFormat="0" applyBorder="0" applyAlignment="0" applyProtection="0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50" borderId="29" applyNumberFormat="0" applyBorder="0" applyAlignment="0" applyProtection="0"/>
    <xf numFmtId="0" fontId="4" fillId="35" borderId="29" applyNumberFormat="0" applyBorder="0" applyAlignment="0" applyProtection="0"/>
    <xf numFmtId="0" fontId="4" fillId="33" borderId="29" applyNumberFormat="0" applyBorder="0" applyAlignment="0" applyProtection="0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35" borderId="29" applyNumberFormat="0" applyBorder="0" applyAlignment="0" applyProtection="0"/>
    <xf numFmtId="0" fontId="4" fillId="51" borderId="29" applyNumberFormat="0" applyBorder="0" applyAlignment="0" applyProtection="0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49" borderId="29" applyNumberFormat="0" applyBorder="0" applyAlignment="0" applyProtection="0"/>
    <xf numFmtId="0" fontId="4" fillId="58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43" borderId="29" applyNumberFormat="0" applyBorder="0" applyAlignment="0" applyProtection="0"/>
    <xf numFmtId="0" fontId="4" fillId="37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77" applyNumberFormat="0" applyFont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43" fontId="4" fillId="0" borderId="29" applyFont="0" applyFill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49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3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51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51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51" borderId="29" applyNumberFormat="0" applyBorder="0" applyAlignment="0" applyProtection="0"/>
    <xf numFmtId="0" fontId="4" fillId="35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50" borderId="29" applyNumberFormat="0" applyBorder="0" applyAlignment="0" applyProtection="0"/>
    <xf numFmtId="0" fontId="4" fillId="49" borderId="29" applyNumberFormat="0" applyBorder="0" applyAlignment="0" applyProtection="0"/>
    <xf numFmtId="0" fontId="4" fillId="42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6" borderId="77" applyNumberFormat="0" applyFont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6" borderId="77" applyNumberFormat="0" applyFont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7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7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0" borderId="29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6" borderId="77" applyNumberFormat="0" applyFont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0" borderId="29"/>
    <xf numFmtId="0" fontId="4" fillId="0" borderId="29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43" fontId="4" fillId="0" borderId="29" applyFont="0" applyFill="0" applyBorder="0" applyAlignment="0" applyProtection="0"/>
    <xf numFmtId="0" fontId="4" fillId="35" borderId="29" applyNumberFormat="0" applyBorder="0" applyAlignment="0" applyProtection="0"/>
    <xf numFmtId="43" fontId="4" fillId="0" borderId="29" applyFont="0" applyFill="0" applyBorder="0" applyAlignment="0" applyProtection="0"/>
    <xf numFmtId="0" fontId="4" fillId="35" borderId="29" applyNumberFormat="0" applyBorder="0" applyAlignment="0" applyProtection="0"/>
    <xf numFmtId="43" fontId="4" fillId="0" borderId="29" applyFont="0" applyFill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0" borderId="29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0" fontId="4" fillId="0" borderId="29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0" fontId="4" fillId="0" borderId="29"/>
    <xf numFmtId="44" fontId="4" fillId="0" borderId="29" applyFont="0" applyFill="0" applyBorder="0" applyAlignment="0" applyProtection="0"/>
    <xf numFmtId="9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0" fontId="4" fillId="42" borderId="29" applyNumberFormat="0" applyBorder="0" applyAlignment="0" applyProtection="0"/>
    <xf numFmtId="43" fontId="4" fillId="0" borderId="29" applyFont="0" applyFill="0" applyBorder="0" applyAlignment="0" applyProtection="0"/>
    <xf numFmtId="0" fontId="4" fillId="44" borderId="29" applyNumberFormat="0" applyBorder="0" applyAlignment="0" applyProtection="0"/>
    <xf numFmtId="0" fontId="4" fillId="32" borderId="29" applyNumberFormat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42" borderId="29" applyNumberFormat="0" applyBorder="0" applyAlignment="0" applyProtection="0"/>
    <xf numFmtId="44" fontId="4" fillId="0" borderId="29" applyFont="0" applyFill="0" applyBorder="0" applyAlignment="0" applyProtection="0"/>
    <xf numFmtId="0" fontId="4" fillId="36" borderId="77" applyNumberFormat="0" applyFont="0" applyAlignment="0" applyProtection="0"/>
    <xf numFmtId="0" fontId="4" fillId="0" borderId="29"/>
    <xf numFmtId="0" fontId="4" fillId="0" borderId="29"/>
    <xf numFmtId="0" fontId="4" fillId="51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0" borderId="29"/>
    <xf numFmtId="0" fontId="4" fillId="49" borderId="29" applyNumberFormat="0" applyBorder="0" applyAlignment="0" applyProtection="0"/>
    <xf numFmtId="0" fontId="4" fillId="37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49" borderId="29" applyNumberFormat="0" applyBorder="0" applyAlignment="0" applyProtection="0"/>
    <xf numFmtId="0" fontId="4" fillId="51" borderId="29" applyNumberFormat="0" applyBorder="0" applyAlignment="0" applyProtection="0"/>
    <xf numFmtId="0" fontId="4" fillId="33" borderId="29" applyNumberFormat="0" applyBorder="0" applyAlignment="0" applyProtection="0"/>
    <xf numFmtId="0" fontId="4" fillId="49" borderId="29" applyNumberFormat="0" applyBorder="0" applyAlignment="0" applyProtection="0"/>
    <xf numFmtId="0" fontId="4" fillId="51" borderId="29" applyNumberFormat="0" applyBorder="0" applyAlignment="0" applyProtection="0"/>
    <xf numFmtId="0" fontId="4" fillId="49" borderId="29" applyNumberFormat="0" applyBorder="0" applyAlignment="0" applyProtection="0"/>
    <xf numFmtId="0" fontId="4" fillId="44" borderId="29" applyNumberFormat="0" applyBorder="0" applyAlignment="0" applyProtection="0"/>
    <xf numFmtId="0" fontId="4" fillId="49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3" borderId="29" applyNumberFormat="0" applyBorder="0" applyAlignment="0" applyProtection="0"/>
    <xf numFmtId="0" fontId="4" fillId="47" borderId="29" applyNumberFormat="0" applyBorder="0" applyAlignment="0" applyProtection="0"/>
    <xf numFmtId="0" fontId="4" fillId="44" borderId="29" applyNumberFormat="0" applyBorder="0" applyAlignment="0" applyProtection="0"/>
    <xf numFmtId="0" fontId="4" fillId="42" borderId="29" applyNumberFormat="0" applyBorder="0" applyAlignment="0" applyProtection="0"/>
    <xf numFmtId="0" fontId="4" fillId="43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3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2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58" borderId="29" applyNumberFormat="0" applyBorder="0" applyAlignment="0" applyProtection="0"/>
    <xf numFmtId="0" fontId="4" fillId="44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0" borderId="29"/>
    <xf numFmtId="0" fontId="4" fillId="37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42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47" borderId="29" applyNumberFormat="0" applyBorder="0" applyAlignment="0" applyProtection="0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50" borderId="29" applyNumberFormat="0" applyBorder="0" applyAlignment="0" applyProtection="0"/>
    <xf numFmtId="0" fontId="4" fillId="35" borderId="29" applyNumberFormat="0" applyBorder="0" applyAlignment="0" applyProtection="0"/>
    <xf numFmtId="0" fontId="4" fillId="33" borderId="29" applyNumberFormat="0" applyBorder="0" applyAlignment="0" applyProtection="0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35" borderId="29" applyNumberFormat="0" applyBorder="0" applyAlignment="0" applyProtection="0"/>
    <xf numFmtId="0" fontId="4" fillId="51" borderId="29" applyNumberFormat="0" applyBorder="0" applyAlignment="0" applyProtection="0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49" borderId="29" applyNumberFormat="0" applyBorder="0" applyAlignment="0" applyProtection="0"/>
    <xf numFmtId="0" fontId="4" fillId="58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43" borderId="29" applyNumberFormat="0" applyBorder="0" applyAlignment="0" applyProtection="0"/>
    <xf numFmtId="0" fontId="4" fillId="37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77" applyNumberFormat="0" applyFont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43" fontId="4" fillId="0" borderId="29" applyFont="0" applyFill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49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3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51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51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51" borderId="29" applyNumberFormat="0" applyBorder="0" applyAlignment="0" applyProtection="0"/>
    <xf numFmtId="0" fontId="4" fillId="35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50" borderId="29" applyNumberFormat="0" applyBorder="0" applyAlignment="0" applyProtection="0"/>
    <xf numFmtId="0" fontId="4" fillId="49" borderId="29" applyNumberFormat="0" applyBorder="0" applyAlignment="0" applyProtection="0"/>
    <xf numFmtId="0" fontId="4" fillId="42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6" borderId="77" applyNumberFormat="0" applyFont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6" borderId="77" applyNumberFormat="0" applyFont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7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7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0" borderId="29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6" borderId="77" applyNumberFormat="0" applyFont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0" borderId="29"/>
    <xf numFmtId="0" fontId="4" fillId="0" borderId="29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43" fontId="4" fillId="0" borderId="29" applyFont="0" applyFill="0" applyBorder="0" applyAlignment="0" applyProtection="0"/>
    <xf numFmtId="0" fontId="4" fillId="35" borderId="29" applyNumberFormat="0" applyBorder="0" applyAlignment="0" applyProtection="0"/>
    <xf numFmtId="43" fontId="4" fillId="0" borderId="29" applyFont="0" applyFill="0" applyBorder="0" applyAlignment="0" applyProtection="0"/>
    <xf numFmtId="0" fontId="4" fillId="35" borderId="29" applyNumberFormat="0" applyBorder="0" applyAlignment="0" applyProtection="0"/>
    <xf numFmtId="43" fontId="4" fillId="0" borderId="29" applyFont="0" applyFill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0" borderId="29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0" fontId="4" fillId="0" borderId="29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9" fontId="4" fillId="0" borderId="29" applyFont="0" applyFill="0" applyBorder="0" applyAlignment="0" applyProtection="0"/>
    <xf numFmtId="0" fontId="97" fillId="84" borderId="92" applyNumberFormat="0" applyFont="0" applyAlignment="0" applyProtection="0"/>
    <xf numFmtId="0" fontId="168" fillId="0" borderId="91" applyNumberFormat="0" applyFill="0" applyAlignment="0" applyProtection="0"/>
    <xf numFmtId="0" fontId="97" fillId="84" borderId="92" applyNumberFormat="0" applyFont="0" applyAlignment="0" applyProtection="0"/>
    <xf numFmtId="0" fontId="167" fillId="82" borderId="90" applyNumberFormat="0" applyAlignment="0" applyProtection="0"/>
    <xf numFmtId="0" fontId="97" fillId="84" borderId="92" applyNumberFormat="0" applyFont="0" applyAlignment="0" applyProtection="0"/>
    <xf numFmtId="0" fontId="161" fillId="54" borderId="90" applyNumberFormat="0" applyAlignment="0" applyProtection="0"/>
    <xf numFmtId="0" fontId="155" fillId="54" borderId="89" applyNumberFormat="0" applyAlignment="0" applyProtection="0"/>
    <xf numFmtId="44" fontId="4" fillId="0" borderId="29" applyFont="0" applyFill="0" applyBorder="0" applyAlignment="0" applyProtection="0"/>
    <xf numFmtId="0" fontId="155" fillId="54" borderId="89" applyNumberFormat="0" applyAlignment="0" applyProtection="0"/>
    <xf numFmtId="0" fontId="168" fillId="0" borderId="91" applyNumberFormat="0" applyFill="0" applyAlignment="0" applyProtection="0"/>
    <xf numFmtId="0" fontId="167" fillId="82" borderId="90" applyNumberFormat="0" applyAlignment="0" applyProtection="0"/>
    <xf numFmtId="0" fontId="168" fillId="0" borderId="91" applyNumberFormat="0" applyFill="0" applyAlignment="0" applyProtection="0"/>
    <xf numFmtId="0" fontId="168" fillId="0" borderId="91" applyNumberFormat="0" applyFill="0" applyAlignment="0" applyProtection="0"/>
    <xf numFmtId="0" fontId="167" fillId="82" borderId="90" applyNumberFormat="0" applyAlignment="0" applyProtection="0"/>
    <xf numFmtId="0" fontId="168" fillId="0" borderId="91" applyNumberFormat="0" applyFill="0" applyAlignment="0" applyProtection="0"/>
    <xf numFmtId="0" fontId="161" fillId="54" borderId="90" applyNumberFormat="0" applyAlignment="0" applyProtection="0"/>
    <xf numFmtId="0" fontId="168" fillId="0" borderId="91" applyNumberFormat="0" applyFill="0" applyAlignment="0" applyProtection="0"/>
    <xf numFmtId="0" fontId="167" fillId="82" borderId="90" applyNumberFormat="0" applyAlignment="0" applyProtection="0"/>
    <xf numFmtId="0" fontId="168" fillId="0" borderId="91" applyNumberFormat="0" applyFill="0" applyAlignment="0" applyProtection="0"/>
    <xf numFmtId="0" fontId="97" fillId="84" borderId="92" applyNumberFormat="0" applyFont="0" applyAlignment="0" applyProtection="0"/>
    <xf numFmtId="0" fontId="155" fillId="54" borderId="89" applyNumberFormat="0" applyAlignment="0" applyProtection="0"/>
    <xf numFmtId="0" fontId="161" fillId="54" borderId="90" applyNumberFormat="0" applyAlignment="0" applyProtection="0"/>
    <xf numFmtId="0" fontId="97" fillId="84" borderId="92" applyNumberFormat="0" applyFont="0" applyAlignment="0" applyProtection="0"/>
    <xf numFmtId="0" fontId="161" fillId="54" borderId="90" applyNumberFormat="0" applyAlignment="0" applyProtection="0"/>
    <xf numFmtId="0" fontId="161" fillId="54" borderId="90" applyNumberFormat="0" applyAlignment="0" applyProtection="0"/>
    <xf numFmtId="0" fontId="97" fillId="84" borderId="92" applyNumberFormat="0" applyFont="0" applyAlignment="0" applyProtection="0"/>
    <xf numFmtId="0" fontId="161" fillId="54" borderId="90" applyNumberFormat="0" applyAlignment="0" applyProtection="0"/>
    <xf numFmtId="0" fontId="97" fillId="84" borderId="92" applyNumberFormat="0" applyFont="0" applyAlignment="0" applyProtection="0"/>
    <xf numFmtId="0" fontId="161" fillId="54" borderId="90" applyNumberFormat="0" applyAlignment="0" applyProtection="0"/>
    <xf numFmtId="0" fontId="155" fillId="54" borderId="89" applyNumberFormat="0" applyAlignment="0" applyProtection="0"/>
    <xf numFmtId="0" fontId="155" fillId="54" borderId="89" applyNumberFormat="0" applyAlignment="0" applyProtection="0"/>
    <xf numFmtId="0" fontId="167" fillId="82" borderId="90" applyNumberFormat="0" applyAlignment="0" applyProtection="0"/>
    <xf numFmtId="44" fontId="4" fillId="0" borderId="29" applyFont="0" applyFill="0" applyBorder="0" applyAlignment="0" applyProtection="0"/>
    <xf numFmtId="0" fontId="167" fillId="82" borderId="90" applyNumberFormat="0" applyAlignment="0" applyProtection="0"/>
    <xf numFmtId="0" fontId="155" fillId="54" borderId="89" applyNumberFormat="0" applyAlignment="0" applyProtection="0"/>
    <xf numFmtId="0" fontId="168" fillId="0" borderId="91" applyNumberFormat="0" applyFill="0" applyAlignment="0" applyProtection="0"/>
    <xf numFmtId="0" fontId="161" fillId="54" borderId="90" applyNumberFormat="0" applyAlignment="0" applyProtection="0"/>
    <xf numFmtId="0" fontId="167" fillId="82" borderId="90" applyNumberFormat="0" applyAlignment="0" applyProtection="0"/>
    <xf numFmtId="0" fontId="155" fillId="54" borderId="89" applyNumberFormat="0" applyAlignment="0" applyProtection="0"/>
    <xf numFmtId="0" fontId="155" fillId="54" borderId="89" applyNumberFormat="0" applyAlignment="0" applyProtection="0"/>
    <xf numFmtId="0" fontId="167" fillId="82" borderId="90" applyNumberFormat="0" applyAlignment="0" applyProtection="0"/>
    <xf numFmtId="0" fontId="155" fillId="54" borderId="89" applyNumberFormat="0" applyAlignment="0" applyProtection="0"/>
    <xf numFmtId="0" fontId="167" fillId="82" borderId="90" applyNumberFormat="0" applyAlignment="0" applyProtection="0"/>
    <xf numFmtId="0" fontId="97" fillId="84" borderId="92" applyNumberFormat="0" applyFont="0" applyAlignment="0" applyProtection="0"/>
    <xf numFmtId="0" fontId="161" fillId="54" borderId="90" applyNumberFormat="0" applyAlignment="0" applyProtection="0"/>
    <xf numFmtId="44" fontId="4" fillId="0" borderId="29" applyFont="0" applyFill="0" applyBorder="0" applyAlignment="0" applyProtection="0"/>
    <xf numFmtId="0" fontId="97" fillId="84" borderId="92" applyNumberFormat="0" applyFont="0" applyAlignment="0" applyProtection="0"/>
    <xf numFmtId="0" fontId="97" fillId="84" borderId="92" applyNumberFormat="0" applyFont="0" applyAlignment="0" applyProtection="0"/>
    <xf numFmtId="0" fontId="97" fillId="84" borderId="92" applyNumberFormat="0" applyFont="0" applyAlignment="0" applyProtection="0"/>
    <xf numFmtId="0" fontId="161" fillId="54" borderId="90" applyNumberFormat="0" applyAlignment="0" applyProtection="0"/>
    <xf numFmtId="0" fontId="161" fillId="54" borderId="90" applyNumberFormat="0" applyAlignment="0" applyProtection="0"/>
    <xf numFmtId="0" fontId="161" fillId="54" borderId="90" applyNumberFormat="0" applyAlignment="0" applyProtection="0"/>
    <xf numFmtId="0" fontId="155" fillId="54" borderId="89" applyNumberFormat="0" applyAlignment="0" applyProtection="0"/>
    <xf numFmtId="0" fontId="161" fillId="54" borderId="90" applyNumberFormat="0" applyAlignment="0" applyProtection="0"/>
    <xf numFmtId="0" fontId="167" fillId="82" borderId="90" applyNumberFormat="0" applyAlignment="0" applyProtection="0"/>
    <xf numFmtId="0" fontId="155" fillId="54" borderId="89" applyNumberFormat="0" applyAlignment="0" applyProtection="0"/>
    <xf numFmtId="0" fontId="167" fillId="82" borderId="90" applyNumberFormat="0" applyAlignment="0" applyProtection="0"/>
    <xf numFmtId="0" fontId="97" fillId="84" borderId="92" applyNumberFormat="0" applyFont="0" applyAlignment="0" applyProtection="0"/>
    <xf numFmtId="0" fontId="168" fillId="0" borderId="91" applyNumberFormat="0" applyFill="0" applyAlignment="0" applyProtection="0"/>
    <xf numFmtId="0" fontId="155" fillId="54" borderId="89" applyNumberFormat="0" applyAlignment="0" applyProtection="0"/>
    <xf numFmtId="0" fontId="97" fillId="84" borderId="92" applyNumberFormat="0" applyFont="0" applyAlignment="0" applyProtection="0"/>
    <xf numFmtId="0" fontId="168" fillId="0" borderId="91" applyNumberFormat="0" applyFill="0" applyAlignment="0" applyProtection="0"/>
    <xf numFmtId="0" fontId="168" fillId="0" borderId="91" applyNumberFormat="0" applyFill="0" applyAlignment="0" applyProtection="0"/>
    <xf numFmtId="0" fontId="161" fillId="54" borderId="90" applyNumberFormat="0" applyAlignment="0" applyProtection="0"/>
    <xf numFmtId="0" fontId="168" fillId="0" borderId="91" applyNumberFormat="0" applyFill="0" applyAlignment="0" applyProtection="0"/>
    <xf numFmtId="0" fontId="168" fillId="0" borderId="91" applyNumberFormat="0" applyFill="0" applyAlignment="0" applyProtection="0"/>
    <xf numFmtId="0" fontId="168" fillId="0" borderId="91" applyNumberFormat="0" applyFill="0" applyAlignment="0" applyProtection="0"/>
    <xf numFmtId="0" fontId="161" fillId="54" borderId="90" applyNumberFormat="0" applyAlignment="0" applyProtection="0"/>
    <xf numFmtId="44" fontId="4" fillId="0" borderId="29" applyFont="0" applyFill="0" applyBorder="0" applyAlignment="0" applyProtection="0"/>
    <xf numFmtId="0" fontId="97" fillId="84" borderId="92" applyNumberFormat="0" applyFont="0" applyAlignment="0" applyProtection="0"/>
    <xf numFmtId="0" fontId="161" fillId="54" borderId="90" applyNumberFormat="0" applyAlignment="0" applyProtection="0"/>
    <xf numFmtId="0" fontId="161" fillId="54" borderId="90" applyNumberFormat="0" applyAlignment="0" applyProtection="0"/>
    <xf numFmtId="0" fontId="168" fillId="0" borderId="91" applyNumberFormat="0" applyFill="0" applyAlignment="0" applyProtection="0"/>
    <xf numFmtId="0" fontId="168" fillId="0" borderId="91" applyNumberFormat="0" applyFill="0" applyAlignment="0" applyProtection="0"/>
    <xf numFmtId="44" fontId="4" fillId="0" borderId="29" applyFont="0" applyFill="0" applyBorder="0" applyAlignment="0" applyProtection="0"/>
    <xf numFmtId="0" fontId="161" fillId="54" borderId="90" applyNumberFormat="0" applyAlignment="0" applyProtection="0"/>
    <xf numFmtId="0" fontId="167" fillId="82" borderId="90" applyNumberFormat="0" applyAlignment="0" applyProtection="0"/>
    <xf numFmtId="0" fontId="155" fillId="54" borderId="89" applyNumberFormat="0" applyAlignment="0" applyProtection="0"/>
    <xf numFmtId="0" fontId="167" fillId="82" borderId="90" applyNumberFormat="0" applyAlignment="0" applyProtection="0"/>
    <xf numFmtId="0" fontId="168" fillId="0" borderId="91" applyNumberFormat="0" applyFill="0" applyAlignment="0" applyProtection="0"/>
    <xf numFmtId="0" fontId="97" fillId="84" borderId="92" applyNumberFormat="0" applyFont="0" applyAlignment="0" applyProtection="0"/>
    <xf numFmtId="0" fontId="168" fillId="0" borderId="91" applyNumberFormat="0" applyFill="0" applyAlignment="0" applyProtection="0"/>
    <xf numFmtId="0" fontId="167" fillId="82" borderId="90" applyNumberFormat="0" applyAlignment="0" applyProtection="0"/>
    <xf numFmtId="0" fontId="168" fillId="0" borderId="91" applyNumberFormat="0" applyFill="0" applyAlignment="0" applyProtection="0"/>
    <xf numFmtId="0" fontId="97" fillId="84" borderId="92" applyNumberFormat="0" applyFont="0" applyAlignment="0" applyProtection="0"/>
    <xf numFmtId="0" fontId="167" fillId="82" borderId="90" applyNumberFormat="0" applyAlignment="0" applyProtection="0"/>
    <xf numFmtId="0" fontId="155" fillId="54" borderId="89" applyNumberFormat="0" applyAlignment="0" applyProtection="0"/>
    <xf numFmtId="0" fontId="161" fillId="54" borderId="90" applyNumberFormat="0" applyAlignment="0" applyProtection="0"/>
    <xf numFmtId="0" fontId="161" fillId="54" borderId="90" applyNumberFormat="0" applyAlignment="0" applyProtection="0"/>
    <xf numFmtId="0" fontId="168" fillId="0" borderId="91" applyNumberFormat="0" applyFill="0" applyAlignment="0" applyProtection="0"/>
    <xf numFmtId="0" fontId="155" fillId="54" borderId="89" applyNumberFormat="0" applyAlignment="0" applyProtection="0"/>
    <xf numFmtId="0" fontId="167" fillId="82" borderId="90" applyNumberFormat="0" applyAlignment="0" applyProtection="0"/>
    <xf numFmtId="0" fontId="97" fillId="84" borderId="92" applyNumberFormat="0" applyFont="0" applyAlignment="0" applyProtection="0"/>
    <xf numFmtId="0" fontId="97" fillId="84" borderId="92" applyNumberFormat="0" applyFont="0" applyAlignment="0" applyProtection="0"/>
    <xf numFmtId="0" fontId="168" fillId="0" borderId="91" applyNumberFormat="0" applyFill="0" applyAlignment="0" applyProtection="0"/>
    <xf numFmtId="0" fontId="167" fillId="82" borderId="90" applyNumberFormat="0" applyAlignment="0" applyProtection="0"/>
    <xf numFmtId="0" fontId="155" fillId="54" borderId="89" applyNumberFormat="0" applyAlignment="0" applyProtection="0"/>
    <xf numFmtId="0" fontId="161" fillId="54" borderId="90" applyNumberFormat="0" applyAlignment="0" applyProtection="0"/>
    <xf numFmtId="0" fontId="161" fillId="54" borderId="90" applyNumberFormat="0" applyAlignment="0" applyProtection="0"/>
    <xf numFmtId="0" fontId="155" fillId="54" borderId="89" applyNumberFormat="0" applyAlignment="0" applyProtection="0"/>
    <xf numFmtId="0" fontId="167" fillId="82" borderId="90" applyNumberFormat="0" applyAlignment="0" applyProtection="0"/>
    <xf numFmtId="0" fontId="97" fillId="84" borderId="92" applyNumberFormat="0" applyFont="0" applyAlignment="0" applyProtection="0"/>
    <xf numFmtId="0" fontId="168" fillId="0" borderId="91" applyNumberFormat="0" applyFill="0" applyAlignment="0" applyProtection="0"/>
    <xf numFmtId="0" fontId="168" fillId="0" borderId="91" applyNumberFormat="0" applyFill="0" applyAlignment="0" applyProtection="0"/>
    <xf numFmtId="0" fontId="167" fillId="82" borderId="90" applyNumberFormat="0" applyAlignment="0" applyProtection="0"/>
    <xf numFmtId="0" fontId="168" fillId="0" borderId="91" applyNumberFormat="0" applyFill="0" applyAlignment="0" applyProtection="0"/>
    <xf numFmtId="0" fontId="97" fillId="84" borderId="92" applyNumberFormat="0" applyFont="0" applyAlignment="0" applyProtection="0"/>
    <xf numFmtId="0" fontId="161" fillId="54" borderId="90" applyNumberFormat="0" applyAlignment="0" applyProtection="0"/>
    <xf numFmtId="0" fontId="155" fillId="54" borderId="89" applyNumberFormat="0" applyAlignment="0" applyProtection="0"/>
    <xf numFmtId="0" fontId="97" fillId="84" borderId="92" applyNumberFormat="0" applyFont="0" applyAlignment="0" applyProtection="0"/>
    <xf numFmtId="0" fontId="155" fillId="54" borderId="89" applyNumberFormat="0" applyAlignment="0" applyProtection="0"/>
    <xf numFmtId="0" fontId="155" fillId="54" borderId="89" applyNumberFormat="0" applyAlignment="0" applyProtection="0"/>
    <xf numFmtId="0" fontId="97" fillId="84" borderId="92" applyNumberFormat="0" applyFont="0" applyAlignment="0" applyProtection="0"/>
    <xf numFmtId="0" fontId="97" fillId="84" borderId="92" applyNumberFormat="0" applyFont="0" applyAlignment="0" applyProtection="0"/>
    <xf numFmtId="0" fontId="168" fillId="0" borderId="91" applyNumberFormat="0" applyFill="0" applyAlignment="0" applyProtection="0"/>
    <xf numFmtId="0" fontId="155" fillId="54" borderId="89" applyNumberFormat="0" applyAlignment="0" applyProtection="0"/>
    <xf numFmtId="0" fontId="161" fillId="54" borderId="90" applyNumberFormat="0" applyAlignment="0" applyProtection="0"/>
    <xf numFmtId="0" fontId="155" fillId="54" borderId="89" applyNumberFormat="0" applyAlignment="0" applyProtection="0"/>
    <xf numFmtId="0" fontId="97" fillId="84" borderId="92" applyNumberFormat="0" applyFont="0" applyAlignment="0" applyProtection="0"/>
    <xf numFmtId="0" fontId="155" fillId="54" borderId="89" applyNumberFormat="0" applyAlignment="0" applyProtection="0"/>
    <xf numFmtId="0" fontId="161" fillId="54" borderId="90" applyNumberFormat="0" applyAlignment="0" applyProtection="0"/>
    <xf numFmtId="0" fontId="161" fillId="54" borderId="90" applyNumberFormat="0" applyAlignment="0" applyProtection="0"/>
    <xf numFmtId="0" fontId="168" fillId="0" borderId="91" applyNumberFormat="0" applyFill="0" applyAlignment="0" applyProtection="0"/>
    <xf numFmtId="0" fontId="167" fillId="82" borderId="90" applyNumberFormat="0" applyAlignment="0" applyProtection="0"/>
    <xf numFmtId="0" fontId="97" fillId="84" borderId="92" applyNumberFormat="0" applyFont="0" applyAlignment="0" applyProtection="0"/>
    <xf numFmtId="0" fontId="161" fillId="54" borderId="90" applyNumberFormat="0" applyAlignment="0" applyProtection="0"/>
    <xf numFmtId="0" fontId="167" fillId="82" borderId="90" applyNumberFormat="0" applyAlignment="0" applyProtection="0"/>
    <xf numFmtId="0" fontId="155" fillId="54" borderId="89" applyNumberFormat="0" applyAlignment="0" applyProtection="0"/>
    <xf numFmtId="0" fontId="167" fillId="82" borderId="90" applyNumberFormat="0" applyAlignment="0" applyProtection="0"/>
    <xf numFmtId="0" fontId="97" fillId="84" borderId="92" applyNumberFormat="0" applyFont="0" applyAlignment="0" applyProtection="0"/>
    <xf numFmtId="0" fontId="97" fillId="84" borderId="92" applyNumberFormat="0" applyFont="0" applyAlignment="0" applyProtection="0"/>
    <xf numFmtId="0" fontId="97" fillId="84" borderId="92" applyNumberFormat="0" applyFont="0" applyAlignment="0" applyProtection="0"/>
    <xf numFmtId="0" fontId="155" fillId="54" borderId="89" applyNumberFormat="0" applyAlignment="0" applyProtection="0"/>
    <xf numFmtId="0" fontId="161" fillId="54" borderId="90" applyNumberFormat="0" applyAlignment="0" applyProtection="0"/>
    <xf numFmtId="0" fontId="155" fillId="54" borderId="89" applyNumberFormat="0" applyAlignment="0" applyProtection="0"/>
    <xf numFmtId="0" fontId="161" fillId="54" borderId="90" applyNumberFormat="0" applyAlignment="0" applyProtection="0"/>
    <xf numFmtId="0" fontId="97" fillId="84" borderId="92" applyNumberFormat="0" applyFont="0" applyAlignment="0" applyProtection="0"/>
    <xf numFmtId="0" fontId="167" fillId="82" borderId="90" applyNumberFormat="0" applyAlignment="0" applyProtection="0"/>
    <xf numFmtId="0" fontId="168" fillId="0" borderId="91" applyNumberFormat="0" applyFill="0" applyAlignment="0" applyProtection="0"/>
    <xf numFmtId="0" fontId="167" fillId="82" borderId="90" applyNumberFormat="0" applyAlignment="0" applyProtection="0"/>
    <xf numFmtId="0" fontId="97" fillId="84" borderId="92" applyNumberFormat="0" applyFont="0" applyAlignment="0" applyProtection="0"/>
    <xf numFmtId="0" fontId="168" fillId="0" borderId="91" applyNumberFormat="0" applyFill="0" applyAlignment="0" applyProtection="0"/>
    <xf numFmtId="0" fontId="155" fillId="54" borderId="89" applyNumberFormat="0" applyAlignment="0" applyProtection="0"/>
    <xf numFmtId="0" fontId="155" fillId="54" borderId="89" applyNumberFormat="0" applyAlignment="0" applyProtection="0"/>
    <xf numFmtId="0" fontId="155" fillId="54" borderId="89" applyNumberFormat="0" applyAlignment="0" applyProtection="0"/>
    <xf numFmtId="0" fontId="168" fillId="0" borderId="91" applyNumberFormat="0" applyFill="0" applyAlignment="0" applyProtection="0"/>
    <xf numFmtId="0" fontId="161" fillId="54" borderId="90" applyNumberFormat="0" applyAlignment="0" applyProtection="0"/>
    <xf numFmtId="0" fontId="167" fillId="82" borderId="90" applyNumberFormat="0" applyAlignment="0" applyProtection="0"/>
    <xf numFmtId="0" fontId="155" fillId="54" borderId="89" applyNumberFormat="0" applyAlignment="0" applyProtection="0"/>
    <xf numFmtId="0" fontId="167" fillId="82" borderId="90" applyNumberFormat="0" applyAlignment="0" applyProtection="0"/>
    <xf numFmtId="0" fontId="168" fillId="0" borderId="91" applyNumberFormat="0" applyFill="0" applyAlignment="0" applyProtection="0"/>
    <xf numFmtId="0" fontId="4" fillId="42" borderId="29" applyNumberFormat="0" applyBorder="0" applyAlignment="0" applyProtection="0"/>
    <xf numFmtId="43" fontId="4" fillId="0" borderId="29" applyFont="0" applyFill="0" applyBorder="0" applyAlignment="0" applyProtection="0"/>
    <xf numFmtId="0" fontId="4" fillId="44" borderId="29" applyNumberFormat="0" applyBorder="0" applyAlignment="0" applyProtection="0"/>
    <xf numFmtId="0" fontId="4" fillId="32" borderId="29" applyNumberFormat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42" borderId="29" applyNumberFormat="0" applyBorder="0" applyAlignment="0" applyProtection="0"/>
    <xf numFmtId="44" fontId="4" fillId="0" borderId="29" applyFont="0" applyFill="0" applyBorder="0" applyAlignment="0" applyProtection="0"/>
    <xf numFmtId="0" fontId="4" fillId="36" borderId="77" applyNumberFormat="0" applyFont="0" applyAlignment="0" applyProtection="0"/>
    <xf numFmtId="0" fontId="4" fillId="0" borderId="29"/>
    <xf numFmtId="0" fontId="4" fillId="0" borderId="29"/>
    <xf numFmtId="0" fontId="4" fillId="51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0" borderId="29"/>
    <xf numFmtId="0" fontId="4" fillId="49" borderId="29" applyNumberFormat="0" applyBorder="0" applyAlignment="0" applyProtection="0"/>
    <xf numFmtId="0" fontId="4" fillId="37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49" borderId="29" applyNumberFormat="0" applyBorder="0" applyAlignment="0" applyProtection="0"/>
    <xf numFmtId="0" fontId="4" fillId="51" borderId="29" applyNumberFormat="0" applyBorder="0" applyAlignment="0" applyProtection="0"/>
    <xf numFmtId="0" fontId="4" fillId="33" borderId="29" applyNumberFormat="0" applyBorder="0" applyAlignment="0" applyProtection="0"/>
    <xf numFmtId="0" fontId="4" fillId="49" borderId="29" applyNumberFormat="0" applyBorder="0" applyAlignment="0" applyProtection="0"/>
    <xf numFmtId="0" fontId="4" fillId="51" borderId="29" applyNumberFormat="0" applyBorder="0" applyAlignment="0" applyProtection="0"/>
    <xf numFmtId="0" fontId="4" fillId="49" borderId="29" applyNumberFormat="0" applyBorder="0" applyAlignment="0" applyProtection="0"/>
    <xf numFmtId="0" fontId="4" fillId="44" borderId="29" applyNumberFormat="0" applyBorder="0" applyAlignment="0" applyProtection="0"/>
    <xf numFmtId="0" fontId="4" fillId="49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3" borderId="29" applyNumberFormat="0" applyBorder="0" applyAlignment="0" applyProtection="0"/>
    <xf numFmtId="0" fontId="4" fillId="47" borderId="29" applyNumberFormat="0" applyBorder="0" applyAlignment="0" applyProtection="0"/>
    <xf numFmtId="0" fontId="4" fillId="44" borderId="29" applyNumberFormat="0" applyBorder="0" applyAlignment="0" applyProtection="0"/>
    <xf numFmtId="0" fontId="4" fillId="42" borderId="29" applyNumberFormat="0" applyBorder="0" applyAlignment="0" applyProtection="0"/>
    <xf numFmtId="0" fontId="4" fillId="43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3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2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58" borderId="29" applyNumberFormat="0" applyBorder="0" applyAlignment="0" applyProtection="0"/>
    <xf numFmtId="0" fontId="4" fillId="44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0" borderId="29"/>
    <xf numFmtId="0" fontId="4" fillId="37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42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47" borderId="29" applyNumberFormat="0" applyBorder="0" applyAlignment="0" applyProtection="0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50" borderId="29" applyNumberFormat="0" applyBorder="0" applyAlignment="0" applyProtection="0"/>
    <xf numFmtId="0" fontId="4" fillId="35" borderId="29" applyNumberFormat="0" applyBorder="0" applyAlignment="0" applyProtection="0"/>
    <xf numFmtId="0" fontId="4" fillId="33" borderId="29" applyNumberFormat="0" applyBorder="0" applyAlignment="0" applyProtection="0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35" borderId="29" applyNumberFormat="0" applyBorder="0" applyAlignment="0" applyProtection="0"/>
    <xf numFmtId="0" fontId="4" fillId="51" borderId="29" applyNumberFormat="0" applyBorder="0" applyAlignment="0" applyProtection="0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49" borderId="29" applyNumberFormat="0" applyBorder="0" applyAlignment="0" applyProtection="0"/>
    <xf numFmtId="0" fontId="4" fillId="58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43" borderId="29" applyNumberFormat="0" applyBorder="0" applyAlignment="0" applyProtection="0"/>
    <xf numFmtId="0" fontId="4" fillId="37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77" applyNumberFormat="0" applyFont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41" fontId="35" fillId="0" borderId="29" applyFont="0" applyFill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43" fontId="4" fillId="0" borderId="29" applyFont="0" applyFill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49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3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51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51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51" borderId="29" applyNumberFormat="0" applyBorder="0" applyAlignment="0" applyProtection="0"/>
    <xf numFmtId="0" fontId="4" fillId="35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50" borderId="29" applyNumberFormat="0" applyBorder="0" applyAlignment="0" applyProtection="0"/>
    <xf numFmtId="0" fontId="4" fillId="49" borderId="29" applyNumberFormat="0" applyBorder="0" applyAlignment="0" applyProtection="0"/>
    <xf numFmtId="0" fontId="4" fillId="42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6" borderId="77" applyNumberFormat="0" applyFont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6" borderId="77" applyNumberFormat="0" applyFont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161" fillId="54" borderId="90" applyNumberFormat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7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7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0" borderId="29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6" borderId="77" applyNumberFormat="0" applyFont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0" borderId="29"/>
    <xf numFmtId="0" fontId="4" fillId="0" borderId="29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43" fontId="4" fillId="0" borderId="29" applyFont="0" applyFill="0" applyBorder="0" applyAlignment="0" applyProtection="0"/>
    <xf numFmtId="0" fontId="4" fillId="35" borderId="29" applyNumberFormat="0" applyBorder="0" applyAlignment="0" applyProtection="0"/>
    <xf numFmtId="43" fontId="4" fillId="0" borderId="29" applyFont="0" applyFill="0" applyBorder="0" applyAlignment="0" applyProtection="0"/>
    <xf numFmtId="0" fontId="4" fillId="35" borderId="29" applyNumberFormat="0" applyBorder="0" applyAlignment="0" applyProtection="0"/>
    <xf numFmtId="43" fontId="4" fillId="0" borderId="29" applyFont="0" applyFill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0" borderId="29"/>
    <xf numFmtId="0" fontId="155" fillId="54" borderId="89" applyNumberFormat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43" fontId="4" fillId="0" borderId="29" applyFont="0" applyFill="0" applyBorder="0" applyAlignment="0" applyProtection="0"/>
    <xf numFmtId="0" fontId="167" fillId="82" borderId="90" applyNumberFormat="0" applyAlignment="0" applyProtection="0"/>
    <xf numFmtId="0" fontId="4" fillId="0" borderId="29"/>
    <xf numFmtId="0" fontId="4" fillId="36" borderId="77" applyNumberFormat="0" applyFont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0" fontId="4" fillId="0" borderId="29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97" fillId="84" borderId="92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0" fontId="168" fillId="0" borderId="91" applyNumberFormat="0" applyFill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99" fillId="0" borderId="29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42" borderId="29" applyNumberFormat="0" applyBorder="0" applyAlignment="0" applyProtection="0"/>
    <xf numFmtId="43" fontId="4" fillId="0" borderId="29" applyFont="0" applyFill="0" applyBorder="0" applyAlignment="0" applyProtection="0"/>
    <xf numFmtId="0" fontId="4" fillId="44" borderId="29" applyNumberFormat="0" applyBorder="0" applyAlignment="0" applyProtection="0"/>
    <xf numFmtId="0" fontId="4" fillId="32" borderId="29" applyNumberFormat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42" borderId="29" applyNumberFormat="0" applyBorder="0" applyAlignment="0" applyProtection="0"/>
    <xf numFmtId="44" fontId="4" fillId="0" borderId="29" applyFont="0" applyFill="0" applyBorder="0" applyAlignment="0" applyProtection="0"/>
    <xf numFmtId="0" fontId="4" fillId="36" borderId="77" applyNumberFormat="0" applyFont="0" applyAlignment="0" applyProtection="0"/>
    <xf numFmtId="0" fontId="4" fillId="0" borderId="29"/>
    <xf numFmtId="0" fontId="4" fillId="0" borderId="29"/>
    <xf numFmtId="0" fontId="4" fillId="51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0" borderId="29"/>
    <xf numFmtId="0" fontId="4" fillId="49" borderId="29" applyNumberFormat="0" applyBorder="0" applyAlignment="0" applyProtection="0"/>
    <xf numFmtId="0" fontId="4" fillId="37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49" borderId="29" applyNumberFormat="0" applyBorder="0" applyAlignment="0" applyProtection="0"/>
    <xf numFmtId="0" fontId="4" fillId="51" borderId="29" applyNumberFormat="0" applyBorder="0" applyAlignment="0" applyProtection="0"/>
    <xf numFmtId="0" fontId="4" fillId="33" borderId="29" applyNumberFormat="0" applyBorder="0" applyAlignment="0" applyProtection="0"/>
    <xf numFmtId="0" fontId="4" fillId="49" borderId="29" applyNumberFormat="0" applyBorder="0" applyAlignment="0" applyProtection="0"/>
    <xf numFmtId="0" fontId="4" fillId="51" borderId="29" applyNumberFormat="0" applyBorder="0" applyAlignment="0" applyProtection="0"/>
    <xf numFmtId="0" fontId="4" fillId="49" borderId="29" applyNumberFormat="0" applyBorder="0" applyAlignment="0" applyProtection="0"/>
    <xf numFmtId="0" fontId="4" fillId="44" borderId="29" applyNumberFormat="0" applyBorder="0" applyAlignment="0" applyProtection="0"/>
    <xf numFmtId="0" fontId="4" fillId="49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3" borderId="29" applyNumberFormat="0" applyBorder="0" applyAlignment="0" applyProtection="0"/>
    <xf numFmtId="0" fontId="4" fillId="47" borderId="29" applyNumberFormat="0" applyBorder="0" applyAlignment="0" applyProtection="0"/>
    <xf numFmtId="0" fontId="4" fillId="44" borderId="29" applyNumberFormat="0" applyBorder="0" applyAlignment="0" applyProtection="0"/>
    <xf numFmtId="0" fontId="4" fillId="42" borderId="29" applyNumberFormat="0" applyBorder="0" applyAlignment="0" applyProtection="0"/>
    <xf numFmtId="0" fontId="4" fillId="43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3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2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58" borderId="29" applyNumberFormat="0" applyBorder="0" applyAlignment="0" applyProtection="0"/>
    <xf numFmtId="0" fontId="4" fillId="44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0" borderId="29"/>
    <xf numFmtId="0" fontId="4" fillId="37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58" borderId="29" applyNumberFormat="0" applyBorder="0" applyAlignment="0" applyProtection="0"/>
    <xf numFmtId="43" fontId="99" fillId="0" borderId="29" applyFont="0" applyFill="0" applyBorder="0" applyAlignment="0" applyProtection="0"/>
    <xf numFmtId="0" fontId="4" fillId="0" borderId="29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42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47" borderId="29" applyNumberFormat="0" applyBorder="0" applyAlignment="0" applyProtection="0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50" borderId="29" applyNumberFormat="0" applyBorder="0" applyAlignment="0" applyProtection="0"/>
    <xf numFmtId="0" fontId="4" fillId="35" borderId="29" applyNumberFormat="0" applyBorder="0" applyAlignment="0" applyProtection="0"/>
    <xf numFmtId="0" fontId="4" fillId="33" borderId="29" applyNumberFormat="0" applyBorder="0" applyAlignment="0" applyProtection="0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35" borderId="29" applyNumberFormat="0" applyBorder="0" applyAlignment="0" applyProtection="0"/>
    <xf numFmtId="0" fontId="4" fillId="51" borderId="29" applyNumberFormat="0" applyBorder="0" applyAlignment="0" applyProtection="0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49" borderId="29" applyNumberFormat="0" applyBorder="0" applyAlignment="0" applyProtection="0"/>
    <xf numFmtId="0" fontId="4" fillId="58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43" borderId="29" applyNumberFormat="0" applyBorder="0" applyAlignment="0" applyProtection="0"/>
    <xf numFmtId="0" fontId="4" fillId="37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77" applyNumberFormat="0" applyFont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41" fontId="35" fillId="0" borderId="29" applyFont="0" applyFill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43" fontId="4" fillId="0" borderId="29" applyFont="0" applyFill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49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3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51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51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51" borderId="29" applyNumberFormat="0" applyBorder="0" applyAlignment="0" applyProtection="0"/>
    <xf numFmtId="0" fontId="4" fillId="35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50" borderId="29" applyNumberFormat="0" applyBorder="0" applyAlignment="0" applyProtection="0"/>
    <xf numFmtId="0" fontId="4" fillId="49" borderId="29" applyNumberFormat="0" applyBorder="0" applyAlignment="0" applyProtection="0"/>
    <xf numFmtId="0" fontId="4" fillId="42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6" borderId="77" applyNumberFormat="0" applyFont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6" borderId="77" applyNumberFormat="0" applyFont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7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7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0" borderId="29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6" borderId="77" applyNumberFormat="0" applyFont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0" borderId="29"/>
    <xf numFmtId="0" fontId="4" fillId="0" borderId="29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43" fontId="4" fillId="0" borderId="29" applyFont="0" applyFill="0" applyBorder="0" applyAlignment="0" applyProtection="0"/>
    <xf numFmtId="0" fontId="4" fillId="35" borderId="29" applyNumberFormat="0" applyBorder="0" applyAlignment="0" applyProtection="0"/>
    <xf numFmtId="43" fontId="4" fillId="0" borderId="29" applyFont="0" applyFill="0" applyBorder="0" applyAlignment="0" applyProtection="0"/>
    <xf numFmtId="0" fontId="4" fillId="35" borderId="29" applyNumberFormat="0" applyBorder="0" applyAlignment="0" applyProtection="0"/>
    <xf numFmtId="43" fontId="4" fillId="0" borderId="29" applyFont="0" applyFill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0" borderId="29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0" fontId="4" fillId="0" borderId="29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43" fontId="99" fillId="0" borderId="29" applyFont="0" applyFill="0" applyBorder="0" applyAlignment="0" applyProtection="0"/>
    <xf numFmtId="43" fontId="99" fillId="0" borderId="29" applyFont="0" applyFill="0" applyBorder="0" applyAlignment="0" applyProtection="0"/>
    <xf numFmtId="43" fontId="99" fillId="0" borderId="29" applyFont="0" applyFill="0" applyBorder="0" applyAlignment="0" applyProtection="0"/>
    <xf numFmtId="43" fontId="99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99" fillId="0" borderId="29" applyBorder="0" applyAlignment="0" applyProtection="0"/>
    <xf numFmtId="43" fontId="99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99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42" borderId="29" applyNumberFormat="0" applyBorder="0" applyAlignment="0" applyProtection="0"/>
    <xf numFmtId="43" fontId="4" fillId="0" borderId="29" applyFont="0" applyFill="0" applyBorder="0" applyAlignment="0" applyProtection="0"/>
    <xf numFmtId="0" fontId="4" fillId="44" borderId="29" applyNumberFormat="0" applyBorder="0" applyAlignment="0" applyProtection="0"/>
    <xf numFmtId="0" fontId="4" fillId="32" borderId="29" applyNumberFormat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42" borderId="29" applyNumberFormat="0" applyBorder="0" applyAlignment="0" applyProtection="0"/>
    <xf numFmtId="44" fontId="4" fillId="0" borderId="29" applyFont="0" applyFill="0" applyBorder="0" applyAlignment="0" applyProtection="0"/>
    <xf numFmtId="0" fontId="4" fillId="36" borderId="77" applyNumberFormat="0" applyFont="0" applyAlignment="0" applyProtection="0"/>
    <xf numFmtId="0" fontId="4" fillId="0" borderId="29"/>
    <xf numFmtId="0" fontId="4" fillId="0" borderId="29"/>
    <xf numFmtId="0" fontId="4" fillId="51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0" borderId="29"/>
    <xf numFmtId="0" fontId="4" fillId="49" borderId="29" applyNumberFormat="0" applyBorder="0" applyAlignment="0" applyProtection="0"/>
    <xf numFmtId="0" fontId="4" fillId="37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49" borderId="29" applyNumberFormat="0" applyBorder="0" applyAlignment="0" applyProtection="0"/>
    <xf numFmtId="0" fontId="4" fillId="51" borderId="29" applyNumberFormat="0" applyBorder="0" applyAlignment="0" applyProtection="0"/>
    <xf numFmtId="0" fontId="4" fillId="33" borderId="29" applyNumberFormat="0" applyBorder="0" applyAlignment="0" applyProtection="0"/>
    <xf numFmtId="0" fontId="4" fillId="49" borderId="29" applyNumberFormat="0" applyBorder="0" applyAlignment="0" applyProtection="0"/>
    <xf numFmtId="0" fontId="4" fillId="51" borderId="29" applyNumberFormat="0" applyBorder="0" applyAlignment="0" applyProtection="0"/>
    <xf numFmtId="0" fontId="4" fillId="49" borderId="29" applyNumberFormat="0" applyBorder="0" applyAlignment="0" applyProtection="0"/>
    <xf numFmtId="44" fontId="4" fillId="0" borderId="29" applyFont="0" applyFill="0" applyBorder="0" applyAlignment="0" applyProtection="0"/>
    <xf numFmtId="0" fontId="4" fillId="44" borderId="29" applyNumberFormat="0" applyBorder="0" applyAlignment="0" applyProtection="0"/>
    <xf numFmtId="0" fontId="4" fillId="49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3" borderId="29" applyNumberFormat="0" applyBorder="0" applyAlignment="0" applyProtection="0"/>
    <xf numFmtId="0" fontId="4" fillId="47" borderId="29" applyNumberFormat="0" applyBorder="0" applyAlignment="0" applyProtection="0"/>
    <xf numFmtId="0" fontId="4" fillId="44" borderId="29" applyNumberFormat="0" applyBorder="0" applyAlignment="0" applyProtection="0"/>
    <xf numFmtId="0" fontId="4" fillId="42" borderId="29" applyNumberFormat="0" applyBorder="0" applyAlignment="0" applyProtection="0"/>
    <xf numFmtId="0" fontId="4" fillId="43" borderId="29" applyNumberFormat="0" applyBorder="0" applyAlignment="0" applyProtection="0"/>
    <xf numFmtId="9" fontId="4" fillId="0" borderId="29" applyFont="0" applyFill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3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2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58" borderId="29" applyNumberFormat="0" applyBorder="0" applyAlignment="0" applyProtection="0"/>
    <xf numFmtId="0" fontId="4" fillId="44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0" borderId="29"/>
    <xf numFmtId="0" fontId="4" fillId="37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42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47" borderId="29" applyNumberFormat="0" applyBorder="0" applyAlignment="0" applyProtection="0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50" borderId="29" applyNumberFormat="0" applyBorder="0" applyAlignment="0" applyProtection="0"/>
    <xf numFmtId="0" fontId="4" fillId="35" borderId="29" applyNumberFormat="0" applyBorder="0" applyAlignment="0" applyProtection="0"/>
    <xf numFmtId="0" fontId="4" fillId="33" borderId="29" applyNumberFormat="0" applyBorder="0" applyAlignment="0" applyProtection="0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35" borderId="29" applyNumberFormat="0" applyBorder="0" applyAlignment="0" applyProtection="0"/>
    <xf numFmtId="0" fontId="4" fillId="51" borderId="29" applyNumberFormat="0" applyBorder="0" applyAlignment="0" applyProtection="0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49" borderId="29" applyNumberFormat="0" applyBorder="0" applyAlignment="0" applyProtection="0"/>
    <xf numFmtId="0" fontId="4" fillId="58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43" borderId="29" applyNumberFormat="0" applyBorder="0" applyAlignment="0" applyProtection="0"/>
    <xf numFmtId="0" fontId="4" fillId="37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77" applyNumberFormat="0" applyFont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41" fontId="35" fillId="0" borderId="29" applyFont="0" applyFill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43" fontId="4" fillId="0" borderId="29" applyFont="0" applyFill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49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3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51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51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51" borderId="29" applyNumberFormat="0" applyBorder="0" applyAlignment="0" applyProtection="0"/>
    <xf numFmtId="0" fontId="4" fillId="35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50" borderId="29" applyNumberFormat="0" applyBorder="0" applyAlignment="0" applyProtection="0"/>
    <xf numFmtId="0" fontId="4" fillId="49" borderId="29" applyNumberFormat="0" applyBorder="0" applyAlignment="0" applyProtection="0"/>
    <xf numFmtId="0" fontId="4" fillId="42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6" borderId="77" applyNumberFormat="0" applyFont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6" borderId="77" applyNumberFormat="0" applyFont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161" fillId="54" borderId="90" applyNumberFormat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7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7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0" borderId="29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6" borderId="77" applyNumberFormat="0" applyFont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0" borderId="29"/>
    <xf numFmtId="0" fontId="4" fillId="0" borderId="29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43" fontId="4" fillId="0" borderId="29" applyFont="0" applyFill="0" applyBorder="0" applyAlignment="0" applyProtection="0"/>
    <xf numFmtId="0" fontId="4" fillId="35" borderId="29" applyNumberFormat="0" applyBorder="0" applyAlignment="0" applyProtection="0"/>
    <xf numFmtId="43" fontId="4" fillId="0" borderId="29" applyFont="0" applyFill="0" applyBorder="0" applyAlignment="0" applyProtection="0"/>
    <xf numFmtId="0" fontId="4" fillId="35" borderId="29" applyNumberFormat="0" applyBorder="0" applyAlignment="0" applyProtection="0"/>
    <xf numFmtId="43" fontId="4" fillId="0" borderId="29" applyFont="0" applyFill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0" borderId="29"/>
    <xf numFmtId="0" fontId="155" fillId="54" borderId="89" applyNumberFormat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43" fontId="4" fillId="0" borderId="29" applyFont="0" applyFill="0" applyBorder="0" applyAlignment="0" applyProtection="0"/>
    <xf numFmtId="0" fontId="167" fillId="82" borderId="90" applyNumberFormat="0" applyAlignment="0" applyProtection="0"/>
    <xf numFmtId="0" fontId="4" fillId="0" borderId="29"/>
    <xf numFmtId="0" fontId="4" fillId="36" borderId="77" applyNumberFormat="0" applyFont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0" fontId="4" fillId="0" borderId="29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97" fillId="84" borderId="92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168" fillId="0" borderId="91" applyNumberFormat="0" applyFill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0" fontId="168" fillId="0" borderId="91" applyNumberFormat="0" applyFill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0" fontId="97" fillId="84" borderId="92" applyNumberFormat="0" applyFont="0" applyAlignment="0" applyProtection="0"/>
    <xf numFmtId="0" fontId="167" fillId="82" borderId="90" applyNumberFormat="0" applyAlignment="0" applyProtection="0"/>
    <xf numFmtId="0" fontId="155" fillId="54" borderId="89" applyNumberFormat="0" applyAlignment="0" applyProtection="0"/>
    <xf numFmtId="0" fontId="161" fillId="54" borderId="90" applyNumberFormat="0" applyAlignment="0" applyProtection="0"/>
    <xf numFmtId="0" fontId="161" fillId="54" borderId="90" applyNumberFormat="0" applyAlignment="0" applyProtection="0"/>
    <xf numFmtId="0" fontId="168" fillId="0" borderId="91" applyNumberFormat="0" applyFill="0" applyAlignment="0" applyProtection="0"/>
    <xf numFmtId="0" fontId="155" fillId="54" borderId="89" applyNumberFormat="0" applyAlignment="0" applyProtection="0"/>
    <xf numFmtId="44" fontId="4" fillId="0" borderId="29" applyFont="0" applyFill="0" applyBorder="0" applyAlignment="0" applyProtection="0"/>
    <xf numFmtId="0" fontId="167" fillId="82" borderId="90" applyNumberFormat="0" applyAlignment="0" applyProtection="0"/>
    <xf numFmtId="0" fontId="97" fillId="84" borderId="92" applyNumberFormat="0" applyFont="0" applyAlignment="0" applyProtection="0"/>
    <xf numFmtId="0" fontId="97" fillId="84" borderId="92" applyNumberFormat="0" applyFont="0" applyAlignment="0" applyProtection="0"/>
    <xf numFmtId="0" fontId="168" fillId="0" borderId="91" applyNumberFormat="0" applyFill="0" applyAlignment="0" applyProtection="0"/>
    <xf numFmtId="44" fontId="4" fillId="0" borderId="29" applyFont="0" applyFill="0" applyBorder="0" applyAlignment="0" applyProtection="0"/>
    <xf numFmtId="0" fontId="167" fillId="82" borderId="90" applyNumberFormat="0" applyAlignment="0" applyProtection="0"/>
    <xf numFmtId="0" fontId="155" fillId="54" borderId="89" applyNumberFormat="0" applyAlignment="0" applyProtection="0"/>
    <xf numFmtId="0" fontId="161" fillId="54" borderId="90" applyNumberFormat="0" applyAlignment="0" applyProtection="0"/>
    <xf numFmtId="0" fontId="161" fillId="54" borderId="90" applyNumberFormat="0" applyAlignment="0" applyProtection="0"/>
    <xf numFmtId="0" fontId="155" fillId="54" borderId="89" applyNumberFormat="0" applyAlignment="0" applyProtection="0"/>
    <xf numFmtId="0" fontId="167" fillId="82" borderId="90" applyNumberFormat="0" applyAlignment="0" applyProtection="0"/>
    <xf numFmtId="0" fontId="97" fillId="84" borderId="92" applyNumberFormat="0" applyFont="0" applyAlignment="0" applyProtection="0"/>
    <xf numFmtId="0" fontId="168" fillId="0" borderId="91" applyNumberFormat="0" applyFill="0" applyAlignment="0" applyProtection="0"/>
    <xf numFmtId="44" fontId="4" fillId="0" borderId="29" applyFont="0" applyFill="0" applyBorder="0" applyAlignment="0" applyProtection="0"/>
    <xf numFmtId="0" fontId="4" fillId="0" borderId="29"/>
    <xf numFmtId="44" fontId="4" fillId="0" borderId="29" applyFont="0" applyFill="0" applyBorder="0" applyAlignment="0" applyProtection="0"/>
    <xf numFmtId="9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0" fontId="4" fillId="42" borderId="29" applyNumberFormat="0" applyBorder="0" applyAlignment="0" applyProtection="0"/>
    <xf numFmtId="43" fontId="4" fillId="0" borderId="29" applyFont="0" applyFill="0" applyBorder="0" applyAlignment="0" applyProtection="0"/>
    <xf numFmtId="0" fontId="4" fillId="44" borderId="29" applyNumberFormat="0" applyBorder="0" applyAlignment="0" applyProtection="0"/>
    <xf numFmtId="0" fontId="4" fillId="32" borderId="29" applyNumberFormat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42" borderId="29" applyNumberFormat="0" applyBorder="0" applyAlignment="0" applyProtection="0"/>
    <xf numFmtId="44" fontId="4" fillId="0" borderId="29" applyFont="0" applyFill="0" applyBorder="0" applyAlignment="0" applyProtection="0"/>
    <xf numFmtId="0" fontId="4" fillId="36" borderId="77" applyNumberFormat="0" applyFont="0" applyAlignment="0" applyProtection="0"/>
    <xf numFmtId="0" fontId="4" fillId="0" borderId="29"/>
    <xf numFmtId="0" fontId="4" fillId="0" borderId="29"/>
    <xf numFmtId="0" fontId="4" fillId="51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0" borderId="29"/>
    <xf numFmtId="0" fontId="4" fillId="49" borderId="29" applyNumberFormat="0" applyBorder="0" applyAlignment="0" applyProtection="0"/>
    <xf numFmtId="0" fontId="4" fillId="37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49" borderId="29" applyNumberFormat="0" applyBorder="0" applyAlignment="0" applyProtection="0"/>
    <xf numFmtId="0" fontId="4" fillId="51" borderId="29" applyNumberFormat="0" applyBorder="0" applyAlignment="0" applyProtection="0"/>
    <xf numFmtId="0" fontId="4" fillId="33" borderId="29" applyNumberFormat="0" applyBorder="0" applyAlignment="0" applyProtection="0"/>
    <xf numFmtId="0" fontId="4" fillId="49" borderId="29" applyNumberFormat="0" applyBorder="0" applyAlignment="0" applyProtection="0"/>
    <xf numFmtId="0" fontId="4" fillId="51" borderId="29" applyNumberFormat="0" applyBorder="0" applyAlignment="0" applyProtection="0"/>
    <xf numFmtId="0" fontId="4" fillId="49" borderId="29" applyNumberFormat="0" applyBorder="0" applyAlignment="0" applyProtection="0"/>
    <xf numFmtId="0" fontId="4" fillId="44" borderId="29" applyNumberFormat="0" applyBorder="0" applyAlignment="0" applyProtection="0"/>
    <xf numFmtId="0" fontId="4" fillId="49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3" borderId="29" applyNumberFormat="0" applyBorder="0" applyAlignment="0" applyProtection="0"/>
    <xf numFmtId="0" fontId="4" fillId="47" borderId="29" applyNumberFormat="0" applyBorder="0" applyAlignment="0" applyProtection="0"/>
    <xf numFmtId="0" fontId="4" fillId="44" borderId="29" applyNumberFormat="0" applyBorder="0" applyAlignment="0" applyProtection="0"/>
    <xf numFmtId="0" fontId="4" fillId="42" borderId="29" applyNumberFormat="0" applyBorder="0" applyAlignment="0" applyProtection="0"/>
    <xf numFmtId="0" fontId="4" fillId="43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3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2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58" borderId="29" applyNumberFormat="0" applyBorder="0" applyAlignment="0" applyProtection="0"/>
    <xf numFmtId="0" fontId="4" fillId="44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0" borderId="29"/>
    <xf numFmtId="0" fontId="4" fillId="37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42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47" borderId="29" applyNumberFormat="0" applyBorder="0" applyAlignment="0" applyProtection="0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50" borderId="29" applyNumberFormat="0" applyBorder="0" applyAlignment="0" applyProtection="0"/>
    <xf numFmtId="0" fontId="4" fillId="35" borderId="29" applyNumberFormat="0" applyBorder="0" applyAlignment="0" applyProtection="0"/>
    <xf numFmtId="0" fontId="4" fillId="33" borderId="29" applyNumberFormat="0" applyBorder="0" applyAlignment="0" applyProtection="0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35" borderId="29" applyNumberFormat="0" applyBorder="0" applyAlignment="0" applyProtection="0"/>
    <xf numFmtId="0" fontId="4" fillId="51" borderId="29" applyNumberFormat="0" applyBorder="0" applyAlignment="0" applyProtection="0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49" borderId="29" applyNumberFormat="0" applyBorder="0" applyAlignment="0" applyProtection="0"/>
    <xf numFmtId="0" fontId="4" fillId="58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43" borderId="29" applyNumberFormat="0" applyBorder="0" applyAlignment="0" applyProtection="0"/>
    <xf numFmtId="0" fontId="4" fillId="37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77" applyNumberFormat="0" applyFont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41" fontId="35" fillId="0" borderId="29" applyFont="0" applyFill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43" fontId="4" fillId="0" borderId="29" applyFont="0" applyFill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49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3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51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51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51" borderId="29" applyNumberFormat="0" applyBorder="0" applyAlignment="0" applyProtection="0"/>
    <xf numFmtId="0" fontId="4" fillId="35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50" borderId="29" applyNumberFormat="0" applyBorder="0" applyAlignment="0" applyProtection="0"/>
    <xf numFmtId="0" fontId="4" fillId="49" borderId="29" applyNumberFormat="0" applyBorder="0" applyAlignment="0" applyProtection="0"/>
    <xf numFmtId="0" fontId="4" fillId="42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6" borderId="77" applyNumberFormat="0" applyFont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6" borderId="77" applyNumberFormat="0" applyFont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7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7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0" borderId="29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6" borderId="77" applyNumberFormat="0" applyFont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0" borderId="29"/>
    <xf numFmtId="0" fontId="4" fillId="0" borderId="29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43" fontId="4" fillId="0" borderId="29" applyFont="0" applyFill="0" applyBorder="0" applyAlignment="0" applyProtection="0"/>
    <xf numFmtId="0" fontId="4" fillId="35" borderId="29" applyNumberFormat="0" applyBorder="0" applyAlignment="0" applyProtection="0"/>
    <xf numFmtId="43" fontId="4" fillId="0" borderId="29" applyFont="0" applyFill="0" applyBorder="0" applyAlignment="0" applyProtection="0"/>
    <xf numFmtId="0" fontId="4" fillId="35" borderId="29" applyNumberFormat="0" applyBorder="0" applyAlignment="0" applyProtection="0"/>
    <xf numFmtId="43" fontId="4" fillId="0" borderId="29" applyFont="0" applyFill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0" borderId="29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0" fontId="4" fillId="0" borderId="29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99" fillId="0" borderId="29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99" fillId="0" borderId="29" applyFont="0" applyFill="0" applyBorder="0" applyAlignment="0" applyProtection="0"/>
    <xf numFmtId="0" fontId="4" fillId="42" borderId="29" applyNumberFormat="0" applyBorder="0" applyAlignment="0" applyProtection="0"/>
    <xf numFmtId="43" fontId="4" fillId="0" borderId="29" applyFont="0" applyFill="0" applyBorder="0" applyAlignment="0" applyProtection="0"/>
    <xf numFmtId="0" fontId="4" fillId="44" borderId="29" applyNumberFormat="0" applyBorder="0" applyAlignment="0" applyProtection="0"/>
    <xf numFmtId="0" fontId="4" fillId="32" borderId="29" applyNumberFormat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42" borderId="29" applyNumberFormat="0" applyBorder="0" applyAlignment="0" applyProtection="0"/>
    <xf numFmtId="44" fontId="4" fillId="0" borderId="29" applyFont="0" applyFill="0" applyBorder="0" applyAlignment="0" applyProtection="0"/>
    <xf numFmtId="0" fontId="4" fillId="36" borderId="77" applyNumberFormat="0" applyFont="0" applyAlignment="0" applyProtection="0"/>
    <xf numFmtId="0" fontId="4" fillId="0" borderId="29"/>
    <xf numFmtId="0" fontId="4" fillId="0" borderId="29"/>
    <xf numFmtId="0" fontId="4" fillId="51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0" borderId="29"/>
    <xf numFmtId="0" fontId="4" fillId="49" borderId="29" applyNumberFormat="0" applyBorder="0" applyAlignment="0" applyProtection="0"/>
    <xf numFmtId="0" fontId="4" fillId="37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49" borderId="29" applyNumberFormat="0" applyBorder="0" applyAlignment="0" applyProtection="0"/>
    <xf numFmtId="0" fontId="4" fillId="51" borderId="29" applyNumberFormat="0" applyBorder="0" applyAlignment="0" applyProtection="0"/>
    <xf numFmtId="0" fontId="4" fillId="33" borderId="29" applyNumberFormat="0" applyBorder="0" applyAlignment="0" applyProtection="0"/>
    <xf numFmtId="0" fontId="4" fillId="49" borderId="29" applyNumberFormat="0" applyBorder="0" applyAlignment="0" applyProtection="0"/>
    <xf numFmtId="0" fontId="4" fillId="51" borderId="29" applyNumberFormat="0" applyBorder="0" applyAlignment="0" applyProtection="0"/>
    <xf numFmtId="0" fontId="4" fillId="49" borderId="29" applyNumberFormat="0" applyBorder="0" applyAlignment="0" applyProtection="0"/>
    <xf numFmtId="0" fontId="4" fillId="44" borderId="29" applyNumberFormat="0" applyBorder="0" applyAlignment="0" applyProtection="0"/>
    <xf numFmtId="0" fontId="4" fillId="49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3" borderId="29" applyNumberFormat="0" applyBorder="0" applyAlignment="0" applyProtection="0"/>
    <xf numFmtId="0" fontId="4" fillId="47" borderId="29" applyNumberFormat="0" applyBorder="0" applyAlignment="0" applyProtection="0"/>
    <xf numFmtId="0" fontId="4" fillId="44" borderId="29" applyNumberFormat="0" applyBorder="0" applyAlignment="0" applyProtection="0"/>
    <xf numFmtId="0" fontId="4" fillId="42" borderId="29" applyNumberFormat="0" applyBorder="0" applyAlignment="0" applyProtection="0"/>
    <xf numFmtId="0" fontId="4" fillId="43" borderId="29" applyNumberFormat="0" applyBorder="0" applyAlignment="0" applyProtection="0"/>
    <xf numFmtId="0" fontId="167" fillId="82" borderId="90" applyNumberFormat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3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2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58" borderId="29" applyNumberFormat="0" applyBorder="0" applyAlignment="0" applyProtection="0"/>
    <xf numFmtId="0" fontId="4" fillId="44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0" borderId="29"/>
    <xf numFmtId="0" fontId="4" fillId="37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42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47" borderId="29" applyNumberFormat="0" applyBorder="0" applyAlignment="0" applyProtection="0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50" borderId="29" applyNumberFormat="0" applyBorder="0" applyAlignment="0" applyProtection="0"/>
    <xf numFmtId="0" fontId="4" fillId="35" borderId="29" applyNumberFormat="0" applyBorder="0" applyAlignment="0" applyProtection="0"/>
    <xf numFmtId="0" fontId="4" fillId="33" borderId="29" applyNumberFormat="0" applyBorder="0" applyAlignment="0" applyProtection="0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35" borderId="29" applyNumberFormat="0" applyBorder="0" applyAlignment="0" applyProtection="0"/>
    <xf numFmtId="0" fontId="4" fillId="51" borderId="29" applyNumberFormat="0" applyBorder="0" applyAlignment="0" applyProtection="0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49" borderId="29" applyNumberFormat="0" applyBorder="0" applyAlignment="0" applyProtection="0"/>
    <xf numFmtId="0" fontId="4" fillId="58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43" borderId="29" applyNumberFormat="0" applyBorder="0" applyAlignment="0" applyProtection="0"/>
    <xf numFmtId="0" fontId="4" fillId="37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77" applyNumberFormat="0" applyFont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41" fontId="35" fillId="0" borderId="29" applyFont="0" applyFill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43" fontId="4" fillId="0" borderId="29" applyFont="0" applyFill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49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3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51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51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51" borderId="29" applyNumberFormat="0" applyBorder="0" applyAlignment="0" applyProtection="0"/>
    <xf numFmtId="0" fontId="4" fillId="35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50" borderId="29" applyNumberFormat="0" applyBorder="0" applyAlignment="0" applyProtection="0"/>
    <xf numFmtId="0" fontId="4" fillId="49" borderId="29" applyNumberFormat="0" applyBorder="0" applyAlignment="0" applyProtection="0"/>
    <xf numFmtId="0" fontId="4" fillId="42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6" borderId="77" applyNumberFormat="0" applyFont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6" borderId="77" applyNumberFormat="0" applyFont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161" fillId="54" borderId="90" applyNumberFormat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167" fillId="82" borderId="90" applyNumberFormat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7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7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0" borderId="29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6" borderId="77" applyNumberFormat="0" applyFont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0" borderId="29"/>
    <xf numFmtId="0" fontId="4" fillId="0" borderId="29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43" fontId="4" fillId="0" borderId="29" applyFont="0" applyFill="0" applyBorder="0" applyAlignment="0" applyProtection="0"/>
    <xf numFmtId="0" fontId="4" fillId="35" borderId="29" applyNumberFormat="0" applyBorder="0" applyAlignment="0" applyProtection="0"/>
    <xf numFmtId="43" fontId="4" fillId="0" borderId="29" applyFont="0" applyFill="0" applyBorder="0" applyAlignment="0" applyProtection="0"/>
    <xf numFmtId="0" fontId="4" fillId="35" borderId="29" applyNumberFormat="0" applyBorder="0" applyAlignment="0" applyProtection="0"/>
    <xf numFmtId="43" fontId="4" fillId="0" borderId="29" applyFont="0" applyFill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0" borderId="29"/>
    <xf numFmtId="0" fontId="155" fillId="54" borderId="89" applyNumberFormat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43" fontId="4" fillId="0" borderId="29" applyFont="0" applyFill="0" applyBorder="0" applyAlignment="0" applyProtection="0"/>
    <xf numFmtId="0" fontId="167" fillId="82" borderId="90" applyNumberFormat="0" applyAlignment="0" applyProtection="0"/>
    <xf numFmtId="0" fontId="4" fillId="0" borderId="29"/>
    <xf numFmtId="0" fontId="4" fillId="36" borderId="77" applyNumberFormat="0" applyFont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0" fontId="4" fillId="0" borderId="29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97" fillId="84" borderId="92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0" fontId="167" fillId="82" borderId="90" applyNumberFormat="0" applyAlignment="0" applyProtection="0"/>
    <xf numFmtId="0" fontId="168" fillId="0" borderId="91" applyNumberFormat="0" applyFill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99" fillId="0" borderId="29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42" borderId="29" applyNumberFormat="0" applyBorder="0" applyAlignment="0" applyProtection="0"/>
    <xf numFmtId="43" fontId="4" fillId="0" borderId="29" applyFont="0" applyFill="0" applyBorder="0" applyAlignment="0" applyProtection="0"/>
    <xf numFmtId="0" fontId="4" fillId="44" borderId="29" applyNumberFormat="0" applyBorder="0" applyAlignment="0" applyProtection="0"/>
    <xf numFmtId="0" fontId="4" fillId="32" borderId="29" applyNumberFormat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42" borderId="29" applyNumberFormat="0" applyBorder="0" applyAlignment="0" applyProtection="0"/>
    <xf numFmtId="44" fontId="4" fillId="0" borderId="29" applyFont="0" applyFill="0" applyBorder="0" applyAlignment="0" applyProtection="0"/>
    <xf numFmtId="0" fontId="4" fillId="36" borderId="77" applyNumberFormat="0" applyFont="0" applyAlignment="0" applyProtection="0"/>
    <xf numFmtId="0" fontId="4" fillId="0" borderId="29"/>
    <xf numFmtId="0" fontId="4" fillId="0" borderId="29"/>
    <xf numFmtId="0" fontId="4" fillId="51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0" borderId="29"/>
    <xf numFmtId="0" fontId="4" fillId="49" borderId="29" applyNumberFormat="0" applyBorder="0" applyAlignment="0" applyProtection="0"/>
    <xf numFmtId="0" fontId="4" fillId="37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49" borderId="29" applyNumberFormat="0" applyBorder="0" applyAlignment="0" applyProtection="0"/>
    <xf numFmtId="0" fontId="4" fillId="51" borderId="29" applyNumberFormat="0" applyBorder="0" applyAlignment="0" applyProtection="0"/>
    <xf numFmtId="0" fontId="4" fillId="33" borderId="29" applyNumberFormat="0" applyBorder="0" applyAlignment="0" applyProtection="0"/>
    <xf numFmtId="0" fontId="4" fillId="49" borderId="29" applyNumberFormat="0" applyBorder="0" applyAlignment="0" applyProtection="0"/>
    <xf numFmtId="0" fontId="4" fillId="51" borderId="29" applyNumberFormat="0" applyBorder="0" applyAlignment="0" applyProtection="0"/>
    <xf numFmtId="0" fontId="4" fillId="49" borderId="29" applyNumberFormat="0" applyBorder="0" applyAlignment="0" applyProtection="0"/>
    <xf numFmtId="0" fontId="4" fillId="44" borderId="29" applyNumberFormat="0" applyBorder="0" applyAlignment="0" applyProtection="0"/>
    <xf numFmtId="0" fontId="4" fillId="49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3" borderId="29" applyNumberFormat="0" applyBorder="0" applyAlignment="0" applyProtection="0"/>
    <xf numFmtId="0" fontId="4" fillId="47" borderId="29" applyNumberFormat="0" applyBorder="0" applyAlignment="0" applyProtection="0"/>
    <xf numFmtId="0" fontId="4" fillId="44" borderId="29" applyNumberFormat="0" applyBorder="0" applyAlignment="0" applyProtection="0"/>
    <xf numFmtId="0" fontId="4" fillId="42" borderId="29" applyNumberFormat="0" applyBorder="0" applyAlignment="0" applyProtection="0"/>
    <xf numFmtId="0" fontId="4" fillId="43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3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2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58" borderId="29" applyNumberFormat="0" applyBorder="0" applyAlignment="0" applyProtection="0"/>
    <xf numFmtId="0" fontId="4" fillId="44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0" borderId="29"/>
    <xf numFmtId="0" fontId="4" fillId="37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58" borderId="29" applyNumberFormat="0" applyBorder="0" applyAlignment="0" applyProtection="0"/>
    <xf numFmtId="43" fontId="99" fillId="0" borderId="29" applyFont="0" applyFill="0" applyBorder="0" applyAlignment="0" applyProtection="0"/>
    <xf numFmtId="0" fontId="4" fillId="0" borderId="29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42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47" borderId="29" applyNumberFormat="0" applyBorder="0" applyAlignment="0" applyProtection="0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50" borderId="29" applyNumberFormat="0" applyBorder="0" applyAlignment="0" applyProtection="0"/>
    <xf numFmtId="0" fontId="4" fillId="35" borderId="29" applyNumberFormat="0" applyBorder="0" applyAlignment="0" applyProtection="0"/>
    <xf numFmtId="0" fontId="4" fillId="33" borderId="29" applyNumberFormat="0" applyBorder="0" applyAlignment="0" applyProtection="0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35" borderId="29" applyNumberFormat="0" applyBorder="0" applyAlignment="0" applyProtection="0"/>
    <xf numFmtId="0" fontId="4" fillId="51" borderId="29" applyNumberFormat="0" applyBorder="0" applyAlignment="0" applyProtection="0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49" borderId="29" applyNumberFormat="0" applyBorder="0" applyAlignment="0" applyProtection="0"/>
    <xf numFmtId="0" fontId="4" fillId="58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43" borderId="29" applyNumberFormat="0" applyBorder="0" applyAlignment="0" applyProtection="0"/>
    <xf numFmtId="0" fontId="4" fillId="37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77" applyNumberFormat="0" applyFont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41" fontId="35" fillId="0" borderId="29" applyFont="0" applyFill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43" fontId="4" fillId="0" borderId="29" applyFont="0" applyFill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49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3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51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51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51" borderId="29" applyNumberFormat="0" applyBorder="0" applyAlignment="0" applyProtection="0"/>
    <xf numFmtId="0" fontId="4" fillId="35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50" borderId="29" applyNumberFormat="0" applyBorder="0" applyAlignment="0" applyProtection="0"/>
    <xf numFmtId="0" fontId="4" fillId="49" borderId="29" applyNumberFormat="0" applyBorder="0" applyAlignment="0" applyProtection="0"/>
    <xf numFmtId="0" fontId="4" fillId="42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6" borderId="77" applyNumberFormat="0" applyFont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6" borderId="77" applyNumberFormat="0" applyFont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7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7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0" borderId="29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6" borderId="77" applyNumberFormat="0" applyFont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0" borderId="29"/>
    <xf numFmtId="0" fontId="4" fillId="0" borderId="29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43" fontId="4" fillId="0" borderId="29" applyFont="0" applyFill="0" applyBorder="0" applyAlignment="0" applyProtection="0"/>
    <xf numFmtId="0" fontId="4" fillId="35" borderId="29" applyNumberFormat="0" applyBorder="0" applyAlignment="0" applyProtection="0"/>
    <xf numFmtId="43" fontId="4" fillId="0" borderId="29" applyFont="0" applyFill="0" applyBorder="0" applyAlignment="0" applyProtection="0"/>
    <xf numFmtId="0" fontId="4" fillId="35" borderId="29" applyNumberFormat="0" applyBorder="0" applyAlignment="0" applyProtection="0"/>
    <xf numFmtId="43" fontId="4" fillId="0" borderId="29" applyFont="0" applyFill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0" borderId="29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0" fontId="167" fillId="82" borderId="90" applyNumberFormat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0" fontId="4" fillId="0" borderId="29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43" fontId="99" fillId="0" borderId="29" applyFont="0" applyFill="0" applyBorder="0" applyAlignment="0" applyProtection="0"/>
    <xf numFmtId="43" fontId="99" fillId="0" borderId="29" applyFont="0" applyFill="0" applyBorder="0" applyAlignment="0" applyProtection="0"/>
    <xf numFmtId="43" fontId="99" fillId="0" borderId="29" applyFont="0" applyFill="0" applyBorder="0" applyAlignment="0" applyProtection="0"/>
    <xf numFmtId="43" fontId="99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99" fillId="0" borderId="29" applyBorder="0" applyAlignment="0" applyProtection="0"/>
    <xf numFmtId="43" fontId="99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99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42" borderId="29" applyNumberFormat="0" applyBorder="0" applyAlignment="0" applyProtection="0"/>
    <xf numFmtId="43" fontId="4" fillId="0" borderId="29" applyFont="0" applyFill="0" applyBorder="0" applyAlignment="0" applyProtection="0"/>
    <xf numFmtId="0" fontId="4" fillId="44" borderId="29" applyNumberFormat="0" applyBorder="0" applyAlignment="0" applyProtection="0"/>
    <xf numFmtId="0" fontId="4" fillId="32" borderId="29" applyNumberFormat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42" borderId="29" applyNumberFormat="0" applyBorder="0" applyAlignment="0" applyProtection="0"/>
    <xf numFmtId="44" fontId="4" fillId="0" borderId="29" applyFont="0" applyFill="0" applyBorder="0" applyAlignment="0" applyProtection="0"/>
    <xf numFmtId="0" fontId="4" fillId="36" borderId="77" applyNumberFormat="0" applyFont="0" applyAlignment="0" applyProtection="0"/>
    <xf numFmtId="0" fontId="4" fillId="0" borderId="29"/>
    <xf numFmtId="0" fontId="4" fillId="0" borderId="29"/>
    <xf numFmtId="0" fontId="4" fillId="51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0" borderId="29"/>
    <xf numFmtId="0" fontId="4" fillId="49" borderId="29" applyNumberFormat="0" applyBorder="0" applyAlignment="0" applyProtection="0"/>
    <xf numFmtId="0" fontId="4" fillId="37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49" borderId="29" applyNumberFormat="0" applyBorder="0" applyAlignment="0" applyProtection="0"/>
    <xf numFmtId="0" fontId="4" fillId="51" borderId="29" applyNumberFormat="0" applyBorder="0" applyAlignment="0" applyProtection="0"/>
    <xf numFmtId="0" fontId="4" fillId="33" borderId="29" applyNumberFormat="0" applyBorder="0" applyAlignment="0" applyProtection="0"/>
    <xf numFmtId="0" fontId="4" fillId="49" borderId="29" applyNumberFormat="0" applyBorder="0" applyAlignment="0" applyProtection="0"/>
    <xf numFmtId="0" fontId="4" fillId="51" borderId="29" applyNumberFormat="0" applyBorder="0" applyAlignment="0" applyProtection="0"/>
    <xf numFmtId="0" fontId="4" fillId="49" borderId="29" applyNumberFormat="0" applyBorder="0" applyAlignment="0" applyProtection="0"/>
    <xf numFmtId="44" fontId="4" fillId="0" borderId="29" applyFont="0" applyFill="0" applyBorder="0" applyAlignment="0" applyProtection="0"/>
    <xf numFmtId="0" fontId="4" fillId="44" borderId="29" applyNumberFormat="0" applyBorder="0" applyAlignment="0" applyProtection="0"/>
    <xf numFmtId="0" fontId="4" fillId="49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3" borderId="29" applyNumberFormat="0" applyBorder="0" applyAlignment="0" applyProtection="0"/>
    <xf numFmtId="0" fontId="4" fillId="47" borderId="29" applyNumberFormat="0" applyBorder="0" applyAlignment="0" applyProtection="0"/>
    <xf numFmtId="0" fontId="4" fillId="44" borderId="29" applyNumberFormat="0" applyBorder="0" applyAlignment="0" applyProtection="0"/>
    <xf numFmtId="0" fontId="4" fillId="42" borderId="29" applyNumberFormat="0" applyBorder="0" applyAlignment="0" applyProtection="0"/>
    <xf numFmtId="0" fontId="4" fillId="43" borderId="29" applyNumberFormat="0" applyBorder="0" applyAlignment="0" applyProtection="0"/>
    <xf numFmtId="9" fontId="4" fillId="0" borderId="29" applyFont="0" applyFill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3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2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58" borderId="29" applyNumberFormat="0" applyBorder="0" applyAlignment="0" applyProtection="0"/>
    <xf numFmtId="0" fontId="4" fillId="44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0" borderId="29"/>
    <xf numFmtId="0" fontId="4" fillId="37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42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47" borderId="29" applyNumberFormat="0" applyBorder="0" applyAlignment="0" applyProtection="0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50" borderId="29" applyNumberFormat="0" applyBorder="0" applyAlignment="0" applyProtection="0"/>
    <xf numFmtId="0" fontId="4" fillId="35" borderId="29" applyNumberFormat="0" applyBorder="0" applyAlignment="0" applyProtection="0"/>
    <xf numFmtId="0" fontId="4" fillId="33" borderId="29" applyNumberFormat="0" applyBorder="0" applyAlignment="0" applyProtection="0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35" borderId="29" applyNumberFormat="0" applyBorder="0" applyAlignment="0" applyProtection="0"/>
    <xf numFmtId="0" fontId="4" fillId="51" borderId="29" applyNumberFormat="0" applyBorder="0" applyAlignment="0" applyProtection="0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49" borderId="29" applyNumberFormat="0" applyBorder="0" applyAlignment="0" applyProtection="0"/>
    <xf numFmtId="0" fontId="4" fillId="58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43" borderId="29" applyNumberFormat="0" applyBorder="0" applyAlignment="0" applyProtection="0"/>
    <xf numFmtId="0" fontId="4" fillId="37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77" applyNumberFormat="0" applyFont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41" fontId="35" fillId="0" borderId="29" applyFont="0" applyFill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43" fontId="4" fillId="0" borderId="29" applyFont="0" applyFill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49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3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51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51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51" borderId="29" applyNumberFormat="0" applyBorder="0" applyAlignment="0" applyProtection="0"/>
    <xf numFmtId="0" fontId="4" fillId="35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50" borderId="29" applyNumberFormat="0" applyBorder="0" applyAlignment="0" applyProtection="0"/>
    <xf numFmtId="0" fontId="4" fillId="49" borderId="29" applyNumberFormat="0" applyBorder="0" applyAlignment="0" applyProtection="0"/>
    <xf numFmtId="0" fontId="4" fillId="42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6" borderId="77" applyNumberFormat="0" applyFont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6" borderId="77" applyNumberFormat="0" applyFont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161" fillId="54" borderId="90" applyNumberFormat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7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7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0" borderId="29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6" borderId="77" applyNumberFormat="0" applyFont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0" borderId="29"/>
    <xf numFmtId="0" fontId="4" fillId="0" borderId="29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43" fontId="4" fillId="0" borderId="29" applyFont="0" applyFill="0" applyBorder="0" applyAlignment="0" applyProtection="0"/>
    <xf numFmtId="0" fontId="4" fillId="35" borderId="29" applyNumberFormat="0" applyBorder="0" applyAlignment="0" applyProtection="0"/>
    <xf numFmtId="43" fontId="4" fillId="0" borderId="29" applyFont="0" applyFill="0" applyBorder="0" applyAlignment="0" applyProtection="0"/>
    <xf numFmtId="0" fontId="4" fillId="35" borderId="29" applyNumberFormat="0" applyBorder="0" applyAlignment="0" applyProtection="0"/>
    <xf numFmtId="43" fontId="4" fillId="0" borderId="29" applyFont="0" applyFill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0" borderId="29"/>
    <xf numFmtId="0" fontId="155" fillId="54" borderId="89" applyNumberFormat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43" fontId="4" fillId="0" borderId="29" applyFont="0" applyFill="0" applyBorder="0" applyAlignment="0" applyProtection="0"/>
    <xf numFmtId="0" fontId="167" fillId="82" borderId="90" applyNumberFormat="0" applyAlignment="0" applyProtection="0"/>
    <xf numFmtId="0" fontId="4" fillId="0" borderId="29"/>
    <xf numFmtId="0" fontId="4" fillId="36" borderId="77" applyNumberFormat="0" applyFont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0" fontId="4" fillId="0" borderId="29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97" fillId="84" borderId="92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168" fillId="0" borderId="91" applyNumberFormat="0" applyFill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0" fontId="168" fillId="0" borderId="91" applyNumberFormat="0" applyFill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0" fontId="97" fillId="84" borderId="92" applyNumberFormat="0" applyFont="0" applyAlignment="0" applyProtection="0"/>
    <xf numFmtId="0" fontId="167" fillId="82" borderId="90" applyNumberFormat="0" applyAlignment="0" applyProtection="0"/>
    <xf numFmtId="0" fontId="155" fillId="54" borderId="89" applyNumberFormat="0" applyAlignment="0" applyProtection="0"/>
    <xf numFmtId="0" fontId="161" fillId="54" borderId="90" applyNumberFormat="0" applyAlignment="0" applyProtection="0"/>
    <xf numFmtId="0" fontId="161" fillId="54" borderId="90" applyNumberFormat="0" applyAlignment="0" applyProtection="0"/>
    <xf numFmtId="0" fontId="168" fillId="0" borderId="91" applyNumberFormat="0" applyFill="0" applyAlignment="0" applyProtection="0"/>
    <xf numFmtId="0" fontId="155" fillId="54" borderId="89" applyNumberFormat="0" applyAlignment="0" applyProtection="0"/>
    <xf numFmtId="44" fontId="4" fillId="0" borderId="29" applyFont="0" applyFill="0" applyBorder="0" applyAlignment="0" applyProtection="0"/>
    <xf numFmtId="0" fontId="167" fillId="82" borderId="90" applyNumberFormat="0" applyAlignment="0" applyProtection="0"/>
    <xf numFmtId="0" fontId="97" fillId="84" borderId="92" applyNumberFormat="0" applyFont="0" applyAlignment="0" applyProtection="0"/>
    <xf numFmtId="0" fontId="97" fillId="84" borderId="92" applyNumberFormat="0" applyFont="0" applyAlignment="0" applyProtection="0"/>
    <xf numFmtId="0" fontId="168" fillId="0" borderId="91" applyNumberFormat="0" applyFill="0" applyAlignment="0" applyProtection="0"/>
    <xf numFmtId="44" fontId="4" fillId="0" borderId="29" applyFont="0" applyFill="0" applyBorder="0" applyAlignment="0" applyProtection="0"/>
    <xf numFmtId="0" fontId="167" fillId="82" borderId="90" applyNumberFormat="0" applyAlignment="0" applyProtection="0"/>
    <xf numFmtId="0" fontId="155" fillId="54" borderId="89" applyNumberFormat="0" applyAlignment="0" applyProtection="0"/>
    <xf numFmtId="0" fontId="161" fillId="54" borderId="90" applyNumberFormat="0" applyAlignment="0" applyProtection="0"/>
    <xf numFmtId="0" fontId="161" fillId="54" borderId="90" applyNumberFormat="0" applyAlignment="0" applyProtection="0"/>
    <xf numFmtId="0" fontId="155" fillId="54" borderId="89" applyNumberFormat="0" applyAlignment="0" applyProtection="0"/>
    <xf numFmtId="0" fontId="167" fillId="82" borderId="90" applyNumberFormat="0" applyAlignment="0" applyProtection="0"/>
    <xf numFmtId="0" fontId="97" fillId="84" borderId="92" applyNumberFormat="0" applyFont="0" applyAlignment="0" applyProtection="0"/>
    <xf numFmtId="0" fontId="168" fillId="0" borderId="91" applyNumberFormat="0" applyFill="0" applyAlignment="0" applyProtection="0"/>
    <xf numFmtId="44" fontId="4" fillId="0" borderId="29" applyFont="0" applyFill="0" applyBorder="0" applyAlignment="0" applyProtection="0"/>
    <xf numFmtId="0" fontId="4" fillId="0" borderId="29"/>
    <xf numFmtId="44" fontId="4" fillId="0" borderId="29" applyFont="0" applyFill="0" applyBorder="0" applyAlignment="0" applyProtection="0"/>
    <xf numFmtId="9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0" fontId="4" fillId="42" borderId="29" applyNumberFormat="0" applyBorder="0" applyAlignment="0" applyProtection="0"/>
    <xf numFmtId="43" fontId="4" fillId="0" borderId="29" applyFont="0" applyFill="0" applyBorder="0" applyAlignment="0" applyProtection="0"/>
    <xf numFmtId="0" fontId="4" fillId="44" borderId="29" applyNumberFormat="0" applyBorder="0" applyAlignment="0" applyProtection="0"/>
    <xf numFmtId="0" fontId="4" fillId="32" borderId="29" applyNumberFormat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42" borderId="29" applyNumberFormat="0" applyBorder="0" applyAlignment="0" applyProtection="0"/>
    <xf numFmtId="44" fontId="4" fillId="0" borderId="29" applyFont="0" applyFill="0" applyBorder="0" applyAlignment="0" applyProtection="0"/>
    <xf numFmtId="0" fontId="4" fillId="36" borderId="77" applyNumberFormat="0" applyFont="0" applyAlignment="0" applyProtection="0"/>
    <xf numFmtId="0" fontId="4" fillId="0" borderId="29"/>
    <xf numFmtId="0" fontId="4" fillId="0" borderId="29"/>
    <xf numFmtId="0" fontId="4" fillId="51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0" borderId="29"/>
    <xf numFmtId="0" fontId="4" fillId="49" borderId="29" applyNumberFormat="0" applyBorder="0" applyAlignment="0" applyProtection="0"/>
    <xf numFmtId="0" fontId="4" fillId="37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49" borderId="29" applyNumberFormat="0" applyBorder="0" applyAlignment="0" applyProtection="0"/>
    <xf numFmtId="0" fontId="4" fillId="51" borderId="29" applyNumberFormat="0" applyBorder="0" applyAlignment="0" applyProtection="0"/>
    <xf numFmtId="0" fontId="4" fillId="33" borderId="29" applyNumberFormat="0" applyBorder="0" applyAlignment="0" applyProtection="0"/>
    <xf numFmtId="0" fontId="4" fillId="49" borderId="29" applyNumberFormat="0" applyBorder="0" applyAlignment="0" applyProtection="0"/>
    <xf numFmtId="0" fontId="4" fillId="51" borderId="29" applyNumberFormat="0" applyBorder="0" applyAlignment="0" applyProtection="0"/>
    <xf numFmtId="0" fontId="4" fillId="49" borderId="29" applyNumberFormat="0" applyBorder="0" applyAlignment="0" applyProtection="0"/>
    <xf numFmtId="0" fontId="4" fillId="44" borderId="29" applyNumberFormat="0" applyBorder="0" applyAlignment="0" applyProtection="0"/>
    <xf numFmtId="0" fontId="4" fillId="49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3" borderId="29" applyNumberFormat="0" applyBorder="0" applyAlignment="0" applyProtection="0"/>
    <xf numFmtId="0" fontId="4" fillId="47" borderId="29" applyNumberFormat="0" applyBorder="0" applyAlignment="0" applyProtection="0"/>
    <xf numFmtId="0" fontId="4" fillId="44" borderId="29" applyNumberFormat="0" applyBorder="0" applyAlignment="0" applyProtection="0"/>
    <xf numFmtId="0" fontId="4" fillId="42" borderId="29" applyNumberFormat="0" applyBorder="0" applyAlignment="0" applyProtection="0"/>
    <xf numFmtId="0" fontId="4" fillId="43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3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2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58" borderId="29" applyNumberFormat="0" applyBorder="0" applyAlignment="0" applyProtection="0"/>
    <xf numFmtId="0" fontId="4" fillId="44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0" borderId="29"/>
    <xf numFmtId="0" fontId="4" fillId="37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42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47" borderId="29" applyNumberFormat="0" applyBorder="0" applyAlignment="0" applyProtection="0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50" borderId="29" applyNumberFormat="0" applyBorder="0" applyAlignment="0" applyProtection="0"/>
    <xf numFmtId="0" fontId="4" fillId="35" borderId="29" applyNumberFormat="0" applyBorder="0" applyAlignment="0" applyProtection="0"/>
    <xf numFmtId="0" fontId="4" fillId="33" borderId="29" applyNumberFormat="0" applyBorder="0" applyAlignment="0" applyProtection="0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35" borderId="29" applyNumberFormat="0" applyBorder="0" applyAlignment="0" applyProtection="0"/>
    <xf numFmtId="0" fontId="4" fillId="51" borderId="29" applyNumberFormat="0" applyBorder="0" applyAlignment="0" applyProtection="0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49" borderId="29" applyNumberFormat="0" applyBorder="0" applyAlignment="0" applyProtection="0"/>
    <xf numFmtId="0" fontId="4" fillId="58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43" borderId="29" applyNumberFormat="0" applyBorder="0" applyAlignment="0" applyProtection="0"/>
    <xf numFmtId="0" fontId="4" fillId="37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77" applyNumberFormat="0" applyFont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41" fontId="35" fillId="0" borderId="29" applyFont="0" applyFill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43" fontId="4" fillId="0" borderId="29" applyFont="0" applyFill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49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3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51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51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51" borderId="29" applyNumberFormat="0" applyBorder="0" applyAlignment="0" applyProtection="0"/>
    <xf numFmtId="0" fontId="4" fillId="35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50" borderId="29" applyNumberFormat="0" applyBorder="0" applyAlignment="0" applyProtection="0"/>
    <xf numFmtId="0" fontId="4" fillId="49" borderId="29" applyNumberFormat="0" applyBorder="0" applyAlignment="0" applyProtection="0"/>
    <xf numFmtId="0" fontId="4" fillId="42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6" borderId="77" applyNumberFormat="0" applyFont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6" borderId="77" applyNumberFormat="0" applyFont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7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7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0" borderId="29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6" borderId="77" applyNumberFormat="0" applyFont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0" borderId="29"/>
    <xf numFmtId="0" fontId="4" fillId="0" borderId="29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43" fontId="4" fillId="0" borderId="29" applyFont="0" applyFill="0" applyBorder="0" applyAlignment="0" applyProtection="0"/>
    <xf numFmtId="0" fontId="4" fillId="35" borderId="29" applyNumberFormat="0" applyBorder="0" applyAlignment="0" applyProtection="0"/>
    <xf numFmtId="43" fontId="4" fillId="0" borderId="29" applyFont="0" applyFill="0" applyBorder="0" applyAlignment="0" applyProtection="0"/>
    <xf numFmtId="0" fontId="4" fillId="35" borderId="29" applyNumberFormat="0" applyBorder="0" applyAlignment="0" applyProtection="0"/>
    <xf numFmtId="43" fontId="4" fillId="0" borderId="29" applyFont="0" applyFill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0" borderId="29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0" fontId="4" fillId="0" borderId="29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99" fillId="0" borderId="29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99" fillId="0" borderId="29" applyFont="0" applyFill="0" applyBorder="0" applyAlignment="0" applyProtection="0"/>
    <xf numFmtId="0" fontId="4" fillId="0" borderId="29"/>
    <xf numFmtId="0" fontId="4" fillId="42" borderId="29" applyNumberFormat="0" applyBorder="0" applyAlignment="0" applyProtection="0"/>
    <xf numFmtId="43" fontId="4" fillId="0" borderId="29" applyFont="0" applyFill="0" applyBorder="0" applyAlignment="0" applyProtection="0"/>
    <xf numFmtId="0" fontId="4" fillId="44" borderId="29" applyNumberFormat="0" applyBorder="0" applyAlignment="0" applyProtection="0"/>
    <xf numFmtId="0" fontId="4" fillId="32" borderId="29" applyNumberFormat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42" borderId="29" applyNumberFormat="0" applyBorder="0" applyAlignment="0" applyProtection="0"/>
    <xf numFmtId="44" fontId="4" fillId="0" borderId="29" applyFont="0" applyFill="0" applyBorder="0" applyAlignment="0" applyProtection="0"/>
    <xf numFmtId="0" fontId="4" fillId="36" borderId="77" applyNumberFormat="0" applyFont="0" applyAlignment="0" applyProtection="0"/>
    <xf numFmtId="0" fontId="4" fillId="0" borderId="29"/>
    <xf numFmtId="0" fontId="4" fillId="0" borderId="29"/>
    <xf numFmtId="0" fontId="4" fillId="51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0" borderId="29"/>
    <xf numFmtId="0" fontId="4" fillId="49" borderId="29" applyNumberFormat="0" applyBorder="0" applyAlignment="0" applyProtection="0"/>
    <xf numFmtId="0" fontId="4" fillId="37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49" borderId="29" applyNumberFormat="0" applyBorder="0" applyAlignment="0" applyProtection="0"/>
    <xf numFmtId="0" fontId="4" fillId="51" borderId="29" applyNumberFormat="0" applyBorder="0" applyAlignment="0" applyProtection="0"/>
    <xf numFmtId="0" fontId="4" fillId="33" borderId="29" applyNumberFormat="0" applyBorder="0" applyAlignment="0" applyProtection="0"/>
    <xf numFmtId="0" fontId="4" fillId="49" borderId="29" applyNumberFormat="0" applyBorder="0" applyAlignment="0" applyProtection="0"/>
    <xf numFmtId="0" fontId="4" fillId="51" borderId="29" applyNumberFormat="0" applyBorder="0" applyAlignment="0" applyProtection="0"/>
    <xf numFmtId="0" fontId="4" fillId="49" borderId="29" applyNumberFormat="0" applyBorder="0" applyAlignment="0" applyProtection="0"/>
    <xf numFmtId="0" fontId="4" fillId="44" borderId="29" applyNumberFormat="0" applyBorder="0" applyAlignment="0" applyProtection="0"/>
    <xf numFmtId="0" fontId="4" fillId="49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3" borderId="29" applyNumberFormat="0" applyBorder="0" applyAlignment="0" applyProtection="0"/>
    <xf numFmtId="0" fontId="4" fillId="47" borderId="29" applyNumberFormat="0" applyBorder="0" applyAlignment="0" applyProtection="0"/>
    <xf numFmtId="0" fontId="4" fillId="44" borderId="29" applyNumberFormat="0" applyBorder="0" applyAlignment="0" applyProtection="0"/>
    <xf numFmtId="0" fontId="4" fillId="42" borderId="29" applyNumberFormat="0" applyBorder="0" applyAlignment="0" applyProtection="0"/>
    <xf numFmtId="0" fontId="4" fillId="43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3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2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58" borderId="29" applyNumberFormat="0" applyBorder="0" applyAlignment="0" applyProtection="0"/>
    <xf numFmtId="0" fontId="4" fillId="44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0" borderId="29"/>
    <xf numFmtId="0" fontId="4" fillId="37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42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47" borderId="29" applyNumberFormat="0" applyBorder="0" applyAlignment="0" applyProtection="0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50" borderId="29" applyNumberFormat="0" applyBorder="0" applyAlignment="0" applyProtection="0"/>
    <xf numFmtId="0" fontId="4" fillId="35" borderId="29" applyNumberFormat="0" applyBorder="0" applyAlignment="0" applyProtection="0"/>
    <xf numFmtId="0" fontId="4" fillId="33" borderId="29" applyNumberFormat="0" applyBorder="0" applyAlignment="0" applyProtection="0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35" borderId="29" applyNumberFormat="0" applyBorder="0" applyAlignment="0" applyProtection="0"/>
    <xf numFmtId="0" fontId="4" fillId="51" borderId="29" applyNumberFormat="0" applyBorder="0" applyAlignment="0" applyProtection="0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49" borderId="29" applyNumberFormat="0" applyBorder="0" applyAlignment="0" applyProtection="0"/>
    <xf numFmtId="0" fontId="4" fillId="58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43" borderId="29" applyNumberFormat="0" applyBorder="0" applyAlignment="0" applyProtection="0"/>
    <xf numFmtId="0" fontId="4" fillId="37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77" applyNumberFormat="0" applyFont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43" fontId="4" fillId="0" borderId="29" applyFont="0" applyFill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49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3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51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51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51" borderId="29" applyNumberFormat="0" applyBorder="0" applyAlignment="0" applyProtection="0"/>
    <xf numFmtId="0" fontId="4" fillId="35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50" borderId="29" applyNumberFormat="0" applyBorder="0" applyAlignment="0" applyProtection="0"/>
    <xf numFmtId="0" fontId="4" fillId="49" borderId="29" applyNumberFormat="0" applyBorder="0" applyAlignment="0" applyProtection="0"/>
    <xf numFmtId="0" fontId="4" fillId="42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6" borderId="77" applyNumberFormat="0" applyFont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6" borderId="77" applyNumberFormat="0" applyFont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161" fillId="54" borderId="90" applyNumberFormat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7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7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0" borderId="29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6" borderId="77" applyNumberFormat="0" applyFont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0" borderId="29"/>
    <xf numFmtId="0" fontId="4" fillId="0" borderId="29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43" fontId="4" fillId="0" borderId="29" applyFont="0" applyFill="0" applyBorder="0" applyAlignment="0" applyProtection="0"/>
    <xf numFmtId="0" fontId="4" fillId="35" borderId="29" applyNumberFormat="0" applyBorder="0" applyAlignment="0" applyProtection="0"/>
    <xf numFmtId="43" fontId="4" fillId="0" borderId="29" applyFont="0" applyFill="0" applyBorder="0" applyAlignment="0" applyProtection="0"/>
    <xf numFmtId="0" fontId="4" fillId="35" borderId="29" applyNumberFormat="0" applyBorder="0" applyAlignment="0" applyProtection="0"/>
    <xf numFmtId="43" fontId="4" fillId="0" borderId="29" applyFont="0" applyFill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0" borderId="29"/>
    <xf numFmtId="0" fontId="155" fillId="54" borderId="89" applyNumberFormat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43" fontId="4" fillId="0" borderId="29" applyFont="0" applyFill="0" applyBorder="0" applyAlignment="0" applyProtection="0"/>
    <xf numFmtId="0" fontId="167" fillId="82" borderId="90" applyNumberFormat="0" applyAlignment="0" applyProtection="0"/>
    <xf numFmtId="0" fontId="4" fillId="0" borderId="29"/>
    <xf numFmtId="0" fontId="4" fillId="36" borderId="77" applyNumberFormat="0" applyFont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0" fontId="4" fillId="0" borderId="29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97" fillId="84" borderId="92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168" fillId="0" borderId="91" applyNumberFormat="0" applyFill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99" fillId="0" borderId="29" applyFont="0" applyFill="0" applyBorder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42" borderId="29" applyNumberFormat="0" applyBorder="0" applyAlignment="0" applyProtection="0"/>
    <xf numFmtId="43" fontId="4" fillId="0" borderId="29" applyFont="0" applyFill="0" applyBorder="0" applyAlignment="0" applyProtection="0"/>
    <xf numFmtId="0" fontId="4" fillId="44" borderId="29" applyNumberFormat="0" applyBorder="0" applyAlignment="0" applyProtection="0"/>
    <xf numFmtId="0" fontId="4" fillId="32" borderId="29" applyNumberFormat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42" borderId="29" applyNumberFormat="0" applyBorder="0" applyAlignment="0" applyProtection="0"/>
    <xf numFmtId="44" fontId="4" fillId="0" borderId="29" applyFont="0" applyFill="0" applyBorder="0" applyAlignment="0" applyProtection="0"/>
    <xf numFmtId="0" fontId="4" fillId="36" borderId="77" applyNumberFormat="0" applyFont="0" applyAlignment="0" applyProtection="0"/>
    <xf numFmtId="0" fontId="4" fillId="0" borderId="29"/>
    <xf numFmtId="0" fontId="4" fillId="0" borderId="29"/>
    <xf numFmtId="0" fontId="4" fillId="51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0" borderId="29"/>
    <xf numFmtId="0" fontId="4" fillId="49" borderId="29" applyNumberFormat="0" applyBorder="0" applyAlignment="0" applyProtection="0"/>
    <xf numFmtId="0" fontId="4" fillId="37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49" borderId="29" applyNumberFormat="0" applyBorder="0" applyAlignment="0" applyProtection="0"/>
    <xf numFmtId="0" fontId="4" fillId="51" borderId="29" applyNumberFormat="0" applyBorder="0" applyAlignment="0" applyProtection="0"/>
    <xf numFmtId="0" fontId="4" fillId="33" borderId="29" applyNumberFormat="0" applyBorder="0" applyAlignment="0" applyProtection="0"/>
    <xf numFmtId="0" fontId="4" fillId="49" borderId="29" applyNumberFormat="0" applyBorder="0" applyAlignment="0" applyProtection="0"/>
    <xf numFmtId="0" fontId="4" fillId="51" borderId="29" applyNumberFormat="0" applyBorder="0" applyAlignment="0" applyProtection="0"/>
    <xf numFmtId="0" fontId="4" fillId="49" borderId="29" applyNumberFormat="0" applyBorder="0" applyAlignment="0" applyProtection="0"/>
    <xf numFmtId="0" fontId="4" fillId="44" borderId="29" applyNumberFormat="0" applyBorder="0" applyAlignment="0" applyProtection="0"/>
    <xf numFmtId="0" fontId="4" fillId="49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3" borderId="29" applyNumberFormat="0" applyBorder="0" applyAlignment="0" applyProtection="0"/>
    <xf numFmtId="0" fontId="4" fillId="47" borderId="29" applyNumberFormat="0" applyBorder="0" applyAlignment="0" applyProtection="0"/>
    <xf numFmtId="0" fontId="4" fillId="44" borderId="29" applyNumberFormat="0" applyBorder="0" applyAlignment="0" applyProtection="0"/>
    <xf numFmtId="0" fontId="4" fillId="42" borderId="29" applyNumberFormat="0" applyBorder="0" applyAlignment="0" applyProtection="0"/>
    <xf numFmtId="0" fontId="4" fillId="43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3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2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58" borderId="29" applyNumberFormat="0" applyBorder="0" applyAlignment="0" applyProtection="0"/>
    <xf numFmtId="0" fontId="4" fillId="44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0" borderId="29"/>
    <xf numFmtId="0" fontId="4" fillId="37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42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47" borderId="29" applyNumberFormat="0" applyBorder="0" applyAlignment="0" applyProtection="0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50" borderId="29" applyNumberFormat="0" applyBorder="0" applyAlignment="0" applyProtection="0"/>
    <xf numFmtId="0" fontId="4" fillId="35" borderId="29" applyNumberFormat="0" applyBorder="0" applyAlignment="0" applyProtection="0"/>
    <xf numFmtId="0" fontId="4" fillId="33" borderId="29" applyNumberFormat="0" applyBorder="0" applyAlignment="0" applyProtection="0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35" borderId="29" applyNumberFormat="0" applyBorder="0" applyAlignment="0" applyProtection="0"/>
    <xf numFmtId="0" fontId="4" fillId="51" borderId="29" applyNumberFormat="0" applyBorder="0" applyAlignment="0" applyProtection="0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49" borderId="29" applyNumberFormat="0" applyBorder="0" applyAlignment="0" applyProtection="0"/>
    <xf numFmtId="0" fontId="4" fillId="58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43" borderId="29" applyNumberFormat="0" applyBorder="0" applyAlignment="0" applyProtection="0"/>
    <xf numFmtId="0" fontId="4" fillId="37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77" applyNumberFormat="0" applyFont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43" fontId="4" fillId="0" borderId="29" applyFont="0" applyFill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49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3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51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51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51" borderId="29" applyNumberFormat="0" applyBorder="0" applyAlignment="0" applyProtection="0"/>
    <xf numFmtId="0" fontId="4" fillId="35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50" borderId="29" applyNumberFormat="0" applyBorder="0" applyAlignment="0" applyProtection="0"/>
    <xf numFmtId="0" fontId="4" fillId="49" borderId="29" applyNumberFormat="0" applyBorder="0" applyAlignment="0" applyProtection="0"/>
    <xf numFmtId="0" fontId="4" fillId="42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6" borderId="77" applyNumberFormat="0" applyFont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6" borderId="77" applyNumberFormat="0" applyFont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7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7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0" borderId="29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6" borderId="77" applyNumberFormat="0" applyFont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0" borderId="29"/>
    <xf numFmtId="0" fontId="4" fillId="0" borderId="29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43" fontId="4" fillId="0" borderId="29" applyFont="0" applyFill="0" applyBorder="0" applyAlignment="0" applyProtection="0"/>
    <xf numFmtId="0" fontId="4" fillId="35" borderId="29" applyNumberFormat="0" applyBorder="0" applyAlignment="0" applyProtection="0"/>
    <xf numFmtId="43" fontId="4" fillId="0" borderId="29" applyFont="0" applyFill="0" applyBorder="0" applyAlignment="0" applyProtection="0"/>
    <xf numFmtId="0" fontId="4" fillId="35" borderId="29" applyNumberFormat="0" applyBorder="0" applyAlignment="0" applyProtection="0"/>
    <xf numFmtId="43" fontId="4" fillId="0" borderId="29" applyFont="0" applyFill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0" borderId="29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0" fontId="4" fillId="0" borderId="29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42" borderId="29" applyNumberFormat="0" applyBorder="0" applyAlignment="0" applyProtection="0"/>
    <xf numFmtId="43" fontId="4" fillId="0" borderId="29" applyFont="0" applyFill="0" applyBorder="0" applyAlignment="0" applyProtection="0"/>
    <xf numFmtId="0" fontId="4" fillId="44" borderId="29" applyNumberFormat="0" applyBorder="0" applyAlignment="0" applyProtection="0"/>
    <xf numFmtId="0" fontId="4" fillId="32" borderId="29" applyNumberFormat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42" borderId="29" applyNumberFormat="0" applyBorder="0" applyAlignment="0" applyProtection="0"/>
    <xf numFmtId="44" fontId="4" fillId="0" borderId="29" applyFont="0" applyFill="0" applyBorder="0" applyAlignment="0" applyProtection="0"/>
    <xf numFmtId="0" fontId="4" fillId="36" borderId="77" applyNumberFormat="0" applyFont="0" applyAlignment="0" applyProtection="0"/>
    <xf numFmtId="0" fontId="4" fillId="0" borderId="29"/>
    <xf numFmtId="0" fontId="4" fillId="0" borderId="29"/>
    <xf numFmtId="0" fontId="4" fillId="51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0" borderId="29"/>
    <xf numFmtId="0" fontId="4" fillId="49" borderId="29" applyNumberFormat="0" applyBorder="0" applyAlignment="0" applyProtection="0"/>
    <xf numFmtId="0" fontId="4" fillId="37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49" borderId="29" applyNumberFormat="0" applyBorder="0" applyAlignment="0" applyProtection="0"/>
    <xf numFmtId="0" fontId="4" fillId="51" borderId="29" applyNumberFormat="0" applyBorder="0" applyAlignment="0" applyProtection="0"/>
    <xf numFmtId="0" fontId="4" fillId="33" borderId="29" applyNumberFormat="0" applyBorder="0" applyAlignment="0" applyProtection="0"/>
    <xf numFmtId="0" fontId="4" fillId="49" borderId="29" applyNumberFormat="0" applyBorder="0" applyAlignment="0" applyProtection="0"/>
    <xf numFmtId="0" fontId="4" fillId="51" borderId="29" applyNumberFormat="0" applyBorder="0" applyAlignment="0" applyProtection="0"/>
    <xf numFmtId="0" fontId="4" fillId="49" borderId="29" applyNumberFormat="0" applyBorder="0" applyAlignment="0" applyProtection="0"/>
    <xf numFmtId="44" fontId="4" fillId="0" borderId="29" applyFont="0" applyFill="0" applyBorder="0" applyAlignment="0" applyProtection="0"/>
    <xf numFmtId="0" fontId="4" fillId="44" borderId="29" applyNumberFormat="0" applyBorder="0" applyAlignment="0" applyProtection="0"/>
    <xf numFmtId="0" fontId="4" fillId="49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3" borderId="29" applyNumberFormat="0" applyBorder="0" applyAlignment="0" applyProtection="0"/>
    <xf numFmtId="0" fontId="4" fillId="47" borderId="29" applyNumberFormat="0" applyBorder="0" applyAlignment="0" applyProtection="0"/>
    <xf numFmtId="0" fontId="4" fillId="44" borderId="29" applyNumberFormat="0" applyBorder="0" applyAlignment="0" applyProtection="0"/>
    <xf numFmtId="0" fontId="4" fillId="42" borderId="29" applyNumberFormat="0" applyBorder="0" applyAlignment="0" applyProtection="0"/>
    <xf numFmtId="0" fontId="4" fillId="43" borderId="29" applyNumberFormat="0" applyBorder="0" applyAlignment="0" applyProtection="0"/>
    <xf numFmtId="9" fontId="4" fillId="0" borderId="29" applyFont="0" applyFill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3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2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58" borderId="29" applyNumberFormat="0" applyBorder="0" applyAlignment="0" applyProtection="0"/>
    <xf numFmtId="0" fontId="4" fillId="44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0" borderId="29"/>
    <xf numFmtId="0" fontId="4" fillId="37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42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47" borderId="29" applyNumberFormat="0" applyBorder="0" applyAlignment="0" applyProtection="0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50" borderId="29" applyNumberFormat="0" applyBorder="0" applyAlignment="0" applyProtection="0"/>
    <xf numFmtId="0" fontId="4" fillId="35" borderId="29" applyNumberFormat="0" applyBorder="0" applyAlignment="0" applyProtection="0"/>
    <xf numFmtId="0" fontId="4" fillId="33" borderId="29" applyNumberFormat="0" applyBorder="0" applyAlignment="0" applyProtection="0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35" borderId="29" applyNumberFormat="0" applyBorder="0" applyAlignment="0" applyProtection="0"/>
    <xf numFmtId="0" fontId="4" fillId="51" borderId="29" applyNumberFormat="0" applyBorder="0" applyAlignment="0" applyProtection="0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49" borderId="29" applyNumberFormat="0" applyBorder="0" applyAlignment="0" applyProtection="0"/>
    <xf numFmtId="0" fontId="4" fillId="58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43" borderId="29" applyNumberFormat="0" applyBorder="0" applyAlignment="0" applyProtection="0"/>
    <xf numFmtId="0" fontId="4" fillId="37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77" applyNumberFormat="0" applyFont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43" fontId="4" fillId="0" borderId="29" applyFont="0" applyFill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49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3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51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51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51" borderId="29" applyNumberFormat="0" applyBorder="0" applyAlignment="0" applyProtection="0"/>
    <xf numFmtId="0" fontId="4" fillId="35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50" borderId="29" applyNumberFormat="0" applyBorder="0" applyAlignment="0" applyProtection="0"/>
    <xf numFmtId="0" fontId="4" fillId="49" borderId="29" applyNumberFormat="0" applyBorder="0" applyAlignment="0" applyProtection="0"/>
    <xf numFmtId="0" fontId="4" fillId="42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6" borderId="77" applyNumberFormat="0" applyFont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6" borderId="77" applyNumberFormat="0" applyFont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161" fillId="54" borderId="90" applyNumberFormat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7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7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0" borderId="29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6" borderId="77" applyNumberFormat="0" applyFont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0" borderId="29"/>
    <xf numFmtId="0" fontId="4" fillId="0" borderId="29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43" fontId="4" fillId="0" borderId="29" applyFont="0" applyFill="0" applyBorder="0" applyAlignment="0" applyProtection="0"/>
    <xf numFmtId="0" fontId="4" fillId="35" borderId="29" applyNumberFormat="0" applyBorder="0" applyAlignment="0" applyProtection="0"/>
    <xf numFmtId="43" fontId="4" fillId="0" borderId="29" applyFont="0" applyFill="0" applyBorder="0" applyAlignment="0" applyProtection="0"/>
    <xf numFmtId="0" fontId="4" fillId="35" borderId="29" applyNumberFormat="0" applyBorder="0" applyAlignment="0" applyProtection="0"/>
    <xf numFmtId="43" fontId="4" fillId="0" borderId="29" applyFont="0" applyFill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0" borderId="29"/>
    <xf numFmtId="0" fontId="155" fillId="54" borderId="89" applyNumberFormat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43" fontId="4" fillId="0" borderId="29" applyFont="0" applyFill="0" applyBorder="0" applyAlignment="0" applyProtection="0"/>
    <xf numFmtId="0" fontId="167" fillId="82" borderId="90" applyNumberFormat="0" applyAlignment="0" applyProtection="0"/>
    <xf numFmtId="0" fontId="4" fillId="0" borderId="29"/>
    <xf numFmtId="0" fontId="4" fillId="36" borderId="77" applyNumberFormat="0" applyFont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0" fontId="4" fillId="0" borderId="29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97" fillId="84" borderId="92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168" fillId="0" borderId="91" applyNumberFormat="0" applyFill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0" fontId="168" fillId="0" borderId="91" applyNumberFormat="0" applyFill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0" fontId="97" fillId="84" borderId="92" applyNumberFormat="0" applyFont="0" applyAlignment="0" applyProtection="0"/>
    <xf numFmtId="0" fontId="167" fillId="82" borderId="90" applyNumberFormat="0" applyAlignment="0" applyProtection="0"/>
    <xf numFmtId="0" fontId="155" fillId="54" borderId="89" applyNumberFormat="0" applyAlignment="0" applyProtection="0"/>
    <xf numFmtId="0" fontId="161" fillId="54" borderId="90" applyNumberFormat="0" applyAlignment="0" applyProtection="0"/>
    <xf numFmtId="0" fontId="161" fillId="54" borderId="90" applyNumberFormat="0" applyAlignment="0" applyProtection="0"/>
    <xf numFmtId="0" fontId="168" fillId="0" borderId="91" applyNumberFormat="0" applyFill="0" applyAlignment="0" applyProtection="0"/>
    <xf numFmtId="0" fontId="155" fillId="54" borderId="89" applyNumberFormat="0" applyAlignment="0" applyProtection="0"/>
    <xf numFmtId="44" fontId="4" fillId="0" borderId="29" applyFont="0" applyFill="0" applyBorder="0" applyAlignment="0" applyProtection="0"/>
    <xf numFmtId="0" fontId="167" fillId="82" borderId="90" applyNumberFormat="0" applyAlignment="0" applyProtection="0"/>
    <xf numFmtId="0" fontId="97" fillId="84" borderId="92" applyNumberFormat="0" applyFont="0" applyAlignment="0" applyProtection="0"/>
    <xf numFmtId="0" fontId="97" fillId="84" borderId="92" applyNumberFormat="0" applyFont="0" applyAlignment="0" applyProtection="0"/>
    <xf numFmtId="0" fontId="168" fillId="0" borderId="91" applyNumberFormat="0" applyFill="0" applyAlignment="0" applyProtection="0"/>
    <xf numFmtId="44" fontId="4" fillId="0" borderId="29" applyFont="0" applyFill="0" applyBorder="0" applyAlignment="0" applyProtection="0"/>
    <xf numFmtId="0" fontId="167" fillId="82" borderId="90" applyNumberFormat="0" applyAlignment="0" applyProtection="0"/>
    <xf numFmtId="0" fontId="155" fillId="54" borderId="89" applyNumberFormat="0" applyAlignment="0" applyProtection="0"/>
    <xf numFmtId="0" fontId="161" fillId="54" borderId="90" applyNumberFormat="0" applyAlignment="0" applyProtection="0"/>
    <xf numFmtId="0" fontId="161" fillId="54" borderId="90" applyNumberFormat="0" applyAlignment="0" applyProtection="0"/>
    <xf numFmtId="0" fontId="155" fillId="54" borderId="89" applyNumberFormat="0" applyAlignment="0" applyProtection="0"/>
    <xf numFmtId="0" fontId="167" fillId="82" borderId="90" applyNumberFormat="0" applyAlignment="0" applyProtection="0"/>
    <xf numFmtId="0" fontId="97" fillId="84" borderId="92" applyNumberFormat="0" applyFont="0" applyAlignment="0" applyProtection="0"/>
    <xf numFmtId="0" fontId="168" fillId="0" borderId="91" applyNumberFormat="0" applyFill="0" applyAlignment="0" applyProtection="0"/>
    <xf numFmtId="44" fontId="4" fillId="0" borderId="29" applyFont="0" applyFill="0" applyBorder="0" applyAlignment="0" applyProtection="0"/>
    <xf numFmtId="0" fontId="4" fillId="0" borderId="29"/>
    <xf numFmtId="44" fontId="4" fillId="0" borderId="29" applyFont="0" applyFill="0" applyBorder="0" applyAlignment="0" applyProtection="0"/>
    <xf numFmtId="9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0" fontId="4" fillId="42" borderId="29" applyNumberFormat="0" applyBorder="0" applyAlignment="0" applyProtection="0"/>
    <xf numFmtId="43" fontId="4" fillId="0" borderId="29" applyFont="0" applyFill="0" applyBorder="0" applyAlignment="0" applyProtection="0"/>
    <xf numFmtId="0" fontId="4" fillId="44" borderId="29" applyNumberFormat="0" applyBorder="0" applyAlignment="0" applyProtection="0"/>
    <xf numFmtId="0" fontId="4" fillId="32" borderId="29" applyNumberFormat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42" borderId="29" applyNumberFormat="0" applyBorder="0" applyAlignment="0" applyProtection="0"/>
    <xf numFmtId="44" fontId="4" fillId="0" borderId="29" applyFont="0" applyFill="0" applyBorder="0" applyAlignment="0" applyProtection="0"/>
    <xf numFmtId="0" fontId="4" fillId="36" borderId="77" applyNumberFormat="0" applyFont="0" applyAlignment="0" applyProtection="0"/>
    <xf numFmtId="0" fontId="4" fillId="0" borderId="29"/>
    <xf numFmtId="0" fontId="4" fillId="0" borderId="29"/>
    <xf numFmtId="0" fontId="4" fillId="51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0" borderId="29"/>
    <xf numFmtId="0" fontId="4" fillId="49" borderId="29" applyNumberFormat="0" applyBorder="0" applyAlignment="0" applyProtection="0"/>
    <xf numFmtId="0" fontId="4" fillId="37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49" borderId="29" applyNumberFormat="0" applyBorder="0" applyAlignment="0" applyProtection="0"/>
    <xf numFmtId="0" fontId="4" fillId="51" borderId="29" applyNumberFormat="0" applyBorder="0" applyAlignment="0" applyProtection="0"/>
    <xf numFmtId="0" fontId="4" fillId="33" borderId="29" applyNumberFormat="0" applyBorder="0" applyAlignment="0" applyProtection="0"/>
    <xf numFmtId="0" fontId="4" fillId="49" borderId="29" applyNumberFormat="0" applyBorder="0" applyAlignment="0" applyProtection="0"/>
    <xf numFmtId="0" fontId="4" fillId="51" borderId="29" applyNumberFormat="0" applyBorder="0" applyAlignment="0" applyProtection="0"/>
    <xf numFmtId="0" fontId="4" fillId="49" borderId="29" applyNumberFormat="0" applyBorder="0" applyAlignment="0" applyProtection="0"/>
    <xf numFmtId="0" fontId="4" fillId="44" borderId="29" applyNumberFormat="0" applyBorder="0" applyAlignment="0" applyProtection="0"/>
    <xf numFmtId="0" fontId="4" fillId="49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3" borderId="29" applyNumberFormat="0" applyBorder="0" applyAlignment="0" applyProtection="0"/>
    <xf numFmtId="0" fontId="4" fillId="47" borderId="29" applyNumberFormat="0" applyBorder="0" applyAlignment="0" applyProtection="0"/>
    <xf numFmtId="0" fontId="4" fillId="44" borderId="29" applyNumberFormat="0" applyBorder="0" applyAlignment="0" applyProtection="0"/>
    <xf numFmtId="0" fontId="4" fillId="42" borderId="29" applyNumberFormat="0" applyBorder="0" applyAlignment="0" applyProtection="0"/>
    <xf numFmtId="0" fontId="4" fillId="43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3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2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58" borderId="29" applyNumberFormat="0" applyBorder="0" applyAlignment="0" applyProtection="0"/>
    <xf numFmtId="0" fontId="4" fillId="44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0" borderId="29"/>
    <xf numFmtId="0" fontId="4" fillId="37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42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47" borderId="29" applyNumberFormat="0" applyBorder="0" applyAlignment="0" applyProtection="0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50" borderId="29" applyNumberFormat="0" applyBorder="0" applyAlignment="0" applyProtection="0"/>
    <xf numFmtId="0" fontId="4" fillId="35" borderId="29" applyNumberFormat="0" applyBorder="0" applyAlignment="0" applyProtection="0"/>
    <xf numFmtId="0" fontId="4" fillId="33" borderId="29" applyNumberFormat="0" applyBorder="0" applyAlignment="0" applyProtection="0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35" borderId="29" applyNumberFormat="0" applyBorder="0" applyAlignment="0" applyProtection="0"/>
    <xf numFmtId="0" fontId="4" fillId="51" borderId="29" applyNumberFormat="0" applyBorder="0" applyAlignment="0" applyProtection="0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49" borderId="29" applyNumberFormat="0" applyBorder="0" applyAlignment="0" applyProtection="0"/>
    <xf numFmtId="0" fontId="4" fillId="58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43" borderId="29" applyNumberFormat="0" applyBorder="0" applyAlignment="0" applyProtection="0"/>
    <xf numFmtId="0" fontId="4" fillId="37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77" applyNumberFormat="0" applyFont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43" fontId="4" fillId="0" borderId="29" applyFont="0" applyFill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49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3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51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51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51" borderId="29" applyNumberFormat="0" applyBorder="0" applyAlignment="0" applyProtection="0"/>
    <xf numFmtId="0" fontId="4" fillId="35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50" borderId="29" applyNumberFormat="0" applyBorder="0" applyAlignment="0" applyProtection="0"/>
    <xf numFmtId="0" fontId="4" fillId="49" borderId="29" applyNumberFormat="0" applyBorder="0" applyAlignment="0" applyProtection="0"/>
    <xf numFmtId="0" fontId="4" fillId="42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6" borderId="77" applyNumberFormat="0" applyFont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6" borderId="77" applyNumberFormat="0" applyFont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7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7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0" borderId="29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6" borderId="77" applyNumberFormat="0" applyFont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0" borderId="29"/>
    <xf numFmtId="0" fontId="4" fillId="0" borderId="29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43" fontId="4" fillId="0" borderId="29" applyFont="0" applyFill="0" applyBorder="0" applyAlignment="0" applyProtection="0"/>
    <xf numFmtId="0" fontId="4" fillId="35" borderId="29" applyNumberFormat="0" applyBorder="0" applyAlignment="0" applyProtection="0"/>
    <xf numFmtId="43" fontId="4" fillId="0" borderId="29" applyFont="0" applyFill="0" applyBorder="0" applyAlignment="0" applyProtection="0"/>
    <xf numFmtId="0" fontId="4" fillId="35" borderId="29" applyNumberFormat="0" applyBorder="0" applyAlignment="0" applyProtection="0"/>
    <xf numFmtId="43" fontId="4" fillId="0" borderId="29" applyFont="0" applyFill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0" borderId="29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0" fontId="4" fillId="0" borderId="29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42" borderId="29" applyNumberFormat="0" applyBorder="0" applyAlignment="0" applyProtection="0"/>
    <xf numFmtId="43" fontId="4" fillId="0" borderId="29" applyFont="0" applyFill="0" applyBorder="0" applyAlignment="0" applyProtection="0"/>
    <xf numFmtId="0" fontId="4" fillId="44" borderId="29" applyNumberFormat="0" applyBorder="0" applyAlignment="0" applyProtection="0"/>
    <xf numFmtId="0" fontId="4" fillId="32" borderId="29" applyNumberFormat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42" borderId="29" applyNumberFormat="0" applyBorder="0" applyAlignment="0" applyProtection="0"/>
    <xf numFmtId="44" fontId="4" fillId="0" borderId="29" applyFont="0" applyFill="0" applyBorder="0" applyAlignment="0" applyProtection="0"/>
    <xf numFmtId="0" fontId="4" fillId="36" borderId="77" applyNumberFormat="0" applyFont="0" applyAlignment="0" applyProtection="0"/>
    <xf numFmtId="0" fontId="4" fillId="0" borderId="29"/>
    <xf numFmtId="0" fontId="4" fillId="0" borderId="29"/>
    <xf numFmtId="0" fontId="4" fillId="51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0" borderId="29"/>
    <xf numFmtId="0" fontId="4" fillId="49" borderId="29" applyNumberFormat="0" applyBorder="0" applyAlignment="0" applyProtection="0"/>
    <xf numFmtId="0" fontId="4" fillId="37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49" borderId="29" applyNumberFormat="0" applyBorder="0" applyAlignment="0" applyProtection="0"/>
    <xf numFmtId="0" fontId="4" fillId="51" borderId="29" applyNumberFormat="0" applyBorder="0" applyAlignment="0" applyProtection="0"/>
    <xf numFmtId="0" fontId="4" fillId="33" borderId="29" applyNumberFormat="0" applyBorder="0" applyAlignment="0" applyProtection="0"/>
    <xf numFmtId="0" fontId="4" fillId="49" borderId="29" applyNumberFormat="0" applyBorder="0" applyAlignment="0" applyProtection="0"/>
    <xf numFmtId="0" fontId="4" fillId="51" borderId="29" applyNumberFormat="0" applyBorder="0" applyAlignment="0" applyProtection="0"/>
    <xf numFmtId="0" fontId="4" fillId="49" borderId="29" applyNumberFormat="0" applyBorder="0" applyAlignment="0" applyProtection="0"/>
    <xf numFmtId="0" fontId="4" fillId="44" borderId="29" applyNumberFormat="0" applyBorder="0" applyAlignment="0" applyProtection="0"/>
    <xf numFmtId="0" fontId="4" fillId="49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3" borderId="29" applyNumberFormat="0" applyBorder="0" applyAlignment="0" applyProtection="0"/>
    <xf numFmtId="0" fontId="4" fillId="47" borderId="29" applyNumberFormat="0" applyBorder="0" applyAlignment="0" applyProtection="0"/>
    <xf numFmtId="0" fontId="4" fillId="44" borderId="29" applyNumberFormat="0" applyBorder="0" applyAlignment="0" applyProtection="0"/>
    <xf numFmtId="0" fontId="4" fillId="42" borderId="29" applyNumberFormat="0" applyBorder="0" applyAlignment="0" applyProtection="0"/>
    <xf numFmtId="0" fontId="4" fillId="43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3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2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58" borderId="29" applyNumberFormat="0" applyBorder="0" applyAlignment="0" applyProtection="0"/>
    <xf numFmtId="0" fontId="4" fillId="44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0" borderId="29"/>
    <xf numFmtId="0" fontId="4" fillId="37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42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47" borderId="29" applyNumberFormat="0" applyBorder="0" applyAlignment="0" applyProtection="0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50" borderId="29" applyNumberFormat="0" applyBorder="0" applyAlignment="0" applyProtection="0"/>
    <xf numFmtId="0" fontId="4" fillId="35" borderId="29" applyNumberFormat="0" applyBorder="0" applyAlignment="0" applyProtection="0"/>
    <xf numFmtId="0" fontId="4" fillId="33" borderId="29" applyNumberFormat="0" applyBorder="0" applyAlignment="0" applyProtection="0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35" borderId="29" applyNumberFormat="0" applyBorder="0" applyAlignment="0" applyProtection="0"/>
    <xf numFmtId="0" fontId="4" fillId="51" borderId="29" applyNumberFormat="0" applyBorder="0" applyAlignment="0" applyProtection="0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49" borderId="29" applyNumberFormat="0" applyBorder="0" applyAlignment="0" applyProtection="0"/>
    <xf numFmtId="0" fontId="4" fillId="58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43" borderId="29" applyNumberFormat="0" applyBorder="0" applyAlignment="0" applyProtection="0"/>
    <xf numFmtId="0" fontId="4" fillId="37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77" applyNumberFormat="0" applyFont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43" fontId="4" fillId="0" borderId="29" applyFont="0" applyFill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49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3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51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51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51" borderId="29" applyNumberFormat="0" applyBorder="0" applyAlignment="0" applyProtection="0"/>
    <xf numFmtId="0" fontId="4" fillId="35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50" borderId="29" applyNumberFormat="0" applyBorder="0" applyAlignment="0" applyProtection="0"/>
    <xf numFmtId="0" fontId="4" fillId="49" borderId="29" applyNumberFormat="0" applyBorder="0" applyAlignment="0" applyProtection="0"/>
    <xf numFmtId="0" fontId="4" fillId="42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6" borderId="77" applyNumberFormat="0" applyFont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6" borderId="77" applyNumberFormat="0" applyFont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7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7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0" borderId="29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6" borderId="77" applyNumberFormat="0" applyFont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0" borderId="29"/>
    <xf numFmtId="0" fontId="4" fillId="0" borderId="29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43" fontId="4" fillId="0" borderId="29" applyFont="0" applyFill="0" applyBorder="0" applyAlignment="0" applyProtection="0"/>
    <xf numFmtId="0" fontId="4" fillId="35" borderId="29" applyNumberFormat="0" applyBorder="0" applyAlignment="0" applyProtection="0"/>
    <xf numFmtId="43" fontId="4" fillId="0" borderId="29" applyFont="0" applyFill="0" applyBorder="0" applyAlignment="0" applyProtection="0"/>
    <xf numFmtId="0" fontId="4" fillId="35" borderId="29" applyNumberFormat="0" applyBorder="0" applyAlignment="0" applyProtection="0"/>
    <xf numFmtId="43" fontId="4" fillId="0" borderId="29" applyFont="0" applyFill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0" borderId="29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0" fontId="4" fillId="0" borderId="29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42" borderId="29" applyNumberFormat="0" applyBorder="0" applyAlignment="0" applyProtection="0"/>
    <xf numFmtId="43" fontId="4" fillId="0" borderId="29" applyFont="0" applyFill="0" applyBorder="0" applyAlignment="0" applyProtection="0"/>
    <xf numFmtId="0" fontId="4" fillId="44" borderId="29" applyNumberFormat="0" applyBorder="0" applyAlignment="0" applyProtection="0"/>
    <xf numFmtId="0" fontId="4" fillId="32" borderId="29" applyNumberFormat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42" borderId="29" applyNumberFormat="0" applyBorder="0" applyAlignment="0" applyProtection="0"/>
    <xf numFmtId="44" fontId="4" fillId="0" borderId="29" applyFont="0" applyFill="0" applyBorder="0" applyAlignment="0" applyProtection="0"/>
    <xf numFmtId="0" fontId="4" fillId="36" borderId="77" applyNumberFormat="0" applyFont="0" applyAlignment="0" applyProtection="0"/>
    <xf numFmtId="0" fontId="4" fillId="0" borderId="29"/>
    <xf numFmtId="0" fontId="4" fillId="0" borderId="29"/>
    <xf numFmtId="0" fontId="4" fillId="51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0" borderId="29"/>
    <xf numFmtId="0" fontId="4" fillId="49" borderId="29" applyNumberFormat="0" applyBorder="0" applyAlignment="0" applyProtection="0"/>
    <xf numFmtId="0" fontId="4" fillId="37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49" borderId="29" applyNumberFormat="0" applyBorder="0" applyAlignment="0" applyProtection="0"/>
    <xf numFmtId="0" fontId="4" fillId="51" borderId="29" applyNumberFormat="0" applyBorder="0" applyAlignment="0" applyProtection="0"/>
    <xf numFmtId="0" fontId="4" fillId="33" borderId="29" applyNumberFormat="0" applyBorder="0" applyAlignment="0" applyProtection="0"/>
    <xf numFmtId="0" fontId="4" fillId="49" borderId="29" applyNumberFormat="0" applyBorder="0" applyAlignment="0" applyProtection="0"/>
    <xf numFmtId="0" fontId="4" fillId="51" borderId="29" applyNumberFormat="0" applyBorder="0" applyAlignment="0" applyProtection="0"/>
    <xf numFmtId="0" fontId="4" fillId="49" borderId="29" applyNumberFormat="0" applyBorder="0" applyAlignment="0" applyProtection="0"/>
    <xf numFmtId="0" fontId="4" fillId="44" borderId="29" applyNumberFormat="0" applyBorder="0" applyAlignment="0" applyProtection="0"/>
    <xf numFmtId="0" fontId="4" fillId="49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3" borderId="29" applyNumberFormat="0" applyBorder="0" applyAlignment="0" applyProtection="0"/>
    <xf numFmtId="0" fontId="4" fillId="47" borderId="29" applyNumberFormat="0" applyBorder="0" applyAlignment="0" applyProtection="0"/>
    <xf numFmtId="0" fontId="4" fillId="44" borderId="29" applyNumberFormat="0" applyBorder="0" applyAlignment="0" applyProtection="0"/>
    <xf numFmtId="0" fontId="4" fillId="42" borderId="29" applyNumberFormat="0" applyBorder="0" applyAlignment="0" applyProtection="0"/>
    <xf numFmtId="0" fontId="4" fillId="43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3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2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58" borderId="29" applyNumberFormat="0" applyBorder="0" applyAlignment="0" applyProtection="0"/>
    <xf numFmtId="0" fontId="4" fillId="44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0" borderId="29"/>
    <xf numFmtId="0" fontId="4" fillId="37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42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47" borderId="29" applyNumberFormat="0" applyBorder="0" applyAlignment="0" applyProtection="0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50" borderId="29" applyNumberFormat="0" applyBorder="0" applyAlignment="0" applyProtection="0"/>
    <xf numFmtId="0" fontId="4" fillId="35" borderId="29" applyNumberFormat="0" applyBorder="0" applyAlignment="0" applyProtection="0"/>
    <xf numFmtId="0" fontId="4" fillId="33" borderId="29" applyNumberFormat="0" applyBorder="0" applyAlignment="0" applyProtection="0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35" borderId="29" applyNumberFormat="0" applyBorder="0" applyAlignment="0" applyProtection="0"/>
    <xf numFmtId="0" fontId="4" fillId="51" borderId="29" applyNumberFormat="0" applyBorder="0" applyAlignment="0" applyProtection="0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49" borderId="29" applyNumberFormat="0" applyBorder="0" applyAlignment="0" applyProtection="0"/>
    <xf numFmtId="0" fontId="4" fillId="58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43" borderId="29" applyNumberFormat="0" applyBorder="0" applyAlignment="0" applyProtection="0"/>
    <xf numFmtId="0" fontId="4" fillId="37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77" applyNumberFormat="0" applyFont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43" fontId="4" fillId="0" borderId="29" applyFont="0" applyFill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49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3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51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51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51" borderId="29" applyNumberFormat="0" applyBorder="0" applyAlignment="0" applyProtection="0"/>
    <xf numFmtId="0" fontId="4" fillId="35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50" borderId="29" applyNumberFormat="0" applyBorder="0" applyAlignment="0" applyProtection="0"/>
    <xf numFmtId="0" fontId="4" fillId="49" borderId="29" applyNumberFormat="0" applyBorder="0" applyAlignment="0" applyProtection="0"/>
    <xf numFmtId="0" fontId="4" fillId="42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6" borderId="77" applyNumberFormat="0" applyFont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6" borderId="77" applyNumberFormat="0" applyFont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7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7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0" borderId="29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6" borderId="77" applyNumberFormat="0" applyFont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0" borderId="29"/>
    <xf numFmtId="0" fontId="4" fillId="0" borderId="29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43" fontId="4" fillId="0" borderId="29" applyFont="0" applyFill="0" applyBorder="0" applyAlignment="0" applyProtection="0"/>
    <xf numFmtId="0" fontId="4" fillId="35" borderId="29" applyNumberFormat="0" applyBorder="0" applyAlignment="0" applyProtection="0"/>
    <xf numFmtId="43" fontId="4" fillId="0" borderId="29" applyFont="0" applyFill="0" applyBorder="0" applyAlignment="0" applyProtection="0"/>
    <xf numFmtId="0" fontId="4" fillId="35" borderId="29" applyNumberFormat="0" applyBorder="0" applyAlignment="0" applyProtection="0"/>
    <xf numFmtId="43" fontId="4" fillId="0" borderId="29" applyFont="0" applyFill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0" borderId="29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0" fontId="4" fillId="0" borderId="29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42" borderId="29" applyNumberFormat="0" applyBorder="0" applyAlignment="0" applyProtection="0"/>
    <xf numFmtId="43" fontId="4" fillId="0" borderId="29" applyFont="0" applyFill="0" applyBorder="0" applyAlignment="0" applyProtection="0"/>
    <xf numFmtId="0" fontId="4" fillId="44" borderId="29" applyNumberFormat="0" applyBorder="0" applyAlignment="0" applyProtection="0"/>
    <xf numFmtId="0" fontId="4" fillId="32" borderId="29" applyNumberFormat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42" borderId="29" applyNumberFormat="0" applyBorder="0" applyAlignment="0" applyProtection="0"/>
    <xf numFmtId="44" fontId="4" fillId="0" borderId="29" applyFont="0" applyFill="0" applyBorder="0" applyAlignment="0" applyProtection="0"/>
    <xf numFmtId="0" fontId="4" fillId="36" borderId="77" applyNumberFormat="0" applyFont="0" applyAlignment="0" applyProtection="0"/>
    <xf numFmtId="0" fontId="4" fillId="0" borderId="29"/>
    <xf numFmtId="0" fontId="4" fillId="0" borderId="29"/>
    <xf numFmtId="0" fontId="4" fillId="51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0" borderId="29"/>
    <xf numFmtId="0" fontId="4" fillId="49" borderId="29" applyNumberFormat="0" applyBorder="0" applyAlignment="0" applyProtection="0"/>
    <xf numFmtId="0" fontId="4" fillId="37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49" borderId="29" applyNumberFormat="0" applyBorder="0" applyAlignment="0" applyProtection="0"/>
    <xf numFmtId="0" fontId="4" fillId="51" borderId="29" applyNumberFormat="0" applyBorder="0" applyAlignment="0" applyProtection="0"/>
    <xf numFmtId="0" fontId="4" fillId="33" borderId="29" applyNumberFormat="0" applyBorder="0" applyAlignment="0" applyProtection="0"/>
    <xf numFmtId="0" fontId="4" fillId="49" borderId="29" applyNumberFormat="0" applyBorder="0" applyAlignment="0" applyProtection="0"/>
    <xf numFmtId="0" fontId="4" fillId="51" borderId="29" applyNumberFormat="0" applyBorder="0" applyAlignment="0" applyProtection="0"/>
    <xf numFmtId="0" fontId="4" fillId="49" borderId="29" applyNumberFormat="0" applyBorder="0" applyAlignment="0" applyProtection="0"/>
    <xf numFmtId="44" fontId="4" fillId="0" borderId="29" applyFont="0" applyFill="0" applyBorder="0" applyAlignment="0" applyProtection="0"/>
    <xf numFmtId="0" fontId="4" fillId="44" borderId="29" applyNumberFormat="0" applyBorder="0" applyAlignment="0" applyProtection="0"/>
    <xf numFmtId="0" fontId="4" fillId="49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3" borderId="29" applyNumberFormat="0" applyBorder="0" applyAlignment="0" applyProtection="0"/>
    <xf numFmtId="0" fontId="4" fillId="47" borderId="29" applyNumberFormat="0" applyBorder="0" applyAlignment="0" applyProtection="0"/>
    <xf numFmtId="0" fontId="4" fillId="44" borderId="29" applyNumberFormat="0" applyBorder="0" applyAlignment="0" applyProtection="0"/>
    <xf numFmtId="0" fontId="4" fillId="42" borderId="29" applyNumberFormat="0" applyBorder="0" applyAlignment="0" applyProtection="0"/>
    <xf numFmtId="0" fontId="4" fillId="43" borderId="29" applyNumberFormat="0" applyBorder="0" applyAlignment="0" applyProtection="0"/>
    <xf numFmtId="9" fontId="4" fillId="0" borderId="29" applyFont="0" applyFill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3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2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58" borderId="29" applyNumberFormat="0" applyBorder="0" applyAlignment="0" applyProtection="0"/>
    <xf numFmtId="0" fontId="4" fillId="44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0" borderId="29"/>
    <xf numFmtId="0" fontId="4" fillId="37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42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47" borderId="29" applyNumberFormat="0" applyBorder="0" applyAlignment="0" applyProtection="0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50" borderId="29" applyNumberFormat="0" applyBorder="0" applyAlignment="0" applyProtection="0"/>
    <xf numFmtId="0" fontId="4" fillId="35" borderId="29" applyNumberFormat="0" applyBorder="0" applyAlignment="0" applyProtection="0"/>
    <xf numFmtId="0" fontId="4" fillId="33" borderId="29" applyNumberFormat="0" applyBorder="0" applyAlignment="0" applyProtection="0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35" borderId="29" applyNumberFormat="0" applyBorder="0" applyAlignment="0" applyProtection="0"/>
    <xf numFmtId="0" fontId="4" fillId="51" borderId="29" applyNumberFormat="0" applyBorder="0" applyAlignment="0" applyProtection="0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49" borderId="29" applyNumberFormat="0" applyBorder="0" applyAlignment="0" applyProtection="0"/>
    <xf numFmtId="0" fontId="4" fillId="58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43" borderId="29" applyNumberFormat="0" applyBorder="0" applyAlignment="0" applyProtection="0"/>
    <xf numFmtId="0" fontId="4" fillId="37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77" applyNumberFormat="0" applyFont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43" fontId="4" fillId="0" borderId="29" applyFont="0" applyFill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49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3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51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51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51" borderId="29" applyNumberFormat="0" applyBorder="0" applyAlignment="0" applyProtection="0"/>
    <xf numFmtId="0" fontId="4" fillId="35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50" borderId="29" applyNumberFormat="0" applyBorder="0" applyAlignment="0" applyProtection="0"/>
    <xf numFmtId="0" fontId="4" fillId="49" borderId="29" applyNumberFormat="0" applyBorder="0" applyAlignment="0" applyProtection="0"/>
    <xf numFmtId="0" fontId="4" fillId="42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6" borderId="77" applyNumberFormat="0" applyFont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6" borderId="77" applyNumberFormat="0" applyFont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7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7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0" borderId="29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6" borderId="77" applyNumberFormat="0" applyFont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0" borderId="29"/>
    <xf numFmtId="0" fontId="4" fillId="0" borderId="29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43" fontId="4" fillId="0" borderId="29" applyFont="0" applyFill="0" applyBorder="0" applyAlignment="0" applyProtection="0"/>
    <xf numFmtId="0" fontId="4" fillId="35" borderId="29" applyNumberFormat="0" applyBorder="0" applyAlignment="0" applyProtection="0"/>
    <xf numFmtId="43" fontId="4" fillId="0" borderId="29" applyFont="0" applyFill="0" applyBorder="0" applyAlignment="0" applyProtection="0"/>
    <xf numFmtId="0" fontId="4" fillId="35" borderId="29" applyNumberFormat="0" applyBorder="0" applyAlignment="0" applyProtection="0"/>
    <xf numFmtId="43" fontId="4" fillId="0" borderId="29" applyFont="0" applyFill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0" borderId="29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0" fontId="4" fillId="0" borderId="29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0" fontId="4" fillId="0" borderId="29"/>
    <xf numFmtId="44" fontId="4" fillId="0" borderId="29" applyFont="0" applyFill="0" applyBorder="0" applyAlignment="0" applyProtection="0"/>
    <xf numFmtId="9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0" fontId="4" fillId="42" borderId="29" applyNumberFormat="0" applyBorder="0" applyAlignment="0" applyProtection="0"/>
    <xf numFmtId="43" fontId="4" fillId="0" borderId="29" applyFont="0" applyFill="0" applyBorder="0" applyAlignment="0" applyProtection="0"/>
    <xf numFmtId="0" fontId="4" fillId="44" borderId="29" applyNumberFormat="0" applyBorder="0" applyAlignment="0" applyProtection="0"/>
    <xf numFmtId="0" fontId="4" fillId="32" borderId="29" applyNumberFormat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42" borderId="29" applyNumberFormat="0" applyBorder="0" applyAlignment="0" applyProtection="0"/>
    <xf numFmtId="44" fontId="4" fillId="0" borderId="29" applyFont="0" applyFill="0" applyBorder="0" applyAlignment="0" applyProtection="0"/>
    <xf numFmtId="0" fontId="4" fillId="36" borderId="77" applyNumberFormat="0" applyFont="0" applyAlignment="0" applyProtection="0"/>
    <xf numFmtId="0" fontId="4" fillId="0" borderId="29"/>
    <xf numFmtId="0" fontId="4" fillId="0" borderId="29"/>
    <xf numFmtId="0" fontId="4" fillId="51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0" borderId="29"/>
    <xf numFmtId="0" fontId="4" fillId="49" borderId="29" applyNumberFormat="0" applyBorder="0" applyAlignment="0" applyProtection="0"/>
    <xf numFmtId="0" fontId="4" fillId="37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49" borderId="29" applyNumberFormat="0" applyBorder="0" applyAlignment="0" applyProtection="0"/>
    <xf numFmtId="0" fontId="4" fillId="51" borderId="29" applyNumberFormat="0" applyBorder="0" applyAlignment="0" applyProtection="0"/>
    <xf numFmtId="0" fontId="4" fillId="33" borderId="29" applyNumberFormat="0" applyBorder="0" applyAlignment="0" applyProtection="0"/>
    <xf numFmtId="0" fontId="4" fillId="49" borderId="29" applyNumberFormat="0" applyBorder="0" applyAlignment="0" applyProtection="0"/>
    <xf numFmtId="0" fontId="4" fillId="51" borderId="29" applyNumberFormat="0" applyBorder="0" applyAlignment="0" applyProtection="0"/>
    <xf numFmtId="0" fontId="4" fillId="49" borderId="29" applyNumberFormat="0" applyBorder="0" applyAlignment="0" applyProtection="0"/>
    <xf numFmtId="0" fontId="4" fillId="44" borderId="29" applyNumberFormat="0" applyBorder="0" applyAlignment="0" applyProtection="0"/>
    <xf numFmtId="0" fontId="4" fillId="49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3" borderId="29" applyNumberFormat="0" applyBorder="0" applyAlignment="0" applyProtection="0"/>
    <xf numFmtId="0" fontId="4" fillId="47" borderId="29" applyNumberFormat="0" applyBorder="0" applyAlignment="0" applyProtection="0"/>
    <xf numFmtId="0" fontId="4" fillId="44" borderId="29" applyNumberFormat="0" applyBorder="0" applyAlignment="0" applyProtection="0"/>
    <xf numFmtId="0" fontId="4" fillId="42" borderId="29" applyNumberFormat="0" applyBorder="0" applyAlignment="0" applyProtection="0"/>
    <xf numFmtId="0" fontId="4" fillId="43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3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2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58" borderId="29" applyNumberFormat="0" applyBorder="0" applyAlignment="0" applyProtection="0"/>
    <xf numFmtId="0" fontId="4" fillId="44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37" borderId="29" applyNumberFormat="0" applyBorder="0" applyAlignment="0" applyProtection="0"/>
    <xf numFmtId="0" fontId="4" fillId="44" borderId="29" applyNumberFormat="0" applyBorder="0" applyAlignment="0" applyProtection="0"/>
    <xf numFmtId="0" fontId="4" fillId="44" borderId="29" applyNumberFormat="0" applyBorder="0" applyAlignment="0" applyProtection="0"/>
    <xf numFmtId="0" fontId="4" fillId="0" borderId="29"/>
    <xf numFmtId="0" fontId="4" fillId="37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42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0" borderId="29"/>
    <xf numFmtId="0" fontId="4" fillId="47" borderId="29" applyNumberFormat="0" applyBorder="0" applyAlignment="0" applyProtection="0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50" borderId="29" applyNumberFormat="0" applyBorder="0" applyAlignment="0" applyProtection="0"/>
    <xf numFmtId="0" fontId="4" fillId="35" borderId="29" applyNumberFormat="0" applyBorder="0" applyAlignment="0" applyProtection="0"/>
    <xf numFmtId="0" fontId="4" fillId="33" borderId="29" applyNumberFormat="0" applyBorder="0" applyAlignment="0" applyProtection="0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0" borderId="29"/>
    <xf numFmtId="0" fontId="4" fillId="35" borderId="29" applyNumberFormat="0" applyBorder="0" applyAlignment="0" applyProtection="0"/>
    <xf numFmtId="0" fontId="4" fillId="51" borderId="29" applyNumberFormat="0" applyBorder="0" applyAlignment="0" applyProtection="0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58" borderId="29" applyNumberFormat="0" applyBorder="0" applyAlignment="0" applyProtection="0"/>
    <xf numFmtId="0" fontId="4" fillId="35" borderId="29" applyNumberFormat="0" applyBorder="0" applyAlignment="0" applyProtection="0"/>
    <xf numFmtId="0" fontId="4" fillId="49" borderId="29" applyNumberFormat="0" applyBorder="0" applyAlignment="0" applyProtection="0"/>
    <xf numFmtId="0" fontId="4" fillId="58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43" borderId="29" applyNumberFormat="0" applyBorder="0" applyAlignment="0" applyProtection="0"/>
    <xf numFmtId="0" fontId="4" fillId="37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77" applyNumberFormat="0" applyFont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43" fontId="4" fillId="0" borderId="29" applyFont="0" applyFill="0" applyBorder="0" applyAlignment="0" applyProtection="0"/>
    <xf numFmtId="0" fontId="4" fillId="47" borderId="29" applyNumberFormat="0" applyBorder="0" applyAlignment="0" applyProtection="0"/>
    <xf numFmtId="0" fontId="4" fillId="43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0" borderId="29"/>
    <xf numFmtId="0" fontId="4" fillId="33" borderId="29" applyNumberFormat="0" applyBorder="0" applyAlignment="0" applyProtection="0"/>
    <xf numFmtId="0" fontId="4" fillId="49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3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3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51" borderId="29" applyNumberFormat="0" applyBorder="0" applyAlignment="0" applyProtection="0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47" borderId="29" applyNumberFormat="0" applyBorder="0" applyAlignment="0" applyProtection="0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0" borderId="29"/>
    <xf numFmtId="0" fontId="4" fillId="51" borderId="29" applyNumberFormat="0" applyBorder="0" applyAlignment="0" applyProtection="0"/>
    <xf numFmtId="0" fontId="4" fillId="51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51" borderId="29" applyNumberFormat="0" applyBorder="0" applyAlignment="0" applyProtection="0"/>
    <xf numFmtId="0" fontId="4" fillId="35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50" borderId="29" applyNumberFormat="0" applyBorder="0" applyAlignment="0" applyProtection="0"/>
    <xf numFmtId="0" fontId="4" fillId="49" borderId="29" applyNumberFormat="0" applyBorder="0" applyAlignment="0" applyProtection="0"/>
    <xf numFmtId="0" fontId="4" fillId="42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6" borderId="77" applyNumberFormat="0" applyFont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6" borderId="77" applyNumberFormat="0" applyFont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7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7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0" borderId="29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6" borderId="77" applyNumberFormat="0" applyFont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0" borderId="29"/>
    <xf numFmtId="0" fontId="4" fillId="0" borderId="29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43" fontId="4" fillId="0" borderId="29" applyFont="0" applyFill="0" applyBorder="0" applyAlignment="0" applyProtection="0"/>
    <xf numFmtId="0" fontId="4" fillId="35" borderId="29" applyNumberFormat="0" applyBorder="0" applyAlignment="0" applyProtection="0"/>
    <xf numFmtId="43" fontId="4" fillId="0" borderId="29" applyFont="0" applyFill="0" applyBorder="0" applyAlignment="0" applyProtection="0"/>
    <xf numFmtId="0" fontId="4" fillId="35" borderId="29" applyNumberFormat="0" applyBorder="0" applyAlignment="0" applyProtection="0"/>
    <xf numFmtId="43" fontId="4" fillId="0" borderId="29" applyFont="0" applyFill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35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0" borderId="29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47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6" borderId="77" applyNumberFormat="0" applyFont="0" applyAlignment="0" applyProtection="0"/>
    <xf numFmtId="0" fontId="4" fillId="0" borderId="29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0" fontId="4" fillId="36" borderId="77" applyNumberFormat="0" applyFont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9" fontId="4" fillId="0" borderId="29" applyFont="0" applyFill="0" applyBorder="0" applyAlignment="0" applyProtection="0"/>
    <xf numFmtId="0" fontId="97" fillId="84" borderId="92" applyNumberFormat="0" applyFont="0" applyAlignment="0" applyProtection="0"/>
    <xf numFmtId="0" fontId="168" fillId="0" borderId="91" applyNumberFormat="0" applyFill="0" applyAlignment="0" applyProtection="0"/>
    <xf numFmtId="0" fontId="97" fillId="84" borderId="92" applyNumberFormat="0" applyFont="0" applyAlignment="0" applyProtection="0"/>
    <xf numFmtId="0" fontId="167" fillId="82" borderId="90" applyNumberFormat="0" applyAlignment="0" applyProtection="0"/>
    <xf numFmtId="0" fontId="97" fillId="84" borderId="92" applyNumberFormat="0" applyFont="0" applyAlignment="0" applyProtection="0"/>
    <xf numFmtId="0" fontId="161" fillId="54" borderId="90" applyNumberFormat="0" applyAlignment="0" applyProtection="0"/>
    <xf numFmtId="0" fontId="155" fillId="54" borderId="89" applyNumberFormat="0" applyAlignment="0" applyProtection="0"/>
    <xf numFmtId="44" fontId="4" fillId="0" borderId="29" applyFont="0" applyFill="0" applyBorder="0" applyAlignment="0" applyProtection="0"/>
    <xf numFmtId="0" fontId="155" fillId="54" borderId="89" applyNumberFormat="0" applyAlignment="0" applyProtection="0"/>
    <xf numFmtId="0" fontId="168" fillId="0" borderId="91" applyNumberFormat="0" applyFill="0" applyAlignment="0" applyProtection="0"/>
    <xf numFmtId="0" fontId="167" fillId="82" borderId="90" applyNumberFormat="0" applyAlignment="0" applyProtection="0"/>
    <xf numFmtId="0" fontId="168" fillId="0" borderId="91" applyNumberFormat="0" applyFill="0" applyAlignment="0" applyProtection="0"/>
    <xf numFmtId="0" fontId="168" fillId="0" borderId="91" applyNumberFormat="0" applyFill="0" applyAlignment="0" applyProtection="0"/>
    <xf numFmtId="0" fontId="167" fillId="82" borderId="90" applyNumberFormat="0" applyAlignment="0" applyProtection="0"/>
    <xf numFmtId="0" fontId="168" fillId="0" borderId="91" applyNumberFormat="0" applyFill="0" applyAlignment="0" applyProtection="0"/>
    <xf numFmtId="0" fontId="161" fillId="54" borderId="90" applyNumberFormat="0" applyAlignment="0" applyProtection="0"/>
    <xf numFmtId="0" fontId="168" fillId="0" borderId="91" applyNumberFormat="0" applyFill="0" applyAlignment="0" applyProtection="0"/>
    <xf numFmtId="0" fontId="167" fillId="82" borderId="90" applyNumberFormat="0" applyAlignment="0" applyProtection="0"/>
    <xf numFmtId="0" fontId="168" fillId="0" borderId="91" applyNumberFormat="0" applyFill="0" applyAlignment="0" applyProtection="0"/>
    <xf numFmtId="0" fontId="97" fillId="84" borderId="92" applyNumberFormat="0" applyFont="0" applyAlignment="0" applyProtection="0"/>
    <xf numFmtId="0" fontId="155" fillId="54" borderId="89" applyNumberFormat="0" applyAlignment="0" applyProtection="0"/>
    <xf numFmtId="0" fontId="161" fillId="54" borderId="90" applyNumberFormat="0" applyAlignment="0" applyProtection="0"/>
    <xf numFmtId="0" fontId="97" fillId="84" borderId="92" applyNumberFormat="0" applyFont="0" applyAlignment="0" applyProtection="0"/>
    <xf numFmtId="0" fontId="161" fillId="54" borderId="90" applyNumberFormat="0" applyAlignment="0" applyProtection="0"/>
    <xf numFmtId="0" fontId="161" fillId="54" borderId="90" applyNumberFormat="0" applyAlignment="0" applyProtection="0"/>
    <xf numFmtId="0" fontId="97" fillId="84" borderId="92" applyNumberFormat="0" applyFont="0" applyAlignment="0" applyProtection="0"/>
    <xf numFmtId="0" fontId="161" fillId="54" borderId="90" applyNumberFormat="0" applyAlignment="0" applyProtection="0"/>
    <xf numFmtId="0" fontId="97" fillId="84" borderId="92" applyNumberFormat="0" applyFont="0" applyAlignment="0" applyProtection="0"/>
    <xf numFmtId="0" fontId="161" fillId="54" borderId="90" applyNumberFormat="0" applyAlignment="0" applyProtection="0"/>
    <xf numFmtId="0" fontId="155" fillId="54" borderId="89" applyNumberFormat="0" applyAlignment="0" applyProtection="0"/>
    <xf numFmtId="0" fontId="155" fillId="54" borderId="89" applyNumberFormat="0" applyAlignment="0" applyProtection="0"/>
    <xf numFmtId="0" fontId="167" fillId="82" borderId="90" applyNumberFormat="0" applyAlignment="0" applyProtection="0"/>
    <xf numFmtId="44" fontId="4" fillId="0" borderId="29" applyFont="0" applyFill="0" applyBorder="0" applyAlignment="0" applyProtection="0"/>
    <xf numFmtId="0" fontId="167" fillId="82" borderId="90" applyNumberFormat="0" applyAlignment="0" applyProtection="0"/>
    <xf numFmtId="0" fontId="155" fillId="54" borderId="89" applyNumberFormat="0" applyAlignment="0" applyProtection="0"/>
    <xf numFmtId="0" fontId="168" fillId="0" borderId="91" applyNumberFormat="0" applyFill="0" applyAlignment="0" applyProtection="0"/>
    <xf numFmtId="0" fontId="161" fillId="54" borderId="90" applyNumberFormat="0" applyAlignment="0" applyProtection="0"/>
    <xf numFmtId="0" fontId="167" fillId="82" borderId="90" applyNumberFormat="0" applyAlignment="0" applyProtection="0"/>
    <xf numFmtId="0" fontId="155" fillId="54" borderId="89" applyNumberFormat="0" applyAlignment="0" applyProtection="0"/>
    <xf numFmtId="0" fontId="155" fillId="54" borderId="89" applyNumberFormat="0" applyAlignment="0" applyProtection="0"/>
    <xf numFmtId="0" fontId="167" fillId="82" borderId="90" applyNumberFormat="0" applyAlignment="0" applyProtection="0"/>
    <xf numFmtId="0" fontId="155" fillId="54" borderId="89" applyNumberFormat="0" applyAlignment="0" applyProtection="0"/>
    <xf numFmtId="0" fontId="167" fillId="82" borderId="90" applyNumberFormat="0" applyAlignment="0" applyProtection="0"/>
    <xf numFmtId="0" fontId="97" fillId="84" borderId="92" applyNumberFormat="0" applyFont="0" applyAlignment="0" applyProtection="0"/>
    <xf numFmtId="0" fontId="161" fillId="54" borderId="90" applyNumberFormat="0" applyAlignment="0" applyProtection="0"/>
    <xf numFmtId="44" fontId="4" fillId="0" borderId="29" applyFont="0" applyFill="0" applyBorder="0" applyAlignment="0" applyProtection="0"/>
    <xf numFmtId="0" fontId="97" fillId="84" borderId="92" applyNumberFormat="0" applyFont="0" applyAlignment="0" applyProtection="0"/>
    <xf numFmtId="0" fontId="97" fillId="84" borderId="92" applyNumberFormat="0" applyFont="0" applyAlignment="0" applyProtection="0"/>
    <xf numFmtId="0" fontId="97" fillId="84" borderId="92" applyNumberFormat="0" applyFont="0" applyAlignment="0" applyProtection="0"/>
    <xf numFmtId="0" fontId="161" fillId="54" borderId="90" applyNumberFormat="0" applyAlignment="0" applyProtection="0"/>
    <xf numFmtId="0" fontId="161" fillId="54" borderId="90" applyNumberFormat="0" applyAlignment="0" applyProtection="0"/>
    <xf numFmtId="0" fontId="161" fillId="54" borderId="90" applyNumberFormat="0" applyAlignment="0" applyProtection="0"/>
    <xf numFmtId="0" fontId="155" fillId="54" borderId="89" applyNumberFormat="0" applyAlignment="0" applyProtection="0"/>
    <xf numFmtId="0" fontId="161" fillId="54" borderId="90" applyNumberFormat="0" applyAlignment="0" applyProtection="0"/>
    <xf numFmtId="0" fontId="167" fillId="82" borderId="90" applyNumberFormat="0" applyAlignment="0" applyProtection="0"/>
    <xf numFmtId="0" fontId="155" fillId="54" borderId="89" applyNumberFormat="0" applyAlignment="0" applyProtection="0"/>
    <xf numFmtId="0" fontId="167" fillId="82" borderId="90" applyNumberFormat="0" applyAlignment="0" applyProtection="0"/>
    <xf numFmtId="0" fontId="97" fillId="84" borderId="92" applyNumberFormat="0" applyFont="0" applyAlignment="0" applyProtection="0"/>
    <xf numFmtId="0" fontId="168" fillId="0" borderId="91" applyNumberFormat="0" applyFill="0" applyAlignment="0" applyProtection="0"/>
    <xf numFmtId="0" fontId="155" fillId="54" borderId="89" applyNumberFormat="0" applyAlignment="0" applyProtection="0"/>
    <xf numFmtId="0" fontId="97" fillId="84" borderId="92" applyNumberFormat="0" applyFont="0" applyAlignment="0" applyProtection="0"/>
    <xf numFmtId="0" fontId="168" fillId="0" borderId="91" applyNumberFormat="0" applyFill="0" applyAlignment="0" applyProtection="0"/>
    <xf numFmtId="0" fontId="168" fillId="0" borderId="91" applyNumberFormat="0" applyFill="0" applyAlignment="0" applyProtection="0"/>
    <xf numFmtId="0" fontId="161" fillId="54" borderId="90" applyNumberFormat="0" applyAlignment="0" applyProtection="0"/>
    <xf numFmtId="0" fontId="168" fillId="0" borderId="91" applyNumberFormat="0" applyFill="0" applyAlignment="0" applyProtection="0"/>
    <xf numFmtId="0" fontId="168" fillId="0" borderId="91" applyNumberFormat="0" applyFill="0" applyAlignment="0" applyProtection="0"/>
    <xf numFmtId="0" fontId="168" fillId="0" borderId="91" applyNumberFormat="0" applyFill="0" applyAlignment="0" applyProtection="0"/>
    <xf numFmtId="0" fontId="161" fillId="54" borderId="90" applyNumberFormat="0" applyAlignment="0" applyProtection="0"/>
    <xf numFmtId="44" fontId="4" fillId="0" borderId="29" applyFont="0" applyFill="0" applyBorder="0" applyAlignment="0" applyProtection="0"/>
    <xf numFmtId="0" fontId="97" fillId="84" borderId="92" applyNumberFormat="0" applyFont="0" applyAlignment="0" applyProtection="0"/>
    <xf numFmtId="0" fontId="161" fillId="54" borderId="90" applyNumberFormat="0" applyAlignment="0" applyProtection="0"/>
    <xf numFmtId="0" fontId="161" fillId="54" borderId="90" applyNumberFormat="0" applyAlignment="0" applyProtection="0"/>
    <xf numFmtId="0" fontId="168" fillId="0" borderId="91" applyNumberFormat="0" applyFill="0" applyAlignment="0" applyProtection="0"/>
    <xf numFmtId="0" fontId="168" fillId="0" borderId="91" applyNumberFormat="0" applyFill="0" applyAlignment="0" applyProtection="0"/>
    <xf numFmtId="44" fontId="4" fillId="0" borderId="29" applyFont="0" applyFill="0" applyBorder="0" applyAlignment="0" applyProtection="0"/>
    <xf numFmtId="0" fontId="161" fillId="54" borderId="90" applyNumberFormat="0" applyAlignment="0" applyProtection="0"/>
    <xf numFmtId="0" fontId="167" fillId="82" borderId="90" applyNumberFormat="0" applyAlignment="0" applyProtection="0"/>
    <xf numFmtId="0" fontId="155" fillId="54" borderId="89" applyNumberFormat="0" applyAlignment="0" applyProtection="0"/>
    <xf numFmtId="0" fontId="167" fillId="82" borderId="90" applyNumberFormat="0" applyAlignment="0" applyProtection="0"/>
    <xf numFmtId="0" fontId="168" fillId="0" borderId="91" applyNumberFormat="0" applyFill="0" applyAlignment="0" applyProtection="0"/>
    <xf numFmtId="0" fontId="97" fillId="84" borderId="92" applyNumberFormat="0" applyFont="0" applyAlignment="0" applyProtection="0"/>
    <xf numFmtId="0" fontId="168" fillId="0" borderId="91" applyNumberFormat="0" applyFill="0" applyAlignment="0" applyProtection="0"/>
    <xf numFmtId="0" fontId="167" fillId="82" borderId="90" applyNumberFormat="0" applyAlignment="0" applyProtection="0"/>
    <xf numFmtId="0" fontId="168" fillId="0" borderId="91" applyNumberFormat="0" applyFill="0" applyAlignment="0" applyProtection="0"/>
    <xf numFmtId="0" fontId="97" fillId="84" borderId="92" applyNumberFormat="0" applyFont="0" applyAlignment="0" applyProtection="0"/>
    <xf numFmtId="0" fontId="167" fillId="82" borderId="90" applyNumberFormat="0" applyAlignment="0" applyProtection="0"/>
    <xf numFmtId="0" fontId="155" fillId="54" borderId="89" applyNumberFormat="0" applyAlignment="0" applyProtection="0"/>
    <xf numFmtId="0" fontId="161" fillId="54" borderId="90" applyNumberFormat="0" applyAlignment="0" applyProtection="0"/>
    <xf numFmtId="0" fontId="161" fillId="54" borderId="90" applyNumberFormat="0" applyAlignment="0" applyProtection="0"/>
    <xf numFmtId="0" fontId="168" fillId="0" borderId="91" applyNumberFormat="0" applyFill="0" applyAlignment="0" applyProtection="0"/>
    <xf numFmtId="0" fontId="155" fillId="54" borderId="89" applyNumberFormat="0" applyAlignment="0" applyProtection="0"/>
    <xf numFmtId="0" fontId="167" fillId="82" borderId="90" applyNumberFormat="0" applyAlignment="0" applyProtection="0"/>
    <xf numFmtId="0" fontId="97" fillId="84" borderId="92" applyNumberFormat="0" applyFont="0" applyAlignment="0" applyProtection="0"/>
    <xf numFmtId="0" fontId="97" fillId="84" borderId="92" applyNumberFormat="0" applyFont="0" applyAlignment="0" applyProtection="0"/>
    <xf numFmtId="0" fontId="168" fillId="0" borderId="91" applyNumberFormat="0" applyFill="0" applyAlignment="0" applyProtection="0"/>
    <xf numFmtId="0" fontId="167" fillId="82" borderId="90" applyNumberFormat="0" applyAlignment="0" applyProtection="0"/>
    <xf numFmtId="0" fontId="155" fillId="54" borderId="89" applyNumberFormat="0" applyAlignment="0" applyProtection="0"/>
    <xf numFmtId="0" fontId="161" fillId="54" borderId="90" applyNumberFormat="0" applyAlignment="0" applyProtection="0"/>
    <xf numFmtId="0" fontId="161" fillId="54" borderId="90" applyNumberFormat="0" applyAlignment="0" applyProtection="0"/>
    <xf numFmtId="0" fontId="155" fillId="54" borderId="89" applyNumberFormat="0" applyAlignment="0" applyProtection="0"/>
    <xf numFmtId="0" fontId="167" fillId="82" borderId="90" applyNumberFormat="0" applyAlignment="0" applyProtection="0"/>
    <xf numFmtId="0" fontId="97" fillId="84" borderId="92" applyNumberFormat="0" applyFont="0" applyAlignment="0" applyProtection="0"/>
    <xf numFmtId="0" fontId="168" fillId="0" borderId="91" applyNumberFormat="0" applyFill="0" applyAlignment="0" applyProtection="0"/>
    <xf numFmtId="0" fontId="168" fillId="0" borderId="91" applyNumberFormat="0" applyFill="0" applyAlignment="0" applyProtection="0"/>
    <xf numFmtId="0" fontId="167" fillId="82" borderId="90" applyNumberFormat="0" applyAlignment="0" applyProtection="0"/>
    <xf numFmtId="0" fontId="168" fillId="0" borderId="91" applyNumberFormat="0" applyFill="0" applyAlignment="0" applyProtection="0"/>
    <xf numFmtId="0" fontId="97" fillId="84" borderId="92" applyNumberFormat="0" applyFont="0" applyAlignment="0" applyProtection="0"/>
    <xf numFmtId="0" fontId="161" fillId="54" borderId="90" applyNumberFormat="0" applyAlignment="0" applyProtection="0"/>
    <xf numFmtId="0" fontId="155" fillId="54" borderId="89" applyNumberFormat="0" applyAlignment="0" applyProtection="0"/>
    <xf numFmtId="0" fontId="97" fillId="84" borderId="92" applyNumberFormat="0" applyFont="0" applyAlignment="0" applyProtection="0"/>
    <xf numFmtId="0" fontId="155" fillId="54" borderId="89" applyNumberFormat="0" applyAlignment="0" applyProtection="0"/>
    <xf numFmtId="0" fontId="155" fillId="54" borderId="89" applyNumberFormat="0" applyAlignment="0" applyProtection="0"/>
    <xf numFmtId="0" fontId="97" fillId="84" borderId="92" applyNumberFormat="0" applyFont="0" applyAlignment="0" applyProtection="0"/>
    <xf numFmtId="0" fontId="97" fillId="84" borderId="92" applyNumberFormat="0" applyFont="0" applyAlignment="0" applyProtection="0"/>
    <xf numFmtId="0" fontId="168" fillId="0" borderId="91" applyNumberFormat="0" applyFill="0" applyAlignment="0" applyProtection="0"/>
    <xf numFmtId="0" fontId="155" fillId="54" borderId="89" applyNumberFormat="0" applyAlignment="0" applyProtection="0"/>
    <xf numFmtId="0" fontId="161" fillId="54" borderId="90" applyNumberFormat="0" applyAlignment="0" applyProtection="0"/>
    <xf numFmtId="0" fontId="155" fillId="54" borderId="89" applyNumberFormat="0" applyAlignment="0" applyProtection="0"/>
    <xf numFmtId="0" fontId="97" fillId="84" borderId="92" applyNumberFormat="0" applyFont="0" applyAlignment="0" applyProtection="0"/>
    <xf numFmtId="0" fontId="155" fillId="54" borderId="89" applyNumberFormat="0" applyAlignment="0" applyProtection="0"/>
    <xf numFmtId="0" fontId="161" fillId="54" borderId="90" applyNumberFormat="0" applyAlignment="0" applyProtection="0"/>
    <xf numFmtId="0" fontId="161" fillId="54" borderId="90" applyNumberFormat="0" applyAlignment="0" applyProtection="0"/>
    <xf numFmtId="0" fontId="168" fillId="0" borderId="91" applyNumberFormat="0" applyFill="0" applyAlignment="0" applyProtection="0"/>
    <xf numFmtId="0" fontId="167" fillId="82" borderId="90" applyNumberFormat="0" applyAlignment="0" applyProtection="0"/>
    <xf numFmtId="0" fontId="97" fillId="84" borderId="92" applyNumberFormat="0" applyFont="0" applyAlignment="0" applyProtection="0"/>
    <xf numFmtId="0" fontId="161" fillId="54" borderId="90" applyNumberFormat="0" applyAlignment="0" applyProtection="0"/>
    <xf numFmtId="0" fontId="167" fillId="82" borderId="90" applyNumberFormat="0" applyAlignment="0" applyProtection="0"/>
    <xf numFmtId="0" fontId="155" fillId="54" borderId="89" applyNumberFormat="0" applyAlignment="0" applyProtection="0"/>
    <xf numFmtId="0" fontId="167" fillId="82" borderId="90" applyNumberFormat="0" applyAlignment="0" applyProtection="0"/>
    <xf numFmtId="0" fontId="97" fillId="84" borderId="92" applyNumberFormat="0" applyFont="0" applyAlignment="0" applyProtection="0"/>
    <xf numFmtId="0" fontId="97" fillId="84" borderId="92" applyNumberFormat="0" applyFont="0" applyAlignment="0" applyProtection="0"/>
    <xf numFmtId="0" fontId="97" fillId="84" borderId="92" applyNumberFormat="0" applyFont="0" applyAlignment="0" applyProtection="0"/>
    <xf numFmtId="0" fontId="155" fillId="54" borderId="89" applyNumberFormat="0" applyAlignment="0" applyProtection="0"/>
    <xf numFmtId="0" fontId="161" fillId="54" borderId="90" applyNumberFormat="0" applyAlignment="0" applyProtection="0"/>
    <xf numFmtId="0" fontId="155" fillId="54" borderId="89" applyNumberFormat="0" applyAlignment="0" applyProtection="0"/>
    <xf numFmtId="0" fontId="161" fillId="54" borderId="90" applyNumberFormat="0" applyAlignment="0" applyProtection="0"/>
    <xf numFmtId="0" fontId="97" fillId="84" borderId="92" applyNumberFormat="0" applyFont="0" applyAlignment="0" applyProtection="0"/>
    <xf numFmtId="0" fontId="167" fillId="82" borderId="90" applyNumberFormat="0" applyAlignment="0" applyProtection="0"/>
    <xf numFmtId="0" fontId="168" fillId="0" borderId="91" applyNumberFormat="0" applyFill="0" applyAlignment="0" applyProtection="0"/>
    <xf numFmtId="0" fontId="167" fillId="82" borderId="90" applyNumberFormat="0" applyAlignment="0" applyProtection="0"/>
    <xf numFmtId="0" fontId="97" fillId="84" borderId="92" applyNumberFormat="0" applyFont="0" applyAlignment="0" applyProtection="0"/>
    <xf numFmtId="0" fontId="168" fillId="0" borderId="91" applyNumberFormat="0" applyFill="0" applyAlignment="0" applyProtection="0"/>
    <xf numFmtId="0" fontId="155" fillId="54" borderId="89" applyNumberFormat="0" applyAlignment="0" applyProtection="0"/>
    <xf numFmtId="0" fontId="155" fillId="54" borderId="89" applyNumberFormat="0" applyAlignment="0" applyProtection="0"/>
    <xf numFmtId="0" fontId="155" fillId="54" borderId="89" applyNumberFormat="0" applyAlignment="0" applyProtection="0"/>
    <xf numFmtId="0" fontId="168" fillId="0" borderId="91" applyNumberFormat="0" applyFill="0" applyAlignment="0" applyProtection="0"/>
    <xf numFmtId="0" fontId="161" fillId="54" borderId="90" applyNumberFormat="0" applyAlignment="0" applyProtection="0"/>
    <xf numFmtId="0" fontId="167" fillId="82" borderId="90" applyNumberFormat="0" applyAlignment="0" applyProtection="0"/>
    <xf numFmtId="0" fontId="155" fillId="54" borderId="89" applyNumberFormat="0" applyAlignment="0" applyProtection="0"/>
    <xf numFmtId="0" fontId="167" fillId="82" borderId="90" applyNumberFormat="0" applyAlignment="0" applyProtection="0"/>
    <xf numFmtId="0" fontId="168" fillId="0" borderId="91" applyNumberFormat="0" applyFill="0" applyAlignment="0" applyProtection="0"/>
    <xf numFmtId="0" fontId="167" fillId="82" borderId="90" applyNumberFormat="0" applyAlignment="0" applyProtection="0"/>
    <xf numFmtId="0" fontId="161" fillId="54" borderId="90" applyNumberFormat="0" applyAlignment="0" applyProtection="0"/>
    <xf numFmtId="0" fontId="167" fillId="82" borderId="90" applyNumberFormat="0" applyAlignment="0" applyProtection="0"/>
    <xf numFmtId="0" fontId="155" fillId="54" borderId="89" applyNumberFormat="0" applyAlignment="0" applyProtection="0"/>
    <xf numFmtId="0" fontId="167" fillId="82" borderId="90" applyNumberFormat="0" applyAlignment="0" applyProtection="0"/>
    <xf numFmtId="0" fontId="97" fillId="84" borderId="92" applyNumberFormat="0" applyFont="0" applyAlignment="0" applyProtection="0"/>
    <xf numFmtId="0" fontId="167" fillId="82" borderId="90" applyNumberFormat="0" applyAlignment="0" applyProtection="0"/>
    <xf numFmtId="0" fontId="168" fillId="0" borderId="91" applyNumberFormat="0" applyFill="0" applyAlignment="0" applyProtection="0"/>
    <xf numFmtId="0" fontId="167" fillId="82" borderId="90" applyNumberFormat="0" applyAlignment="0" applyProtection="0"/>
    <xf numFmtId="0" fontId="161" fillId="54" borderId="90" applyNumberFormat="0" applyAlignment="0" applyProtection="0"/>
    <xf numFmtId="0" fontId="155" fillId="54" borderId="89" applyNumberFormat="0" applyAlignment="0" applyProtection="0"/>
    <xf numFmtId="0" fontId="167" fillId="82" borderId="90" applyNumberFormat="0" applyAlignment="0" applyProtection="0"/>
    <xf numFmtId="0" fontId="97" fillId="84" borderId="92" applyNumberFormat="0" applyFont="0" applyAlignment="0" applyProtection="0"/>
    <xf numFmtId="0" fontId="168" fillId="0" borderId="91" applyNumberFormat="0" applyFill="0" applyAlignment="0" applyProtection="0"/>
    <xf numFmtId="0" fontId="168" fillId="0" borderId="91" applyNumberFormat="0" applyFill="0" applyAlignment="0" applyProtection="0"/>
    <xf numFmtId="0" fontId="97" fillId="84" borderId="92" applyNumberFormat="0" applyFont="0" applyAlignment="0" applyProtection="0"/>
    <xf numFmtId="0" fontId="167" fillId="82" borderId="90" applyNumberFormat="0" applyAlignment="0" applyProtection="0"/>
    <xf numFmtId="0" fontId="155" fillId="54" borderId="89" applyNumberFormat="0" applyAlignment="0" applyProtection="0"/>
    <xf numFmtId="0" fontId="161" fillId="54" borderId="90" applyNumberFormat="0" applyAlignment="0" applyProtection="0"/>
    <xf numFmtId="0" fontId="161" fillId="54" borderId="90" applyNumberFormat="0" applyAlignment="0" applyProtection="0"/>
    <xf numFmtId="0" fontId="168" fillId="0" borderId="91" applyNumberFormat="0" applyFill="0" applyAlignment="0" applyProtection="0"/>
    <xf numFmtId="0" fontId="155" fillId="54" borderId="89" applyNumberFormat="0" applyAlignment="0" applyProtection="0"/>
    <xf numFmtId="0" fontId="167" fillId="82" borderId="90" applyNumberFormat="0" applyAlignment="0" applyProtection="0"/>
    <xf numFmtId="0" fontId="97" fillId="84" borderId="92" applyNumberFormat="0" applyFont="0" applyAlignment="0" applyProtection="0"/>
    <xf numFmtId="0" fontId="97" fillId="84" borderId="92" applyNumberFormat="0" applyFont="0" applyAlignment="0" applyProtection="0"/>
    <xf numFmtId="0" fontId="168" fillId="0" borderId="91" applyNumberFormat="0" applyFill="0" applyAlignment="0" applyProtection="0"/>
    <xf numFmtId="0" fontId="167" fillId="82" borderId="90" applyNumberFormat="0" applyAlignment="0" applyProtection="0"/>
    <xf numFmtId="0" fontId="155" fillId="54" borderId="89" applyNumberFormat="0" applyAlignment="0" applyProtection="0"/>
    <xf numFmtId="0" fontId="161" fillId="54" borderId="90" applyNumberFormat="0" applyAlignment="0" applyProtection="0"/>
    <xf numFmtId="0" fontId="161" fillId="54" borderId="90" applyNumberFormat="0" applyAlignment="0" applyProtection="0"/>
    <xf numFmtId="0" fontId="155" fillId="54" borderId="89" applyNumberFormat="0" applyAlignment="0" applyProtection="0"/>
    <xf numFmtId="0" fontId="167" fillId="82" borderId="90" applyNumberFormat="0" applyAlignment="0" applyProtection="0"/>
    <xf numFmtId="0" fontId="97" fillId="84" borderId="92" applyNumberFormat="0" applyFont="0" applyAlignment="0" applyProtection="0"/>
    <xf numFmtId="0" fontId="168" fillId="0" borderId="91" applyNumberFormat="0" applyFill="0" applyAlignment="0" applyProtection="0"/>
    <xf numFmtId="0" fontId="161" fillId="54" borderId="90" applyNumberFormat="0" applyAlignment="0" applyProtection="0"/>
    <xf numFmtId="0" fontId="155" fillId="54" borderId="89" applyNumberFormat="0" applyAlignment="0" applyProtection="0"/>
    <xf numFmtId="0" fontId="167" fillId="82" borderId="90" applyNumberFormat="0" applyAlignment="0" applyProtection="0"/>
    <xf numFmtId="0" fontId="97" fillId="84" borderId="92" applyNumberFormat="0" applyFont="0" applyAlignment="0" applyProtection="0"/>
    <xf numFmtId="0" fontId="168" fillId="0" borderId="91" applyNumberFormat="0" applyFill="0" applyAlignment="0" applyProtection="0"/>
    <xf numFmtId="0" fontId="161" fillId="54" borderId="90" applyNumberFormat="0" applyAlignment="0" applyProtection="0"/>
    <xf numFmtId="0" fontId="155" fillId="54" borderId="89" applyNumberFormat="0" applyAlignment="0" applyProtection="0"/>
    <xf numFmtId="0" fontId="167" fillId="82" borderId="90" applyNumberFormat="0" applyAlignment="0" applyProtection="0"/>
    <xf numFmtId="0" fontId="97" fillId="84" borderId="92" applyNumberFormat="0" applyFont="0" applyAlignment="0" applyProtection="0"/>
    <xf numFmtId="0" fontId="168" fillId="0" borderId="91" applyNumberFormat="0" applyFill="0" applyAlignment="0" applyProtection="0"/>
    <xf numFmtId="0" fontId="168" fillId="0" borderId="91" applyNumberFormat="0" applyFill="0" applyAlignment="0" applyProtection="0"/>
    <xf numFmtId="0" fontId="97" fillId="84" borderId="92" applyNumberFormat="0" applyFont="0" applyAlignment="0" applyProtection="0"/>
    <xf numFmtId="0" fontId="167" fillId="82" borderId="90" applyNumberFormat="0" applyAlignment="0" applyProtection="0"/>
    <xf numFmtId="0" fontId="155" fillId="54" borderId="89" applyNumberFormat="0" applyAlignment="0" applyProtection="0"/>
    <xf numFmtId="0" fontId="161" fillId="54" borderId="90" applyNumberFormat="0" applyAlignment="0" applyProtection="0"/>
    <xf numFmtId="0" fontId="161" fillId="54" borderId="90" applyNumberFormat="0" applyAlignment="0" applyProtection="0"/>
    <xf numFmtId="0" fontId="168" fillId="0" borderId="91" applyNumberFormat="0" applyFill="0" applyAlignment="0" applyProtection="0"/>
    <xf numFmtId="0" fontId="155" fillId="54" borderId="89" applyNumberFormat="0" applyAlignment="0" applyProtection="0"/>
    <xf numFmtId="0" fontId="167" fillId="82" borderId="90" applyNumberFormat="0" applyAlignment="0" applyProtection="0"/>
    <xf numFmtId="0" fontId="97" fillId="84" borderId="92" applyNumberFormat="0" applyFont="0" applyAlignment="0" applyProtection="0"/>
    <xf numFmtId="0" fontId="97" fillId="84" borderId="92" applyNumberFormat="0" applyFont="0" applyAlignment="0" applyProtection="0"/>
    <xf numFmtId="0" fontId="168" fillId="0" borderId="91" applyNumberFormat="0" applyFill="0" applyAlignment="0" applyProtection="0"/>
    <xf numFmtId="0" fontId="167" fillId="82" borderId="90" applyNumberFormat="0" applyAlignment="0" applyProtection="0"/>
    <xf numFmtId="0" fontId="155" fillId="54" borderId="89" applyNumberFormat="0" applyAlignment="0" applyProtection="0"/>
    <xf numFmtId="0" fontId="161" fillId="54" borderId="90" applyNumberFormat="0" applyAlignment="0" applyProtection="0"/>
    <xf numFmtId="0" fontId="161" fillId="54" borderId="90" applyNumberFormat="0" applyAlignment="0" applyProtection="0"/>
    <xf numFmtId="0" fontId="155" fillId="54" borderId="89" applyNumberFormat="0" applyAlignment="0" applyProtection="0"/>
    <xf numFmtId="0" fontId="167" fillId="82" borderId="90" applyNumberFormat="0" applyAlignment="0" applyProtection="0"/>
    <xf numFmtId="0" fontId="97" fillId="84" borderId="92" applyNumberFormat="0" applyFont="0" applyAlignment="0" applyProtection="0"/>
    <xf numFmtId="0" fontId="168" fillId="0" borderId="91" applyNumberFormat="0" applyFill="0" applyAlignment="0" applyProtection="0"/>
    <xf numFmtId="0" fontId="97" fillId="84" borderId="92" applyNumberFormat="0" applyFont="0" applyAlignment="0" applyProtection="0"/>
    <xf numFmtId="0" fontId="168" fillId="0" borderId="91" applyNumberFormat="0" applyFill="0" applyAlignment="0" applyProtection="0"/>
    <xf numFmtId="0" fontId="97" fillId="84" borderId="92" applyNumberFormat="0" applyFont="0" applyAlignment="0" applyProtection="0"/>
    <xf numFmtId="0" fontId="167" fillId="82" borderId="90" applyNumberFormat="0" applyAlignment="0" applyProtection="0"/>
    <xf numFmtId="0" fontId="97" fillId="84" borderId="92" applyNumberFormat="0" applyFont="0" applyAlignment="0" applyProtection="0"/>
    <xf numFmtId="0" fontId="161" fillId="54" borderId="90" applyNumberFormat="0" applyAlignment="0" applyProtection="0"/>
    <xf numFmtId="0" fontId="155" fillId="54" borderId="89" applyNumberFormat="0" applyAlignment="0" applyProtection="0"/>
    <xf numFmtId="0" fontId="155" fillId="54" borderId="89" applyNumberFormat="0" applyAlignment="0" applyProtection="0"/>
    <xf numFmtId="0" fontId="168" fillId="0" borderId="91" applyNumberFormat="0" applyFill="0" applyAlignment="0" applyProtection="0"/>
    <xf numFmtId="0" fontId="167" fillId="82" borderId="90" applyNumberFormat="0" applyAlignment="0" applyProtection="0"/>
    <xf numFmtId="0" fontId="168" fillId="0" borderId="91" applyNumberFormat="0" applyFill="0" applyAlignment="0" applyProtection="0"/>
    <xf numFmtId="0" fontId="168" fillId="0" borderId="91" applyNumberFormat="0" applyFill="0" applyAlignment="0" applyProtection="0"/>
    <xf numFmtId="0" fontId="167" fillId="82" borderId="90" applyNumberFormat="0" applyAlignment="0" applyProtection="0"/>
    <xf numFmtId="0" fontId="168" fillId="0" borderId="91" applyNumberFormat="0" applyFill="0" applyAlignment="0" applyProtection="0"/>
    <xf numFmtId="0" fontId="161" fillId="54" borderId="90" applyNumberFormat="0" applyAlignment="0" applyProtection="0"/>
    <xf numFmtId="0" fontId="168" fillId="0" borderId="91" applyNumberFormat="0" applyFill="0" applyAlignment="0" applyProtection="0"/>
    <xf numFmtId="0" fontId="167" fillId="82" borderId="90" applyNumberFormat="0" applyAlignment="0" applyProtection="0"/>
    <xf numFmtId="0" fontId="168" fillId="0" borderId="91" applyNumberFormat="0" applyFill="0" applyAlignment="0" applyProtection="0"/>
    <xf numFmtId="0" fontId="97" fillId="84" borderId="92" applyNumberFormat="0" applyFont="0" applyAlignment="0" applyProtection="0"/>
    <xf numFmtId="0" fontId="155" fillId="54" borderId="89" applyNumberFormat="0" applyAlignment="0" applyProtection="0"/>
    <xf numFmtId="0" fontId="161" fillId="54" borderId="90" applyNumberFormat="0" applyAlignment="0" applyProtection="0"/>
    <xf numFmtId="0" fontId="97" fillId="84" borderId="92" applyNumberFormat="0" applyFont="0" applyAlignment="0" applyProtection="0"/>
    <xf numFmtId="0" fontId="161" fillId="54" borderId="90" applyNumberFormat="0" applyAlignment="0" applyProtection="0"/>
    <xf numFmtId="0" fontId="161" fillId="54" borderId="90" applyNumberFormat="0" applyAlignment="0" applyProtection="0"/>
    <xf numFmtId="0" fontId="97" fillId="84" borderId="92" applyNumberFormat="0" applyFont="0" applyAlignment="0" applyProtection="0"/>
    <xf numFmtId="0" fontId="161" fillId="54" borderId="90" applyNumberFormat="0" applyAlignment="0" applyProtection="0"/>
    <xf numFmtId="0" fontId="97" fillId="84" borderId="92" applyNumberFormat="0" applyFont="0" applyAlignment="0" applyProtection="0"/>
    <xf numFmtId="0" fontId="161" fillId="54" borderId="90" applyNumberFormat="0" applyAlignment="0" applyProtection="0"/>
    <xf numFmtId="0" fontId="155" fillId="54" borderId="89" applyNumberFormat="0" applyAlignment="0" applyProtection="0"/>
    <xf numFmtId="0" fontId="155" fillId="54" borderId="89" applyNumberFormat="0" applyAlignment="0" applyProtection="0"/>
    <xf numFmtId="0" fontId="167" fillId="82" borderId="90" applyNumberFormat="0" applyAlignment="0" applyProtection="0"/>
    <xf numFmtId="0" fontId="167" fillId="82" borderId="90" applyNumberFormat="0" applyAlignment="0" applyProtection="0"/>
    <xf numFmtId="0" fontId="155" fillId="54" borderId="89" applyNumberFormat="0" applyAlignment="0" applyProtection="0"/>
    <xf numFmtId="0" fontId="168" fillId="0" borderId="91" applyNumberFormat="0" applyFill="0" applyAlignment="0" applyProtection="0"/>
    <xf numFmtId="0" fontId="161" fillId="54" borderId="90" applyNumberFormat="0" applyAlignment="0" applyProtection="0"/>
    <xf numFmtId="0" fontId="167" fillId="82" borderId="90" applyNumberFormat="0" applyAlignment="0" applyProtection="0"/>
    <xf numFmtId="0" fontId="155" fillId="54" borderId="89" applyNumberFormat="0" applyAlignment="0" applyProtection="0"/>
    <xf numFmtId="0" fontId="155" fillId="54" borderId="89" applyNumberFormat="0" applyAlignment="0" applyProtection="0"/>
    <xf numFmtId="0" fontId="167" fillId="82" borderId="90" applyNumberFormat="0" applyAlignment="0" applyProtection="0"/>
    <xf numFmtId="0" fontId="155" fillId="54" borderId="89" applyNumberFormat="0" applyAlignment="0" applyProtection="0"/>
    <xf numFmtId="0" fontId="167" fillId="82" borderId="90" applyNumberFormat="0" applyAlignment="0" applyProtection="0"/>
    <xf numFmtId="0" fontId="97" fillId="84" borderId="92" applyNumberFormat="0" applyFont="0" applyAlignment="0" applyProtection="0"/>
    <xf numFmtId="0" fontId="161" fillId="54" borderId="90" applyNumberFormat="0" applyAlignment="0" applyProtection="0"/>
    <xf numFmtId="0" fontId="97" fillId="84" borderId="92" applyNumberFormat="0" applyFont="0" applyAlignment="0" applyProtection="0"/>
    <xf numFmtId="0" fontId="97" fillId="84" borderId="92" applyNumberFormat="0" applyFont="0" applyAlignment="0" applyProtection="0"/>
    <xf numFmtId="0" fontId="97" fillId="84" borderId="92" applyNumberFormat="0" applyFont="0" applyAlignment="0" applyProtection="0"/>
    <xf numFmtId="0" fontId="161" fillId="54" borderId="90" applyNumberFormat="0" applyAlignment="0" applyProtection="0"/>
    <xf numFmtId="0" fontId="161" fillId="54" borderId="90" applyNumberFormat="0" applyAlignment="0" applyProtection="0"/>
    <xf numFmtId="0" fontId="161" fillId="54" borderId="90" applyNumberFormat="0" applyAlignment="0" applyProtection="0"/>
    <xf numFmtId="0" fontId="155" fillId="54" borderId="89" applyNumberFormat="0" applyAlignment="0" applyProtection="0"/>
    <xf numFmtId="0" fontId="161" fillId="54" borderId="90" applyNumberFormat="0" applyAlignment="0" applyProtection="0"/>
    <xf numFmtId="0" fontId="167" fillId="82" borderId="90" applyNumberFormat="0" applyAlignment="0" applyProtection="0"/>
    <xf numFmtId="0" fontId="155" fillId="54" borderId="89" applyNumberFormat="0" applyAlignment="0" applyProtection="0"/>
    <xf numFmtId="0" fontId="167" fillId="82" borderId="90" applyNumberFormat="0" applyAlignment="0" applyProtection="0"/>
    <xf numFmtId="0" fontId="97" fillId="84" borderId="92" applyNumberFormat="0" applyFont="0" applyAlignment="0" applyProtection="0"/>
    <xf numFmtId="0" fontId="168" fillId="0" borderId="91" applyNumberFormat="0" applyFill="0" applyAlignment="0" applyProtection="0"/>
    <xf numFmtId="0" fontId="155" fillId="54" borderId="89" applyNumberFormat="0" applyAlignment="0" applyProtection="0"/>
    <xf numFmtId="0" fontId="97" fillId="84" borderId="92" applyNumberFormat="0" applyFont="0" applyAlignment="0" applyProtection="0"/>
    <xf numFmtId="0" fontId="168" fillId="0" borderId="91" applyNumberFormat="0" applyFill="0" applyAlignment="0" applyProtection="0"/>
    <xf numFmtId="0" fontId="168" fillId="0" borderId="91" applyNumberFormat="0" applyFill="0" applyAlignment="0" applyProtection="0"/>
    <xf numFmtId="0" fontId="161" fillId="54" borderId="90" applyNumberFormat="0" applyAlignment="0" applyProtection="0"/>
    <xf numFmtId="0" fontId="168" fillId="0" borderId="91" applyNumberFormat="0" applyFill="0" applyAlignment="0" applyProtection="0"/>
    <xf numFmtId="0" fontId="168" fillId="0" borderId="91" applyNumberFormat="0" applyFill="0" applyAlignment="0" applyProtection="0"/>
    <xf numFmtId="0" fontId="168" fillId="0" borderId="91" applyNumberFormat="0" applyFill="0" applyAlignment="0" applyProtection="0"/>
    <xf numFmtId="0" fontId="161" fillId="54" borderId="90" applyNumberFormat="0" applyAlignment="0" applyProtection="0"/>
    <xf numFmtId="0" fontId="97" fillId="84" borderId="92" applyNumberFormat="0" applyFont="0" applyAlignment="0" applyProtection="0"/>
    <xf numFmtId="0" fontId="161" fillId="54" borderId="90" applyNumberFormat="0" applyAlignment="0" applyProtection="0"/>
    <xf numFmtId="0" fontId="161" fillId="54" borderId="90" applyNumberFormat="0" applyAlignment="0" applyProtection="0"/>
    <xf numFmtId="0" fontId="168" fillId="0" borderId="91" applyNumberFormat="0" applyFill="0" applyAlignment="0" applyProtection="0"/>
    <xf numFmtId="0" fontId="168" fillId="0" borderId="91" applyNumberFormat="0" applyFill="0" applyAlignment="0" applyProtection="0"/>
    <xf numFmtId="0" fontId="161" fillId="54" borderId="90" applyNumberFormat="0" applyAlignment="0" applyProtection="0"/>
    <xf numFmtId="0" fontId="167" fillId="82" borderId="90" applyNumberFormat="0" applyAlignment="0" applyProtection="0"/>
    <xf numFmtId="0" fontId="155" fillId="54" borderId="89" applyNumberFormat="0" applyAlignment="0" applyProtection="0"/>
    <xf numFmtId="0" fontId="167" fillId="82" borderId="90" applyNumberFormat="0" applyAlignment="0" applyProtection="0"/>
    <xf numFmtId="0" fontId="168" fillId="0" borderId="91" applyNumberFormat="0" applyFill="0" applyAlignment="0" applyProtection="0"/>
    <xf numFmtId="0" fontId="97" fillId="84" borderId="92" applyNumberFormat="0" applyFont="0" applyAlignment="0" applyProtection="0"/>
    <xf numFmtId="0" fontId="168" fillId="0" borderId="91" applyNumberFormat="0" applyFill="0" applyAlignment="0" applyProtection="0"/>
    <xf numFmtId="0" fontId="167" fillId="82" borderId="90" applyNumberFormat="0" applyAlignment="0" applyProtection="0"/>
    <xf numFmtId="0" fontId="168" fillId="0" borderId="91" applyNumberFormat="0" applyFill="0" applyAlignment="0" applyProtection="0"/>
    <xf numFmtId="0" fontId="97" fillId="84" borderId="92" applyNumberFormat="0" applyFont="0" applyAlignment="0" applyProtection="0"/>
    <xf numFmtId="0" fontId="167" fillId="82" borderId="90" applyNumberFormat="0" applyAlignment="0" applyProtection="0"/>
    <xf numFmtId="0" fontId="155" fillId="54" borderId="89" applyNumberFormat="0" applyAlignment="0" applyProtection="0"/>
    <xf numFmtId="0" fontId="161" fillId="54" borderId="90" applyNumberFormat="0" applyAlignment="0" applyProtection="0"/>
    <xf numFmtId="0" fontId="161" fillId="54" borderId="90" applyNumberFormat="0" applyAlignment="0" applyProtection="0"/>
    <xf numFmtId="0" fontId="168" fillId="0" borderId="91" applyNumberFormat="0" applyFill="0" applyAlignment="0" applyProtection="0"/>
    <xf numFmtId="0" fontId="155" fillId="54" borderId="89" applyNumberFormat="0" applyAlignment="0" applyProtection="0"/>
    <xf numFmtId="0" fontId="167" fillId="82" borderId="90" applyNumberFormat="0" applyAlignment="0" applyProtection="0"/>
    <xf numFmtId="0" fontId="97" fillId="84" borderId="92" applyNumberFormat="0" applyFont="0" applyAlignment="0" applyProtection="0"/>
    <xf numFmtId="0" fontId="97" fillId="84" borderId="92" applyNumberFormat="0" applyFont="0" applyAlignment="0" applyProtection="0"/>
    <xf numFmtId="0" fontId="168" fillId="0" borderId="91" applyNumberFormat="0" applyFill="0" applyAlignment="0" applyProtection="0"/>
    <xf numFmtId="0" fontId="167" fillId="82" borderId="90" applyNumberFormat="0" applyAlignment="0" applyProtection="0"/>
    <xf numFmtId="0" fontId="155" fillId="54" borderId="89" applyNumberFormat="0" applyAlignment="0" applyProtection="0"/>
    <xf numFmtId="0" fontId="161" fillId="54" borderId="90" applyNumberFormat="0" applyAlignment="0" applyProtection="0"/>
    <xf numFmtId="0" fontId="161" fillId="54" borderId="90" applyNumberFormat="0" applyAlignment="0" applyProtection="0"/>
    <xf numFmtId="0" fontId="155" fillId="54" borderId="89" applyNumberFormat="0" applyAlignment="0" applyProtection="0"/>
    <xf numFmtId="0" fontId="167" fillId="82" borderId="90" applyNumberFormat="0" applyAlignment="0" applyProtection="0"/>
    <xf numFmtId="0" fontId="97" fillId="84" borderId="92" applyNumberFormat="0" applyFont="0" applyAlignment="0" applyProtection="0"/>
    <xf numFmtId="0" fontId="168" fillId="0" borderId="91" applyNumberFormat="0" applyFill="0" applyAlignment="0" applyProtection="0"/>
    <xf numFmtId="0" fontId="168" fillId="0" borderId="91" applyNumberFormat="0" applyFill="0" applyAlignment="0" applyProtection="0"/>
    <xf numFmtId="0" fontId="167" fillId="82" borderId="90" applyNumberFormat="0" applyAlignment="0" applyProtection="0"/>
    <xf numFmtId="0" fontId="168" fillId="0" borderId="91" applyNumberFormat="0" applyFill="0" applyAlignment="0" applyProtection="0"/>
    <xf numFmtId="0" fontId="97" fillId="84" borderId="92" applyNumberFormat="0" applyFont="0" applyAlignment="0" applyProtection="0"/>
    <xf numFmtId="0" fontId="161" fillId="54" borderId="90" applyNumberFormat="0" applyAlignment="0" applyProtection="0"/>
    <xf numFmtId="0" fontId="155" fillId="54" borderId="89" applyNumberFormat="0" applyAlignment="0" applyProtection="0"/>
    <xf numFmtId="0" fontId="97" fillId="84" borderId="92" applyNumberFormat="0" applyFont="0" applyAlignment="0" applyProtection="0"/>
    <xf numFmtId="0" fontId="155" fillId="54" borderId="89" applyNumberFormat="0" applyAlignment="0" applyProtection="0"/>
    <xf numFmtId="0" fontId="155" fillId="54" borderId="89" applyNumberFormat="0" applyAlignment="0" applyProtection="0"/>
    <xf numFmtId="0" fontId="97" fillId="84" borderId="92" applyNumberFormat="0" applyFont="0" applyAlignment="0" applyProtection="0"/>
    <xf numFmtId="0" fontId="97" fillId="84" borderId="92" applyNumberFormat="0" applyFont="0" applyAlignment="0" applyProtection="0"/>
    <xf numFmtId="0" fontId="168" fillId="0" borderId="91" applyNumberFormat="0" applyFill="0" applyAlignment="0" applyProtection="0"/>
    <xf numFmtId="0" fontId="155" fillId="54" borderId="89" applyNumberFormat="0" applyAlignment="0" applyProtection="0"/>
    <xf numFmtId="0" fontId="161" fillId="54" borderId="90" applyNumberFormat="0" applyAlignment="0" applyProtection="0"/>
    <xf numFmtId="0" fontId="155" fillId="54" borderId="89" applyNumberFormat="0" applyAlignment="0" applyProtection="0"/>
    <xf numFmtId="0" fontId="97" fillId="84" borderId="92" applyNumberFormat="0" applyFont="0" applyAlignment="0" applyProtection="0"/>
    <xf numFmtId="0" fontId="155" fillId="54" borderId="89" applyNumberFormat="0" applyAlignment="0" applyProtection="0"/>
    <xf numFmtId="0" fontId="161" fillId="54" borderId="90" applyNumberFormat="0" applyAlignment="0" applyProtection="0"/>
    <xf numFmtId="0" fontId="161" fillId="54" borderId="90" applyNumberFormat="0" applyAlignment="0" applyProtection="0"/>
    <xf numFmtId="0" fontId="168" fillId="0" borderId="91" applyNumberFormat="0" applyFill="0" applyAlignment="0" applyProtection="0"/>
    <xf numFmtId="0" fontId="167" fillId="82" borderId="90" applyNumberFormat="0" applyAlignment="0" applyProtection="0"/>
    <xf numFmtId="0" fontId="97" fillId="84" borderId="92" applyNumberFormat="0" applyFont="0" applyAlignment="0" applyProtection="0"/>
    <xf numFmtId="0" fontId="161" fillId="54" borderId="90" applyNumberFormat="0" applyAlignment="0" applyProtection="0"/>
    <xf numFmtId="0" fontId="167" fillId="82" borderId="90" applyNumberFormat="0" applyAlignment="0" applyProtection="0"/>
    <xf numFmtId="0" fontId="155" fillId="54" borderId="89" applyNumberFormat="0" applyAlignment="0" applyProtection="0"/>
    <xf numFmtId="0" fontId="167" fillId="82" borderId="90" applyNumberFormat="0" applyAlignment="0" applyProtection="0"/>
    <xf numFmtId="0" fontId="97" fillId="84" borderId="92" applyNumberFormat="0" applyFont="0" applyAlignment="0" applyProtection="0"/>
    <xf numFmtId="0" fontId="97" fillId="84" borderId="92" applyNumberFormat="0" applyFont="0" applyAlignment="0" applyProtection="0"/>
    <xf numFmtId="0" fontId="97" fillId="84" borderId="92" applyNumberFormat="0" applyFont="0" applyAlignment="0" applyProtection="0"/>
    <xf numFmtId="0" fontId="155" fillId="54" borderId="89" applyNumberFormat="0" applyAlignment="0" applyProtection="0"/>
    <xf numFmtId="0" fontId="161" fillId="54" borderId="90" applyNumberFormat="0" applyAlignment="0" applyProtection="0"/>
    <xf numFmtId="0" fontId="155" fillId="54" borderId="89" applyNumberFormat="0" applyAlignment="0" applyProtection="0"/>
    <xf numFmtId="0" fontId="161" fillId="54" borderId="90" applyNumberFormat="0" applyAlignment="0" applyProtection="0"/>
    <xf numFmtId="0" fontId="97" fillId="84" borderId="92" applyNumberFormat="0" applyFont="0" applyAlignment="0" applyProtection="0"/>
    <xf numFmtId="0" fontId="167" fillId="82" borderId="90" applyNumberFormat="0" applyAlignment="0" applyProtection="0"/>
    <xf numFmtId="0" fontId="168" fillId="0" borderId="91" applyNumberFormat="0" applyFill="0" applyAlignment="0" applyProtection="0"/>
    <xf numFmtId="0" fontId="167" fillId="82" borderId="90" applyNumberFormat="0" applyAlignment="0" applyProtection="0"/>
    <xf numFmtId="0" fontId="97" fillId="84" borderId="92" applyNumberFormat="0" applyFont="0" applyAlignment="0" applyProtection="0"/>
    <xf numFmtId="0" fontId="168" fillId="0" borderId="91" applyNumberFormat="0" applyFill="0" applyAlignment="0" applyProtection="0"/>
    <xf numFmtId="0" fontId="155" fillId="54" borderId="89" applyNumberFormat="0" applyAlignment="0" applyProtection="0"/>
    <xf numFmtId="0" fontId="155" fillId="54" borderId="89" applyNumberFormat="0" applyAlignment="0" applyProtection="0"/>
    <xf numFmtId="0" fontId="155" fillId="54" borderId="89" applyNumberFormat="0" applyAlignment="0" applyProtection="0"/>
    <xf numFmtId="0" fontId="168" fillId="0" borderId="91" applyNumberFormat="0" applyFill="0" applyAlignment="0" applyProtection="0"/>
    <xf numFmtId="0" fontId="161" fillId="54" borderId="90" applyNumberFormat="0" applyAlignment="0" applyProtection="0"/>
    <xf numFmtId="0" fontId="167" fillId="82" borderId="90" applyNumberFormat="0" applyAlignment="0" applyProtection="0"/>
    <xf numFmtId="0" fontId="155" fillId="54" borderId="89" applyNumberFormat="0" applyAlignment="0" applyProtection="0"/>
    <xf numFmtId="0" fontId="167" fillId="82" borderId="90" applyNumberFormat="0" applyAlignment="0" applyProtection="0"/>
    <xf numFmtId="0" fontId="168" fillId="0" borderId="91" applyNumberFormat="0" applyFill="0" applyAlignment="0" applyProtection="0"/>
    <xf numFmtId="0" fontId="137" fillId="0" borderId="29"/>
    <xf numFmtId="0" fontId="3" fillId="0" borderId="29"/>
    <xf numFmtId="43" fontId="3" fillId="0" borderId="29" applyFont="0" applyFill="0" applyBorder="0" applyAlignment="0" applyProtection="0"/>
    <xf numFmtId="9" fontId="3" fillId="0" borderId="29" applyFont="0" applyFill="0" applyBorder="0" applyAlignment="0" applyProtection="0"/>
    <xf numFmtId="0" fontId="3" fillId="0" borderId="29"/>
    <xf numFmtId="0" fontId="3" fillId="0" borderId="29"/>
    <xf numFmtId="0" fontId="137" fillId="0" borderId="29"/>
    <xf numFmtId="0" fontId="3" fillId="0" borderId="29"/>
    <xf numFmtId="43" fontId="3" fillId="0" borderId="29" applyFont="0" applyFill="0" applyBorder="0" applyAlignment="0" applyProtection="0"/>
    <xf numFmtId="9" fontId="3" fillId="0" borderId="29" applyFont="0" applyFill="0" applyBorder="0" applyAlignment="0" applyProtection="0"/>
    <xf numFmtId="0" fontId="3" fillId="0" borderId="29"/>
    <xf numFmtId="0" fontId="3" fillId="0" borderId="29"/>
    <xf numFmtId="0" fontId="137" fillId="0" borderId="29"/>
    <xf numFmtId="0" fontId="2" fillId="0" borderId="29"/>
    <xf numFmtId="43" fontId="2" fillId="0" borderId="29" applyFont="0" applyFill="0" applyBorder="0" applyAlignment="0" applyProtection="0"/>
    <xf numFmtId="9" fontId="2" fillId="0" borderId="29" applyFont="0" applyFill="0" applyBorder="0" applyAlignment="0" applyProtection="0"/>
    <xf numFmtId="0" fontId="2" fillId="0" borderId="29"/>
    <xf numFmtId="0" fontId="2" fillId="0" borderId="29"/>
    <xf numFmtId="0" fontId="2" fillId="0" borderId="29"/>
    <xf numFmtId="0" fontId="2" fillId="0" borderId="29"/>
    <xf numFmtId="43" fontId="2" fillId="0" borderId="29" applyFont="0" applyFill="0" applyBorder="0" applyAlignment="0" applyProtection="0"/>
    <xf numFmtId="9" fontId="2" fillId="0" borderId="29" applyFont="0" applyFill="0" applyBorder="0" applyAlignment="0" applyProtection="0"/>
    <xf numFmtId="0" fontId="2" fillId="0" borderId="29"/>
    <xf numFmtId="0" fontId="2" fillId="0" borderId="29"/>
  </cellStyleXfs>
  <cellXfs count="835">
    <xf numFmtId="0" fontId="0" fillId="0" borderId="0" xfId="0"/>
    <xf numFmtId="0" fontId="11" fillId="0" borderId="0" xfId="0" applyFont="1"/>
    <xf numFmtId="0" fontId="12" fillId="2" borderId="13" xfId="0" applyFont="1" applyFill="1" applyBorder="1" applyAlignment="1">
      <alignment vertical="center" wrapText="1"/>
    </xf>
    <xf numFmtId="0" fontId="12" fillId="2" borderId="13" xfId="0" applyFont="1" applyFill="1" applyBorder="1" applyAlignment="1">
      <alignment horizontal="center" vertical="center" wrapText="1"/>
    </xf>
    <xf numFmtId="164" fontId="16" fillId="4" borderId="13" xfId="0" applyNumberFormat="1" applyFont="1" applyFill="1" applyBorder="1" applyAlignment="1">
      <alignment horizontal="center" vertical="center"/>
    </xf>
    <xf numFmtId="164" fontId="8" fillId="0" borderId="14" xfId="0" applyNumberFormat="1" applyFont="1" applyBorder="1" applyAlignment="1">
      <alignment horizontal="left" vertical="center"/>
    </xf>
    <xf numFmtId="164" fontId="15" fillId="0" borderId="15" xfId="0" applyNumberFormat="1" applyFont="1" applyBorder="1" applyAlignment="1">
      <alignment vertical="center" wrapText="1"/>
    </xf>
    <xf numFmtId="164" fontId="18" fillId="0" borderId="0" xfId="0" applyNumberFormat="1" applyFont="1" applyAlignment="1">
      <alignment horizontal="left" vertical="center"/>
    </xf>
    <xf numFmtId="166" fontId="11" fillId="0" borderId="0" xfId="0" applyNumberFormat="1" applyFont="1"/>
    <xf numFmtId="0" fontId="7" fillId="0" borderId="19" xfId="0" applyFont="1" applyBorder="1" applyAlignment="1">
      <alignment vertical="center"/>
    </xf>
    <xf numFmtId="0" fontId="17" fillId="0" borderId="19" xfId="0" applyFont="1" applyBorder="1" applyAlignment="1">
      <alignment horizontal="right" vertical="center"/>
    </xf>
    <xf numFmtId="0" fontId="17" fillId="0" borderId="0" xfId="0" applyFont="1" applyAlignment="1">
      <alignment horizontal="center" vertical="center"/>
    </xf>
    <xf numFmtId="0" fontId="21" fillId="0" borderId="20" xfId="0" applyFont="1" applyBorder="1" applyAlignment="1">
      <alignment horizontal="center" vertical="top"/>
    </xf>
    <xf numFmtId="164" fontId="21" fillId="3" borderId="21" xfId="0" applyNumberFormat="1" applyFont="1" applyFill="1" applyBorder="1" applyAlignment="1">
      <alignment horizontal="left" vertical="center"/>
    </xf>
    <xf numFmtId="164" fontId="21" fillId="3" borderId="22" xfId="0" applyNumberFormat="1" applyFont="1" applyFill="1" applyBorder="1" applyAlignment="1">
      <alignment horizontal="left" vertical="center"/>
    </xf>
    <xf numFmtId="0" fontId="34" fillId="0" borderId="7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7" fillId="0" borderId="7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164" fontId="35" fillId="0" borderId="0" xfId="0" applyNumberFormat="1" applyFont="1" applyAlignment="1">
      <alignment horizontal="left" vertical="center"/>
    </xf>
    <xf numFmtId="0" fontId="34" fillId="0" borderId="7" xfId="0" applyFont="1" applyBorder="1" applyAlignment="1">
      <alignment horizontal="left" vertical="center"/>
    </xf>
    <xf numFmtId="0" fontId="21" fillId="3" borderId="18" xfId="0" applyFont="1" applyFill="1" applyBorder="1" applyAlignment="1">
      <alignment horizontal="left" vertical="center"/>
    </xf>
    <xf numFmtId="0" fontId="21" fillId="3" borderId="9" xfId="0" applyFont="1" applyFill="1" applyBorder="1" applyAlignment="1">
      <alignment horizontal="left" vertical="center"/>
    </xf>
    <xf numFmtId="164" fontId="22" fillId="3" borderId="9" xfId="0" applyNumberFormat="1" applyFont="1" applyFill="1" applyBorder="1" applyAlignment="1">
      <alignment horizontal="center" vertical="center"/>
    </xf>
    <xf numFmtId="0" fontId="36" fillId="0" borderId="7" xfId="0" applyFont="1" applyBorder="1" applyAlignment="1">
      <alignment horizontal="left" vertical="center"/>
    </xf>
    <xf numFmtId="0" fontId="34" fillId="0" borderId="0" xfId="0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164" fontId="22" fillId="0" borderId="0" xfId="0" applyNumberFormat="1" applyFont="1" applyAlignment="1">
      <alignment horizontal="center" vertical="center"/>
    </xf>
    <xf numFmtId="164" fontId="21" fillId="3" borderId="9" xfId="0" applyNumberFormat="1" applyFont="1" applyFill="1" applyBorder="1" applyAlignment="1">
      <alignment horizontal="left" vertical="center"/>
    </xf>
    <xf numFmtId="0" fontId="17" fillId="0" borderId="0" xfId="0" applyFont="1" applyAlignment="1">
      <alignment horizontal="right" vertical="center"/>
    </xf>
    <xf numFmtId="0" fontId="38" fillId="0" borderId="0" xfId="0" applyFont="1"/>
    <xf numFmtId="0" fontId="39" fillId="0" borderId="0" xfId="0" applyFont="1" applyAlignment="1">
      <alignment vertical="center"/>
    </xf>
    <xf numFmtId="0" fontId="38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3" fillId="0" borderId="0" xfId="0" applyFont="1"/>
    <xf numFmtId="0" fontId="43" fillId="0" borderId="0" xfId="0" applyFont="1" applyAlignment="1">
      <alignment horizontal="center"/>
    </xf>
    <xf numFmtId="167" fontId="41" fillId="2" borderId="14" xfId="0" applyNumberFormat="1" applyFont="1" applyFill="1" applyBorder="1" applyAlignment="1">
      <alignment vertical="center"/>
    </xf>
    <xf numFmtId="0" fontId="41" fillId="2" borderId="14" xfId="0" applyFont="1" applyFill="1" applyBorder="1" applyAlignment="1">
      <alignment vertical="center"/>
    </xf>
    <xf numFmtId="167" fontId="42" fillId="12" borderId="14" xfId="0" applyNumberFormat="1" applyFont="1" applyFill="1" applyBorder="1"/>
    <xf numFmtId="0" fontId="42" fillId="0" borderId="0" xfId="0" applyFont="1"/>
    <xf numFmtId="167" fontId="41" fillId="2" borderId="14" xfId="0" applyNumberFormat="1" applyFont="1" applyFill="1" applyBorder="1"/>
    <xf numFmtId="0" fontId="41" fillId="2" borderId="14" xfId="0" applyFont="1" applyFill="1" applyBorder="1"/>
    <xf numFmtId="0" fontId="43" fillId="0" borderId="0" xfId="0" applyFont="1" applyAlignment="1">
      <alignment horizontal="left"/>
    </xf>
    <xf numFmtId="167" fontId="43" fillId="0" borderId="0" xfId="0" applyNumberFormat="1" applyFont="1"/>
    <xf numFmtId="0" fontId="43" fillId="0" borderId="14" xfId="0" applyFont="1" applyBorder="1"/>
    <xf numFmtId="0" fontId="40" fillId="0" borderId="0" xfId="0" applyFont="1" applyAlignment="1">
      <alignment horizontal="center"/>
    </xf>
    <xf numFmtId="166" fontId="38" fillId="0" borderId="0" xfId="0" applyNumberFormat="1" applyFont="1"/>
    <xf numFmtId="166" fontId="43" fillId="0" borderId="0" xfId="0" applyNumberFormat="1" applyFont="1"/>
    <xf numFmtId="0" fontId="41" fillId="2" borderId="14" xfId="0" applyFont="1" applyFill="1" applyBorder="1" applyAlignment="1">
      <alignment horizontal="center" vertical="center"/>
    </xf>
    <xf numFmtId="167" fontId="41" fillId="2" borderId="14" xfId="0" applyNumberFormat="1" applyFont="1" applyFill="1" applyBorder="1" applyAlignment="1">
      <alignment horizontal="center"/>
    </xf>
    <xf numFmtId="0" fontId="41" fillId="2" borderId="14" xfId="0" applyFont="1" applyFill="1" applyBorder="1" applyAlignment="1">
      <alignment horizontal="center"/>
    </xf>
    <xf numFmtId="166" fontId="43" fillId="0" borderId="14" xfId="0" applyNumberFormat="1" applyFont="1" applyBorder="1" applyAlignment="1">
      <alignment horizontal="right"/>
    </xf>
    <xf numFmtId="0" fontId="43" fillId="0" borderId="14" xfId="0" applyFont="1" applyBorder="1" applyAlignment="1">
      <alignment horizontal="center"/>
    </xf>
    <xf numFmtId="0" fontId="43" fillId="0" borderId="14" xfId="0" applyFont="1" applyBorder="1" applyAlignment="1">
      <alignment horizontal="left"/>
    </xf>
    <xf numFmtId="0" fontId="43" fillId="0" borderId="14" xfId="0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166" fontId="43" fillId="0" borderId="0" xfId="0" applyNumberFormat="1" applyFont="1" applyAlignment="1">
      <alignment horizontal="right"/>
    </xf>
    <xf numFmtId="0" fontId="41" fillId="2" borderId="14" xfId="0" applyFont="1" applyFill="1" applyBorder="1" applyAlignment="1">
      <alignment horizontal="left"/>
    </xf>
    <xf numFmtId="4" fontId="41" fillId="2" borderId="14" xfId="0" applyNumberFormat="1" applyFont="1" applyFill="1" applyBorder="1" applyAlignment="1">
      <alignment horizontal="right"/>
    </xf>
    <xf numFmtId="0" fontId="41" fillId="0" borderId="0" xfId="0" applyFont="1"/>
    <xf numFmtId="167" fontId="43" fillId="12" borderId="14" xfId="0" applyNumberFormat="1" applyFont="1" applyFill="1" applyBorder="1"/>
    <xf numFmtId="167" fontId="41" fillId="2" borderId="13" xfId="0" applyNumberFormat="1" applyFont="1" applyFill="1" applyBorder="1"/>
    <xf numFmtId="167" fontId="41" fillId="0" borderId="0" xfId="0" applyNumberFormat="1" applyFont="1"/>
    <xf numFmtId="167" fontId="42" fillId="0" borderId="0" xfId="0" applyNumberFormat="1" applyFont="1"/>
    <xf numFmtId="0" fontId="42" fillId="0" borderId="0" xfId="0" applyFont="1" applyAlignment="1">
      <alignment vertical="center"/>
    </xf>
    <xf numFmtId="0" fontId="42" fillId="12" borderId="14" xfId="0" applyFont="1" applyFill="1" applyBorder="1" applyAlignment="1">
      <alignment horizontal="center"/>
    </xf>
    <xf numFmtId="0" fontId="40" fillId="4" borderId="14" xfId="0" applyFont="1" applyFill="1" applyBorder="1"/>
    <xf numFmtId="167" fontId="40" fillId="4" borderId="14" xfId="0" applyNumberFormat="1" applyFont="1" applyFill="1" applyBorder="1"/>
    <xf numFmtId="4" fontId="43" fillId="0" borderId="0" xfId="0" applyNumberFormat="1" applyFont="1"/>
    <xf numFmtId="167" fontId="38" fillId="0" borderId="0" xfId="0" applyNumberFormat="1" applyFont="1"/>
    <xf numFmtId="167" fontId="43" fillId="0" borderId="0" xfId="0" applyNumberFormat="1" applyFont="1" applyAlignment="1">
      <alignment horizontal="left"/>
    </xf>
    <xf numFmtId="164" fontId="8" fillId="0" borderId="0" xfId="0" applyNumberFormat="1" applyFont="1" applyAlignment="1">
      <alignment horizontal="center" vertical="center"/>
    </xf>
    <xf numFmtId="0" fontId="45" fillId="0" borderId="0" xfId="0" applyFont="1"/>
    <xf numFmtId="164" fontId="13" fillId="0" borderId="0" xfId="0" applyNumberFormat="1" applyFont="1" applyAlignment="1">
      <alignment horizontal="center" vertical="center"/>
    </xf>
    <xf numFmtId="164" fontId="8" fillId="5" borderId="13" xfId="0" applyNumberFormat="1" applyFont="1" applyFill="1" applyBorder="1" applyAlignment="1">
      <alignment vertical="center" wrapText="1"/>
    </xf>
    <xf numFmtId="0" fontId="47" fillId="0" borderId="20" xfId="0" applyFont="1" applyBorder="1" applyAlignment="1">
      <alignment horizontal="center" wrapText="1"/>
    </xf>
    <xf numFmtId="49" fontId="48" fillId="0" borderId="0" xfId="0" applyNumberFormat="1" applyFont="1" applyAlignment="1">
      <alignment horizontal="center" vertical="center"/>
    </xf>
    <xf numFmtId="0" fontId="49" fillId="0" borderId="0" xfId="0" applyFont="1"/>
    <xf numFmtId="0" fontId="50" fillId="0" borderId="0" xfId="0" applyFont="1" applyAlignment="1">
      <alignment horizontal="center"/>
    </xf>
    <xf numFmtId="0" fontId="51" fillId="0" borderId="0" xfId="0" applyFont="1"/>
    <xf numFmtId="0" fontId="49" fillId="0" borderId="0" xfId="0" applyFont="1" applyAlignment="1">
      <alignment horizontal="right"/>
    </xf>
    <xf numFmtId="0" fontId="52" fillId="0" borderId="0" xfId="0" applyFont="1"/>
    <xf numFmtId="0" fontId="53" fillId="0" borderId="0" xfId="0" applyFont="1" applyAlignment="1">
      <alignment horizontal="right"/>
    </xf>
    <xf numFmtId="0" fontId="54" fillId="0" borderId="0" xfId="0" applyFont="1"/>
    <xf numFmtId="171" fontId="55" fillId="0" borderId="0" xfId="0" applyNumberFormat="1" applyFont="1"/>
    <xf numFmtId="0" fontId="56" fillId="0" borderId="0" xfId="0" applyFont="1"/>
    <xf numFmtId="0" fontId="57" fillId="0" borderId="0" xfId="0" applyFont="1"/>
    <xf numFmtId="172" fontId="57" fillId="0" borderId="0" xfId="0" applyNumberFormat="1" applyFont="1" applyAlignment="1">
      <alignment horizontal="center" vertical="center"/>
    </xf>
    <xf numFmtId="0" fontId="57" fillId="0" borderId="0" xfId="0" applyFont="1" applyAlignment="1">
      <alignment horizontal="left"/>
    </xf>
    <xf numFmtId="164" fontId="57" fillId="0" borderId="0" xfId="0" applyNumberFormat="1" applyFont="1" applyAlignment="1">
      <alignment horizontal="right"/>
    </xf>
    <xf numFmtId="0" fontId="59" fillId="0" borderId="0" xfId="0" applyFont="1"/>
    <xf numFmtId="0" fontId="59" fillId="0" borderId="44" xfId="0" applyFont="1" applyBorder="1"/>
    <xf numFmtId="0" fontId="59" fillId="0" borderId="45" xfId="0" applyFont="1" applyBorder="1"/>
    <xf numFmtId="166" fontId="59" fillId="0" borderId="14" xfId="0" applyNumberFormat="1" applyFont="1" applyBorder="1"/>
    <xf numFmtId="166" fontId="59" fillId="0" borderId="0" xfId="0" applyNumberFormat="1" applyFont="1"/>
    <xf numFmtId="0" fontId="31" fillId="0" borderId="0" xfId="0" applyFont="1" applyAlignment="1">
      <alignment horizontal="center" vertical="center"/>
    </xf>
    <xf numFmtId="0" fontId="31" fillId="17" borderId="46" xfId="0" applyFont="1" applyFill="1" applyBorder="1" applyAlignment="1">
      <alignment horizontal="center" vertical="center"/>
    </xf>
    <xf numFmtId="0" fontId="31" fillId="17" borderId="14" xfId="0" applyFont="1" applyFill="1" applyBorder="1" applyAlignment="1">
      <alignment horizontal="center" vertical="center"/>
    </xf>
    <xf numFmtId="0" fontId="31" fillId="17" borderId="14" xfId="0" applyFont="1" applyFill="1" applyBorder="1" applyAlignment="1">
      <alignment horizontal="center" vertical="center" wrapText="1"/>
    </xf>
    <xf numFmtId="0" fontId="31" fillId="17" borderId="47" xfId="0" applyFont="1" applyFill="1" applyBorder="1" applyAlignment="1">
      <alignment horizontal="center" vertical="center" wrapText="1"/>
    </xf>
    <xf numFmtId="0" fontId="31" fillId="0" borderId="14" xfId="0" applyFont="1" applyBorder="1" applyAlignment="1">
      <alignment horizontal="center"/>
    </xf>
    <xf numFmtId="0" fontId="31" fillId="0" borderId="5" xfId="0" applyFont="1" applyBorder="1" applyAlignment="1">
      <alignment horizontal="center"/>
    </xf>
    <xf numFmtId="14" fontId="60" fillId="3" borderId="14" xfId="0" applyNumberFormat="1" applyFont="1" applyFill="1" applyBorder="1" applyAlignment="1">
      <alignment horizontal="center"/>
    </xf>
    <xf numFmtId="166" fontId="8" fillId="3" borderId="14" xfId="0" applyNumberFormat="1" applyFont="1" applyFill="1" applyBorder="1" applyAlignment="1">
      <alignment horizontal="center"/>
    </xf>
    <xf numFmtId="4" fontId="31" fillId="0" borderId="14" xfId="0" applyNumberFormat="1" applyFont="1" applyBorder="1" applyAlignment="1">
      <alignment horizontal="center" vertical="center"/>
    </xf>
    <xf numFmtId="166" fontId="31" fillId="0" borderId="47" xfId="0" applyNumberFormat="1" applyFont="1" applyBorder="1" applyAlignment="1">
      <alignment horizontal="center" vertical="center"/>
    </xf>
    <xf numFmtId="0" fontId="31" fillId="0" borderId="46" xfId="0" applyFont="1" applyBorder="1" applyAlignment="1">
      <alignment horizontal="center" vertical="center"/>
    </xf>
    <xf numFmtId="0" fontId="35" fillId="0" borderId="5" xfId="0" applyFont="1" applyBorder="1"/>
    <xf numFmtId="0" fontId="11" fillId="0" borderId="14" xfId="0" applyFont="1" applyBorder="1"/>
    <xf numFmtId="0" fontId="11" fillId="0" borderId="10" xfId="0" applyFont="1" applyBorder="1"/>
    <xf numFmtId="166" fontId="60" fillId="3" borderId="14" xfId="0" applyNumberFormat="1" applyFont="1" applyFill="1" applyBorder="1"/>
    <xf numFmtId="166" fontId="60" fillId="3" borderId="48" xfId="0" applyNumberFormat="1" applyFont="1" applyFill="1" applyBorder="1"/>
    <xf numFmtId="166" fontId="60" fillId="3" borderId="26" xfId="0" applyNumberFormat="1" applyFont="1" applyFill="1" applyBorder="1"/>
    <xf numFmtId="166" fontId="60" fillId="0" borderId="10" xfId="0" applyNumberFormat="1" applyFont="1" applyBorder="1"/>
    <xf numFmtId="14" fontId="11" fillId="0" borderId="14" xfId="0" applyNumberFormat="1" applyFont="1" applyBorder="1"/>
    <xf numFmtId="0" fontId="11" fillId="0" borderId="14" xfId="0" applyFont="1" applyBorder="1" applyAlignment="1">
      <alignment horizontal="center"/>
    </xf>
    <xf numFmtId="49" fontId="11" fillId="0" borderId="14" xfId="0" applyNumberFormat="1" applyFont="1" applyBorder="1" applyAlignment="1">
      <alignment horizontal="center"/>
    </xf>
    <xf numFmtId="166" fontId="11" fillId="0" borderId="14" xfId="0" applyNumberFormat="1" applyFont="1" applyBorder="1"/>
    <xf numFmtId="172" fontId="11" fillId="0" borderId="14" xfId="0" applyNumberFormat="1" applyFont="1" applyBorder="1" applyAlignment="1">
      <alignment horizontal="center"/>
    </xf>
    <xf numFmtId="4" fontId="11" fillId="0" borderId="14" xfId="0" applyNumberFormat="1" applyFont="1" applyBorder="1"/>
    <xf numFmtId="0" fontId="11" fillId="0" borderId="14" xfId="0" applyFont="1" applyBorder="1" applyAlignment="1">
      <alignment horizontal="left"/>
    </xf>
    <xf numFmtId="166" fontId="36" fillId="0" borderId="14" xfId="0" applyNumberFormat="1" applyFont="1" applyBorder="1"/>
    <xf numFmtId="0" fontId="11" fillId="0" borderId="50" xfId="0" applyFont="1" applyBorder="1"/>
    <xf numFmtId="166" fontId="11" fillId="0" borderId="50" xfId="0" applyNumberFormat="1" applyFont="1" applyBorder="1"/>
    <xf numFmtId="4" fontId="11" fillId="0" borderId="50" xfId="0" applyNumberFormat="1" applyFont="1" applyBorder="1"/>
    <xf numFmtId="0" fontId="11" fillId="0" borderId="0" xfId="0" applyFont="1" applyAlignment="1">
      <alignment horizontal="center"/>
    </xf>
    <xf numFmtId="0" fontId="61" fillId="0" borderId="30" xfId="0" applyFont="1" applyBorder="1" applyAlignment="1">
      <alignment horizontal="right" vertical="center"/>
    </xf>
    <xf numFmtId="173" fontId="62" fillId="0" borderId="44" xfId="0" applyNumberFormat="1" applyFont="1" applyBorder="1" applyAlignment="1">
      <alignment horizontal="center" vertical="center"/>
    </xf>
    <xf numFmtId="173" fontId="62" fillId="0" borderId="51" xfId="0" applyNumberFormat="1" applyFont="1" applyBorder="1" applyAlignment="1">
      <alignment horizontal="center" vertical="center"/>
    </xf>
    <xf numFmtId="0" fontId="61" fillId="0" borderId="36" xfId="0" applyFont="1" applyBorder="1" applyAlignment="1">
      <alignment horizontal="right" vertical="center"/>
    </xf>
    <xf numFmtId="173" fontId="62" fillId="0" borderId="14" xfId="0" applyNumberFormat="1" applyFont="1" applyBorder="1" applyAlignment="1">
      <alignment horizontal="center"/>
    </xf>
    <xf numFmtId="173" fontId="62" fillId="18" borderId="47" xfId="0" applyNumberFormat="1" applyFont="1" applyFill="1" applyBorder="1" applyAlignment="1">
      <alignment horizontal="center"/>
    </xf>
    <xf numFmtId="173" fontId="11" fillId="0" borderId="0" xfId="0" applyNumberFormat="1" applyFont="1"/>
    <xf numFmtId="173" fontId="62" fillId="18" borderId="46" xfId="0" applyNumberFormat="1" applyFont="1" applyFill="1" applyBorder="1" applyAlignment="1">
      <alignment horizontal="center" vertical="center"/>
    </xf>
    <xf numFmtId="173" fontId="62" fillId="0" borderId="47" xfId="0" applyNumberFormat="1" applyFont="1" applyBorder="1" applyAlignment="1">
      <alignment horizontal="center"/>
    </xf>
    <xf numFmtId="0" fontId="61" fillId="0" borderId="38" xfId="0" applyFont="1" applyBorder="1" applyAlignment="1">
      <alignment horizontal="right" vertical="center"/>
    </xf>
    <xf numFmtId="173" fontId="62" fillId="0" borderId="52" xfId="0" applyNumberFormat="1" applyFont="1" applyBorder="1" applyAlignment="1">
      <alignment horizontal="center" vertical="center"/>
    </xf>
    <xf numFmtId="173" fontId="62" fillId="0" borderId="53" xfId="0" applyNumberFormat="1" applyFont="1" applyBorder="1" applyAlignment="1">
      <alignment horizontal="center"/>
    </xf>
    <xf numFmtId="0" fontId="32" fillId="0" borderId="0" xfId="0" applyFont="1"/>
    <xf numFmtId="0" fontId="63" fillId="0" borderId="0" xfId="0" applyFont="1"/>
    <xf numFmtId="0" fontId="32" fillId="0" borderId="20" xfId="0" applyFont="1" applyBorder="1"/>
    <xf numFmtId="0" fontId="63" fillId="0" borderId="0" xfId="0" applyFont="1" applyAlignment="1">
      <alignment horizontal="right"/>
    </xf>
    <xf numFmtId="170" fontId="32" fillId="0" borderId="0" xfId="0" applyNumberFormat="1" applyFont="1"/>
    <xf numFmtId="0" fontId="32" fillId="0" borderId="0" xfId="0" applyFont="1" applyAlignment="1">
      <alignment wrapText="1"/>
    </xf>
    <xf numFmtId="167" fontId="64" fillId="2" borderId="48" xfId="0" applyNumberFormat="1" applyFont="1" applyFill="1" applyBorder="1"/>
    <xf numFmtId="0" fontId="36" fillId="0" borderId="10" xfId="0" applyFont="1" applyBorder="1" applyAlignment="1">
      <alignment horizontal="center"/>
    </xf>
    <xf numFmtId="0" fontId="36" fillId="0" borderId="12" xfId="0" applyFont="1" applyBorder="1" applyAlignment="1">
      <alignment horizontal="center"/>
    </xf>
    <xf numFmtId="14" fontId="35" fillId="0" borderId="10" xfId="0" applyNumberFormat="1" applyFont="1" applyBorder="1" applyAlignment="1">
      <alignment horizontal="center"/>
    </xf>
    <xf numFmtId="167" fontId="35" fillId="0" borderId="12" xfId="0" applyNumberFormat="1" applyFont="1" applyBorder="1"/>
    <xf numFmtId="167" fontId="11" fillId="0" borderId="0" xfId="0" applyNumberFormat="1" applyFont="1"/>
    <xf numFmtId="174" fontId="11" fillId="0" borderId="0" xfId="0" applyNumberFormat="1" applyFont="1"/>
    <xf numFmtId="0" fontId="64" fillId="2" borderId="26" xfId="0" applyFont="1" applyFill="1" applyBorder="1" applyAlignment="1">
      <alignment horizontal="center"/>
    </xf>
    <xf numFmtId="167" fontId="64" fillId="2" borderId="49" xfId="0" applyNumberFormat="1" applyFont="1" applyFill="1" applyBorder="1"/>
    <xf numFmtId="49" fontId="72" fillId="4" borderId="14" xfId="0" applyNumberFormat="1" applyFont="1" applyFill="1" applyBorder="1" applyAlignment="1">
      <alignment horizontal="center" vertical="center" wrapText="1"/>
    </xf>
    <xf numFmtId="4" fontId="73" fillId="4" borderId="14" xfId="0" applyNumberFormat="1" applyFont="1" applyFill="1" applyBorder="1" applyAlignment="1">
      <alignment horizontal="center" vertical="center"/>
    </xf>
    <xf numFmtId="0" fontId="74" fillId="0" borderId="14" xfId="0" applyFont="1" applyBorder="1" applyAlignment="1">
      <alignment vertical="center" wrapText="1"/>
    </xf>
    <xf numFmtId="4" fontId="75" fillId="0" borderId="14" xfId="0" applyNumberFormat="1" applyFont="1" applyBorder="1" applyAlignment="1">
      <alignment horizontal="right"/>
    </xf>
    <xf numFmtId="4" fontId="35" fillId="0" borderId="5" xfId="0" applyNumberFormat="1" applyFont="1" applyBorder="1" applyAlignment="1">
      <alignment horizontal="right"/>
    </xf>
    <xf numFmtId="4" fontId="11" fillId="0" borderId="0" xfId="0" applyNumberFormat="1" applyFont="1"/>
    <xf numFmtId="4" fontId="75" fillId="0" borderId="14" xfId="0" applyNumberFormat="1" applyFont="1" applyBorder="1" applyAlignment="1">
      <alignment vertical="center"/>
    </xf>
    <xf numFmtId="4" fontId="11" fillId="0" borderId="14" xfId="0" applyNumberFormat="1" applyFont="1" applyBorder="1" applyAlignment="1">
      <alignment vertical="center"/>
    </xf>
    <xf numFmtId="49" fontId="68" fillId="4" borderId="14" xfId="0" applyNumberFormat="1" applyFont="1" applyFill="1" applyBorder="1" applyAlignment="1">
      <alignment horizontal="left" vertical="center" wrapText="1"/>
    </xf>
    <xf numFmtId="4" fontId="76" fillId="4" borderId="14" xfId="0" applyNumberFormat="1" applyFont="1" applyFill="1" applyBorder="1" applyAlignment="1">
      <alignment vertical="center"/>
    </xf>
    <xf numFmtId="166" fontId="77" fillId="2" borderId="14" xfId="0" applyNumberFormat="1" applyFont="1" applyFill="1" applyBorder="1"/>
    <xf numFmtId="4" fontId="70" fillId="2" borderId="14" xfId="0" applyNumberFormat="1" applyFont="1" applyFill="1" applyBorder="1" applyAlignment="1">
      <alignment horizontal="right" vertical="center"/>
    </xf>
    <xf numFmtId="0" fontId="35" fillId="0" borderId="0" xfId="0" applyFont="1"/>
    <xf numFmtId="164" fontId="8" fillId="0" borderId="0" xfId="0" applyNumberFormat="1" applyFont="1" applyAlignment="1">
      <alignment vertical="center"/>
    </xf>
    <xf numFmtId="164" fontId="13" fillId="0" borderId="0" xfId="0" applyNumberFormat="1" applyFont="1" applyAlignment="1">
      <alignment vertical="center"/>
    </xf>
    <xf numFmtId="170" fontId="10" fillId="2" borderId="14" xfId="0" applyNumberFormat="1" applyFont="1" applyFill="1" applyBorder="1" applyAlignment="1">
      <alignment horizontal="center" vertical="center" wrapText="1"/>
    </xf>
    <xf numFmtId="49" fontId="48" fillId="0" borderId="14" xfId="0" applyNumberFormat="1" applyFont="1" applyBorder="1" applyAlignment="1">
      <alignment horizontal="center" vertical="center"/>
    </xf>
    <xf numFmtId="0" fontId="21" fillId="0" borderId="14" xfId="0" applyFont="1" applyBorder="1" applyAlignment="1">
      <alignment horizontal="center" vertical="center" wrapText="1"/>
    </xf>
    <xf numFmtId="164" fontId="17" fillId="0" borderId="14" xfId="0" applyNumberFormat="1" applyFont="1" applyBorder="1" applyAlignment="1">
      <alignment vertical="center"/>
    </xf>
    <xf numFmtId="164" fontId="17" fillId="3" borderId="14" xfId="0" applyNumberFormat="1" applyFont="1" applyFill="1" applyBorder="1"/>
    <xf numFmtId="164" fontId="17" fillId="3" borderId="26" xfId="0" applyNumberFormat="1" applyFont="1" applyFill="1" applyBorder="1"/>
    <xf numFmtId="0" fontId="21" fillId="0" borderId="14" xfId="0" applyFont="1" applyBorder="1" applyAlignment="1">
      <alignment horizontal="center"/>
    </xf>
    <xf numFmtId="166" fontId="80" fillId="2" borderId="14" xfId="0" applyNumberFormat="1" applyFont="1" applyFill="1" applyBorder="1"/>
    <xf numFmtId="0" fontId="21" fillId="0" borderId="0" xfId="0" applyFont="1" applyAlignment="1">
      <alignment horizontal="center" vertical="center" wrapText="1"/>
    </xf>
    <xf numFmtId="0" fontId="17" fillId="0" borderId="0" xfId="0" applyFont="1"/>
    <xf numFmtId="164" fontId="24" fillId="4" borderId="14" xfId="0" applyNumberFormat="1" applyFont="1" applyFill="1" applyBorder="1" applyAlignment="1">
      <alignment horizontal="center" vertical="center"/>
    </xf>
    <xf numFmtId="164" fontId="24" fillId="4" borderId="14" xfId="0" applyNumberFormat="1" applyFont="1" applyFill="1" applyBorder="1" applyAlignment="1">
      <alignment vertical="center"/>
    </xf>
    <xf numFmtId="164" fontId="81" fillId="10" borderId="14" xfId="0" applyNumberFormat="1" applyFont="1" applyFill="1" applyBorder="1" applyAlignment="1">
      <alignment horizontal="right" vertical="center"/>
    </xf>
    <xf numFmtId="164" fontId="26" fillId="10" borderId="14" xfId="0" applyNumberFormat="1" applyFont="1" applyFill="1" applyBorder="1" applyAlignment="1">
      <alignment vertical="center"/>
    </xf>
    <xf numFmtId="0" fontId="17" fillId="0" borderId="14" xfId="0" applyFont="1" applyBorder="1" applyAlignment="1">
      <alignment horizontal="center" vertical="center"/>
    </xf>
    <xf numFmtId="164" fontId="19" fillId="5" borderId="14" xfId="0" applyNumberFormat="1" applyFont="1" applyFill="1" applyBorder="1" applyAlignment="1">
      <alignment vertical="center"/>
    </xf>
    <xf numFmtId="0" fontId="21" fillId="0" borderId="14" xfId="0" applyFont="1" applyBorder="1" applyAlignment="1">
      <alignment horizontal="center" vertical="center"/>
    </xf>
    <xf numFmtId="164" fontId="19" fillId="0" borderId="14" xfId="0" applyNumberFormat="1" applyFont="1" applyBorder="1" applyAlignment="1">
      <alignment vertical="center"/>
    </xf>
    <xf numFmtId="0" fontId="21" fillId="0" borderId="0" xfId="0" applyFont="1" applyAlignment="1">
      <alignment horizontal="center"/>
    </xf>
    <xf numFmtId="166" fontId="17" fillId="0" borderId="14" xfId="0" applyNumberFormat="1" applyFont="1" applyBorder="1" applyAlignment="1">
      <alignment vertical="center"/>
    </xf>
    <xf numFmtId="166" fontId="65" fillId="2" borderId="14" xfId="0" applyNumberFormat="1" applyFont="1" applyFill="1" applyBorder="1"/>
    <xf numFmtId="166" fontId="35" fillId="0" borderId="0" xfId="0" applyNumberFormat="1" applyFont="1"/>
    <xf numFmtId="0" fontId="10" fillId="2" borderId="14" xfId="0" applyFont="1" applyFill="1" applyBorder="1" applyAlignment="1">
      <alignment horizontal="center" vertical="center" wrapText="1"/>
    </xf>
    <xf numFmtId="0" fontId="65" fillId="2" borderId="56" xfId="0" applyFont="1" applyFill="1" applyBorder="1" applyAlignment="1">
      <alignment horizontal="center" vertical="center" wrapText="1"/>
    </xf>
    <xf numFmtId="0" fontId="35" fillId="0" borderId="0" xfId="0" applyFont="1" applyAlignment="1">
      <alignment vertical="center"/>
    </xf>
    <xf numFmtId="49" fontId="11" fillId="5" borderId="13" xfId="0" applyNumberFormat="1" applyFont="1" applyFill="1" applyBorder="1" applyAlignment="1">
      <alignment horizontal="center"/>
    </xf>
    <xf numFmtId="0" fontId="11" fillId="5" borderId="14" xfId="0" applyFont="1" applyFill="1" applyBorder="1" applyAlignment="1">
      <alignment horizontal="center" vertical="center" wrapText="1"/>
    </xf>
    <xf numFmtId="49" fontId="11" fillId="0" borderId="14" xfId="0" applyNumberFormat="1" applyFont="1" applyBorder="1" applyAlignment="1">
      <alignment horizontal="center" vertical="center"/>
    </xf>
    <xf numFmtId="176" fontId="11" fillId="0" borderId="14" xfId="0" applyNumberFormat="1" applyFont="1" applyBorder="1" applyAlignment="1">
      <alignment horizontal="right" vertical="center"/>
    </xf>
    <xf numFmtId="1" fontId="11" fillId="0" borderId="14" xfId="0" applyNumberFormat="1" applyFont="1" applyBorder="1" applyAlignment="1">
      <alignment horizontal="center"/>
    </xf>
    <xf numFmtId="49" fontId="11" fillId="5" borderId="14" xfId="0" applyNumberFormat="1" applyFont="1" applyFill="1" applyBorder="1" applyAlignment="1">
      <alignment horizontal="center" vertical="center"/>
    </xf>
    <xf numFmtId="49" fontId="11" fillId="0" borderId="0" xfId="0" applyNumberFormat="1" applyFont="1"/>
    <xf numFmtId="178" fontId="83" fillId="5" borderId="14" xfId="0" applyNumberFormat="1" applyFont="1" applyFill="1" applyBorder="1" applyAlignment="1">
      <alignment horizontal="center" wrapText="1"/>
    </xf>
    <xf numFmtId="49" fontId="84" fillId="0" borderId="14" xfId="0" applyNumberFormat="1" applyFont="1" applyBorder="1" applyAlignment="1">
      <alignment horizontal="center" vertical="center" wrapText="1"/>
    </xf>
    <xf numFmtId="49" fontId="83" fillId="0" borderId="14" xfId="0" applyNumberFormat="1" applyFont="1" applyBorder="1" applyAlignment="1">
      <alignment horizontal="center" vertical="center" wrapText="1"/>
    </xf>
    <xf numFmtId="49" fontId="83" fillId="5" borderId="13" xfId="0" applyNumberFormat="1" applyFont="1" applyFill="1" applyBorder="1" applyAlignment="1">
      <alignment horizontal="center"/>
    </xf>
    <xf numFmtId="0" fontId="83" fillId="0" borderId="14" xfId="0" applyFont="1" applyBorder="1" applyAlignment="1">
      <alignment horizontal="center" vertical="center"/>
    </xf>
    <xf numFmtId="49" fontId="7" fillId="0" borderId="14" xfId="0" applyNumberFormat="1" applyFont="1" applyBorder="1" applyAlignment="1">
      <alignment horizontal="center" vertical="center" wrapText="1"/>
    </xf>
    <xf numFmtId="49" fontId="85" fillId="0" borderId="14" xfId="0" applyNumberFormat="1" applyFont="1" applyBorder="1" applyAlignment="1">
      <alignment horizontal="center" vertical="center" wrapText="1"/>
    </xf>
    <xf numFmtId="179" fontId="17" fillId="5" borderId="14" xfId="0" applyNumberFormat="1" applyFont="1" applyFill="1" applyBorder="1" applyAlignment="1">
      <alignment horizontal="right" vertical="center"/>
    </xf>
    <xf numFmtId="0" fontId="87" fillId="3" borderId="9" xfId="0" applyFont="1" applyFill="1" applyBorder="1" applyAlignment="1">
      <alignment horizontal="center"/>
    </xf>
    <xf numFmtId="164" fontId="88" fillId="0" borderId="0" xfId="0" applyNumberFormat="1" applyFont="1" applyAlignment="1">
      <alignment vertical="center"/>
    </xf>
    <xf numFmtId="0" fontId="89" fillId="3" borderId="9" xfId="0" applyFont="1" applyFill="1" applyBorder="1" applyAlignment="1">
      <alignment vertical="center"/>
    </xf>
    <xf numFmtId="0" fontId="13" fillId="0" borderId="0" xfId="0" applyFont="1" applyAlignment="1">
      <alignment vertical="center"/>
    </xf>
    <xf numFmtId="17" fontId="13" fillId="6" borderId="14" xfId="0" applyNumberFormat="1" applyFont="1" applyFill="1" applyBorder="1" applyAlignment="1">
      <alignment horizontal="center" vertical="center" wrapText="1"/>
    </xf>
    <xf numFmtId="0" fontId="14" fillId="0" borderId="14" xfId="0" applyFont="1" applyBorder="1" applyAlignment="1">
      <alignment vertical="center"/>
    </xf>
    <xf numFmtId="0" fontId="13" fillId="0" borderId="14" xfId="0" applyFont="1" applyBorder="1" applyAlignment="1">
      <alignment horizontal="center" vertical="center"/>
    </xf>
    <xf numFmtId="0" fontId="14" fillId="0" borderId="14" xfId="0" applyFont="1" applyBorder="1" applyAlignment="1">
      <alignment vertical="center" wrapText="1"/>
    </xf>
    <xf numFmtId="0" fontId="13" fillId="6" borderId="14" xfId="0" applyFont="1" applyFill="1" applyBorder="1" applyAlignment="1">
      <alignment horizontal="center" vertical="center"/>
    </xf>
    <xf numFmtId="0" fontId="13" fillId="5" borderId="14" xfId="0" applyFont="1" applyFill="1" applyBorder="1" applyAlignment="1">
      <alignment horizontal="center" vertical="center"/>
    </xf>
    <xf numFmtId="0" fontId="80" fillId="18" borderId="14" xfId="0" applyFont="1" applyFill="1" applyBorder="1" applyAlignment="1">
      <alignment horizontal="center" vertical="center"/>
    </xf>
    <xf numFmtId="164" fontId="60" fillId="0" borderId="0" xfId="0" applyNumberFormat="1" applyFont="1" applyAlignment="1">
      <alignment horizontal="center" vertical="center" wrapText="1"/>
    </xf>
    <xf numFmtId="0" fontId="92" fillId="20" borderId="14" xfId="0" applyFont="1" applyFill="1" applyBorder="1" applyAlignment="1">
      <alignment horizontal="center" vertical="center" wrapText="1"/>
    </xf>
    <xf numFmtId="0" fontId="92" fillId="0" borderId="14" xfId="0" applyFont="1" applyBorder="1" applyAlignment="1">
      <alignment horizontal="center" vertical="center" wrapText="1"/>
    </xf>
    <xf numFmtId="0" fontId="71" fillId="2" borderId="14" xfId="0" applyFont="1" applyFill="1" applyBorder="1" applyAlignment="1">
      <alignment horizontal="center" vertical="center" wrapText="1"/>
    </xf>
    <xf numFmtId="0" fontId="92" fillId="20" borderId="14" xfId="0" applyFont="1" applyFill="1" applyBorder="1" applyAlignment="1">
      <alignment horizontal="center" vertical="center"/>
    </xf>
    <xf numFmtId="0" fontId="92" fillId="14" borderId="14" xfId="0" applyFont="1" applyFill="1" applyBorder="1" applyAlignment="1">
      <alignment horizontal="center" vertical="center" wrapText="1"/>
    </xf>
    <xf numFmtId="0" fontId="71" fillId="0" borderId="0" xfId="0" applyFont="1" applyAlignment="1">
      <alignment vertical="center" wrapText="1"/>
    </xf>
    <xf numFmtId="0" fontId="71" fillId="0" borderId="0" xfId="0" applyFont="1" applyAlignment="1">
      <alignment horizontal="center" vertical="center" wrapText="1"/>
    </xf>
    <xf numFmtId="0" fontId="92" fillId="0" borderId="0" xfId="0" applyFont="1" applyAlignment="1">
      <alignment vertical="center"/>
    </xf>
    <xf numFmtId="0" fontId="92" fillId="0" borderId="0" xfId="0" applyFont="1" applyAlignment="1">
      <alignment horizontal="center" vertical="center" wrapText="1"/>
    </xf>
    <xf numFmtId="44" fontId="11" fillId="0" borderId="0" xfId="0" applyNumberFormat="1" applyFont="1"/>
    <xf numFmtId="0" fontId="75" fillId="0" borderId="14" xfId="0" applyFont="1" applyBorder="1" applyAlignment="1">
      <alignment wrapText="1"/>
    </xf>
    <xf numFmtId="43" fontId="11" fillId="0" borderId="0" xfId="0" applyNumberFormat="1" applyFont="1"/>
    <xf numFmtId="0" fontId="31" fillId="17" borderId="56" xfId="0" applyFont="1" applyFill="1" applyBorder="1" applyAlignment="1">
      <alignment horizontal="center" vertical="center"/>
    </xf>
    <xf numFmtId="166" fontId="31" fillId="0" borderId="61" xfId="0" applyNumberFormat="1" applyFont="1" applyBorder="1" applyAlignment="1">
      <alignment horizontal="center" vertical="center"/>
    </xf>
    <xf numFmtId="166" fontId="60" fillId="0" borderId="56" xfId="0" applyNumberFormat="1" applyFont="1" applyBorder="1"/>
    <xf numFmtId="4" fontId="60" fillId="3" borderId="60" xfId="0" applyNumberFormat="1" applyFont="1" applyFill="1" applyBorder="1"/>
    <xf numFmtId="4" fontId="32" fillId="0" borderId="60" xfId="0" applyNumberFormat="1" applyFont="1" applyBorder="1"/>
    <xf numFmtId="0" fontId="96" fillId="21" borderId="60" xfId="2" applyFont="1" applyFill="1" applyBorder="1" applyAlignment="1" applyProtection="1">
      <alignment horizontal="center" vertical="center" wrapText="1"/>
    </xf>
    <xf numFmtId="0" fontId="0" fillId="23" borderId="0" xfId="0" applyFill="1"/>
    <xf numFmtId="0" fontId="101" fillId="0" borderId="0" xfId="0" applyFont="1" applyAlignment="1">
      <alignment horizontal="center" vertical="center"/>
    </xf>
    <xf numFmtId="1" fontId="101" fillId="0" borderId="60" xfId="0" applyNumberFormat="1" applyFont="1" applyBorder="1" applyAlignment="1">
      <alignment horizontal="center" vertical="center"/>
    </xf>
    <xf numFmtId="0" fontId="100" fillId="0" borderId="60" xfId="3" applyFont="1" applyBorder="1" applyAlignment="1" applyProtection="1">
      <alignment horizontal="center" vertical="center"/>
      <protection locked="0"/>
    </xf>
    <xf numFmtId="178" fontId="102" fillId="23" borderId="60" xfId="0" applyNumberFormat="1" applyFont="1" applyFill="1" applyBorder="1" applyAlignment="1" applyProtection="1">
      <alignment horizontal="center" vertical="center"/>
      <protection locked="0"/>
    </xf>
    <xf numFmtId="0" fontId="101" fillId="0" borderId="60" xfId="0" applyFont="1" applyBorder="1" applyAlignment="1">
      <alignment horizontal="center" vertical="center"/>
    </xf>
    <xf numFmtId="14" fontId="101" fillId="0" borderId="60" xfId="0" applyNumberFormat="1" applyFont="1" applyBorder="1" applyAlignment="1">
      <alignment horizontal="center" vertical="center"/>
    </xf>
    <xf numFmtId="2" fontId="101" fillId="0" borderId="60" xfId="0" applyNumberFormat="1" applyFont="1" applyBorder="1" applyAlignment="1">
      <alignment horizontal="center" vertical="center"/>
    </xf>
    <xf numFmtId="0" fontId="0" fillId="0" borderId="0" xfId="0" applyAlignment="1">
      <alignment wrapText="1"/>
    </xf>
    <xf numFmtId="167" fontId="104" fillId="0" borderId="14" xfId="0" applyNumberFormat="1" applyFont="1" applyBorder="1"/>
    <xf numFmtId="169" fontId="105" fillId="15" borderId="14" xfId="0" applyNumberFormat="1" applyFont="1" applyFill="1" applyBorder="1"/>
    <xf numFmtId="14" fontId="35" fillId="0" borderId="26" xfId="0" applyNumberFormat="1" applyFont="1" applyBorder="1" applyAlignment="1">
      <alignment horizontal="center"/>
    </xf>
    <xf numFmtId="167" fontId="35" fillId="0" borderId="49" xfId="0" applyNumberFormat="1" applyFont="1" applyBorder="1"/>
    <xf numFmtId="164" fontId="15" fillId="0" borderId="17" xfId="0" applyNumberFormat="1" applyFont="1" applyBorder="1" applyAlignment="1">
      <alignment vertical="center" wrapText="1"/>
    </xf>
    <xf numFmtId="164" fontId="18" fillId="0" borderId="29" xfId="0" applyNumberFormat="1" applyFont="1" applyBorder="1" applyAlignment="1">
      <alignment vertical="center"/>
    </xf>
    <xf numFmtId="0" fontId="7" fillId="0" borderId="29" xfId="0" applyFont="1" applyBorder="1" applyAlignment="1">
      <alignment vertical="center"/>
    </xf>
    <xf numFmtId="164" fontId="35" fillId="0" borderId="29" xfId="0" applyNumberFormat="1" applyFont="1" applyBorder="1" applyAlignment="1">
      <alignment vertical="center"/>
    </xf>
    <xf numFmtId="164" fontId="22" fillId="3" borderId="29" xfId="0" applyNumberFormat="1" applyFont="1" applyFill="1" applyBorder="1" applyAlignment="1">
      <alignment horizontal="center" vertical="center"/>
    </xf>
    <xf numFmtId="0" fontId="7" fillId="0" borderId="29" xfId="0" applyFont="1" applyBorder="1"/>
    <xf numFmtId="164" fontId="35" fillId="0" borderId="29" xfId="0" applyNumberFormat="1" applyFont="1" applyBorder="1" applyAlignment="1">
      <alignment horizontal="left" vertical="center"/>
    </xf>
    <xf numFmtId="164" fontId="22" fillId="0" borderId="29" xfId="0" applyNumberFormat="1" applyFont="1" applyBorder="1" applyAlignment="1">
      <alignment horizontal="center" vertical="center"/>
    </xf>
    <xf numFmtId="0" fontId="11" fillId="0" borderId="29" xfId="0" applyFont="1" applyBorder="1"/>
    <xf numFmtId="0" fontId="0" fillId="0" borderId="29" xfId="0" applyBorder="1"/>
    <xf numFmtId="0" fontId="11" fillId="0" borderId="60" xfId="0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0" fontId="11" fillId="0" borderId="14" xfId="0" applyFont="1" applyBorder="1" applyAlignment="1">
      <alignment horizontal="center" vertical="center"/>
    </xf>
    <xf numFmtId="0" fontId="57" fillId="0" borderId="0" xfId="0" applyFont="1" applyAlignment="1">
      <alignment horizontal="center" vertical="center"/>
    </xf>
    <xf numFmtId="0" fontId="59" fillId="0" borderId="45" xfId="0" applyFont="1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11" fillId="0" borderId="50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1" fillId="0" borderId="48" xfId="0" applyFont="1" applyBorder="1" applyAlignment="1">
      <alignment horizontal="center" vertical="center"/>
    </xf>
    <xf numFmtId="49" fontId="35" fillId="0" borderId="49" xfId="0" applyNumberFormat="1" applyFont="1" applyBorder="1" applyAlignment="1">
      <alignment horizontal="center" vertical="center"/>
    </xf>
    <xf numFmtId="49" fontId="35" fillId="0" borderId="10" xfId="0" applyNumberFormat="1" applyFont="1" applyBorder="1" applyAlignment="1">
      <alignment horizontal="center" vertical="center"/>
    </xf>
    <xf numFmtId="49" fontId="35" fillId="0" borderId="5" xfId="0" applyNumberFormat="1" applyFont="1" applyBorder="1" applyAlignment="1">
      <alignment horizontal="center" vertical="center"/>
    </xf>
    <xf numFmtId="49" fontId="35" fillId="0" borderId="12" xfId="0" applyNumberFormat="1" applyFont="1" applyBorder="1" applyAlignment="1">
      <alignment horizontal="center" vertical="center"/>
    </xf>
    <xf numFmtId="0" fontId="97" fillId="0" borderId="29" xfId="3" applyAlignment="1" applyProtection="1">
      <alignment vertical="center"/>
      <protection locked="0"/>
    </xf>
    <xf numFmtId="0" fontId="97" fillId="23" borderId="29" xfId="3" applyFill="1" applyAlignment="1" applyProtection="1">
      <alignment vertical="center"/>
      <protection locked="0"/>
    </xf>
    <xf numFmtId="0" fontId="0" fillId="0" borderId="0" xfId="0" applyAlignment="1">
      <alignment horizontal="center"/>
    </xf>
    <xf numFmtId="0" fontId="101" fillId="23" borderId="60" xfId="0" applyFont="1" applyFill="1" applyBorder="1" applyAlignment="1">
      <alignment horizontal="center" vertical="center" wrapText="1"/>
    </xf>
    <xf numFmtId="49" fontId="108" fillId="23" borderId="60" xfId="4" applyNumberFormat="1" applyFont="1" applyFill="1" applyBorder="1" applyAlignment="1" applyProtection="1">
      <alignment horizontal="center" vertical="center"/>
      <protection locked="0"/>
    </xf>
    <xf numFmtId="49" fontId="108" fillId="23" borderId="60" xfId="0" applyNumberFormat="1" applyFont="1" applyFill="1" applyBorder="1" applyAlignment="1" applyProtection="1">
      <alignment horizontal="center" vertical="center"/>
      <protection locked="0"/>
    </xf>
    <xf numFmtId="0" fontId="96" fillId="22" borderId="60" xfId="3" applyFont="1" applyFill="1" applyBorder="1" applyAlignment="1">
      <alignment horizontal="center" vertical="center" wrapText="1"/>
    </xf>
    <xf numFmtId="2" fontId="96" fillId="22" borderId="60" xfId="3" applyNumberFormat="1" applyFont="1" applyFill="1" applyBorder="1" applyAlignment="1">
      <alignment horizontal="center" vertical="center" wrapText="1"/>
    </xf>
    <xf numFmtId="0" fontId="96" fillId="22" borderId="62" xfId="3" applyFont="1" applyFill="1" applyBorder="1" applyAlignment="1">
      <alignment horizontal="center" vertical="center" wrapText="1"/>
    </xf>
    <xf numFmtId="0" fontId="108" fillId="25" borderId="60" xfId="0" applyFont="1" applyFill="1" applyBorder="1" applyAlignment="1" applyProtection="1">
      <alignment horizontal="center" vertical="center"/>
      <protection locked="0"/>
    </xf>
    <xf numFmtId="0" fontId="108" fillId="26" borderId="60" xfId="0" applyFont="1" applyFill="1" applyBorder="1" applyAlignment="1" applyProtection="1">
      <alignment horizontal="center" vertical="center" wrapText="1"/>
      <protection locked="0"/>
    </xf>
    <xf numFmtId="14" fontId="108" fillId="0" borderId="60" xfId="0" applyNumberFormat="1" applyFont="1" applyBorder="1" applyAlignment="1" applyProtection="1">
      <alignment horizontal="center" vertical="center" wrapText="1" readingOrder="1"/>
      <protection locked="0"/>
    </xf>
    <xf numFmtId="14" fontId="101" fillId="0" borderId="60" xfId="0" applyNumberFormat="1" applyFont="1" applyBorder="1" applyAlignment="1" applyProtection="1">
      <alignment horizontal="center" vertical="center"/>
      <protection locked="0"/>
    </xf>
    <xf numFmtId="2" fontId="100" fillId="23" borderId="60" xfId="6" applyNumberFormat="1" applyFont="1" applyFill="1" applyBorder="1" applyAlignment="1" applyProtection="1">
      <alignment horizontal="center" vertical="center"/>
      <protection locked="0"/>
    </xf>
    <xf numFmtId="0" fontId="100" fillId="0" borderId="29" xfId="3" applyFont="1" applyAlignment="1" applyProtection="1">
      <alignment horizontal="center" vertical="center"/>
      <protection locked="0"/>
    </xf>
    <xf numFmtId="0" fontId="101" fillId="23" borderId="60" xfId="0" applyFont="1" applyFill="1" applyBorder="1" applyAlignment="1">
      <alignment horizontal="center" vertical="center"/>
    </xf>
    <xf numFmtId="49" fontId="101" fillId="0" borderId="60" xfId="0" applyNumberFormat="1" applyFont="1" applyBorder="1" applyAlignment="1">
      <alignment horizontal="center" vertical="center"/>
    </xf>
    <xf numFmtId="14" fontId="101" fillId="0" borderId="60" xfId="0" applyNumberFormat="1" applyFont="1" applyBorder="1" applyAlignment="1" applyProtection="1">
      <alignment horizontal="center" vertical="center" readingOrder="1"/>
      <protection locked="0"/>
    </xf>
    <xf numFmtId="2" fontId="100" fillId="23" borderId="60" xfId="5" applyNumberFormat="1" applyFont="1" applyFill="1" applyBorder="1" applyAlignment="1" applyProtection="1">
      <alignment horizontal="center" vertical="center"/>
      <protection locked="0"/>
    </xf>
    <xf numFmtId="0" fontId="109" fillId="0" borderId="60" xfId="1" applyFont="1" applyBorder="1" applyAlignment="1" applyProtection="1">
      <alignment horizontal="center" vertical="center"/>
      <protection locked="0"/>
    </xf>
    <xf numFmtId="49" fontId="108" fillId="23" borderId="60" xfId="8" applyNumberFormat="1" applyFont="1" applyFill="1" applyBorder="1" applyAlignment="1" applyProtection="1">
      <alignment horizontal="center" vertical="center"/>
      <protection locked="0"/>
    </xf>
    <xf numFmtId="0" fontId="108" fillId="25" borderId="60" xfId="8" applyFont="1" applyFill="1" applyBorder="1" applyAlignment="1" applyProtection="1">
      <alignment horizontal="center" vertical="center"/>
      <protection locked="0"/>
    </xf>
    <xf numFmtId="0" fontId="101" fillId="26" borderId="60" xfId="0" applyFont="1" applyFill="1" applyBorder="1" applyAlignment="1" applyProtection="1">
      <alignment horizontal="center" vertical="center" wrapText="1"/>
      <protection locked="0"/>
    </xf>
    <xf numFmtId="0" fontId="109" fillId="23" borderId="60" xfId="1" applyFont="1" applyFill="1" applyBorder="1" applyAlignment="1" applyProtection="1">
      <alignment horizontal="center" vertical="center"/>
      <protection locked="0"/>
    </xf>
    <xf numFmtId="0" fontId="101" fillId="0" borderId="60" xfId="0" applyFont="1" applyBorder="1" applyAlignment="1">
      <alignment horizontal="center" vertical="center" wrapText="1"/>
    </xf>
    <xf numFmtId="7" fontId="109" fillId="23" borderId="60" xfId="1" applyNumberFormat="1" applyFont="1" applyFill="1" applyBorder="1" applyAlignment="1" applyProtection="1">
      <alignment horizontal="center" vertical="center" wrapText="1"/>
      <protection locked="0"/>
    </xf>
    <xf numFmtId="49" fontId="108" fillId="0" borderId="60" xfId="0" applyNumberFormat="1" applyFont="1" applyBorder="1" applyAlignment="1" applyProtection="1">
      <alignment horizontal="center" vertical="center"/>
      <protection locked="0"/>
    </xf>
    <xf numFmtId="49" fontId="108" fillId="0" borderId="60" xfId="3" applyNumberFormat="1" applyFont="1" applyBorder="1" applyAlignment="1" applyProtection="1">
      <alignment horizontal="center" vertical="center" wrapText="1" readingOrder="1"/>
      <protection locked="0"/>
    </xf>
    <xf numFmtId="14" fontId="108" fillId="0" borderId="60" xfId="9" applyNumberFormat="1" applyFont="1" applyBorder="1" applyAlignment="1" applyProtection="1">
      <alignment horizontal="center" vertical="center" wrapText="1" readingOrder="1"/>
      <protection locked="0"/>
    </xf>
    <xf numFmtId="7" fontId="109" fillId="0" borderId="60" xfId="1" applyNumberFormat="1" applyFont="1" applyFill="1" applyBorder="1" applyAlignment="1" applyProtection="1">
      <alignment horizontal="center" vertical="center" wrapText="1"/>
      <protection locked="0"/>
    </xf>
    <xf numFmtId="0" fontId="98" fillId="0" borderId="29" xfId="3" applyFont="1" applyAlignment="1" applyProtection="1">
      <alignment horizontal="center" vertical="center"/>
      <protection locked="0"/>
    </xf>
    <xf numFmtId="0" fontId="5" fillId="0" borderId="0" xfId="0" applyFont="1"/>
    <xf numFmtId="0" fontId="108" fillId="25" borderId="60" xfId="4" applyFont="1" applyFill="1" applyBorder="1" applyAlignment="1" applyProtection="1">
      <alignment horizontal="center" vertical="center"/>
      <protection locked="0"/>
    </xf>
    <xf numFmtId="178" fontId="108" fillId="0" borderId="60" xfId="0" applyNumberFormat="1" applyFont="1" applyBorder="1" applyAlignment="1" applyProtection="1">
      <alignment horizontal="center" vertical="center"/>
      <protection locked="0"/>
    </xf>
    <xf numFmtId="0" fontId="108" fillId="25" borderId="60" xfId="10" applyFont="1" applyFill="1" applyBorder="1" applyAlignment="1" applyProtection="1">
      <alignment horizontal="center" vertical="center"/>
      <protection locked="0"/>
    </xf>
    <xf numFmtId="49" fontId="101" fillId="23" borderId="60" xfId="0" applyNumberFormat="1" applyFont="1" applyFill="1" applyBorder="1" applyAlignment="1">
      <alignment horizontal="center" vertical="center" wrapText="1"/>
    </xf>
    <xf numFmtId="0" fontId="101" fillId="25" borderId="60" xfId="0" applyFont="1" applyFill="1" applyBorder="1" applyAlignment="1">
      <alignment horizontal="center" vertical="center"/>
    </xf>
    <xf numFmtId="0" fontId="109" fillId="0" borderId="60" xfId="1" applyFont="1" applyBorder="1" applyAlignment="1" applyProtection="1">
      <alignment horizontal="center" vertical="center" wrapText="1"/>
      <protection locked="0"/>
    </xf>
    <xf numFmtId="0" fontId="101" fillId="0" borderId="60" xfId="0" applyFont="1" applyBorder="1" applyAlignment="1" applyProtection="1">
      <alignment horizontal="center" vertical="center"/>
      <protection locked="0"/>
    </xf>
    <xf numFmtId="2" fontId="108" fillId="25" borderId="60" xfId="0" applyNumberFormat="1" applyFont="1" applyFill="1" applyBorder="1" applyAlignment="1" applyProtection="1">
      <alignment horizontal="center" vertical="center"/>
      <protection locked="0"/>
    </xf>
    <xf numFmtId="49" fontId="101" fillId="0" borderId="60" xfId="7" applyNumberFormat="1" applyFont="1" applyBorder="1" applyAlignment="1">
      <alignment horizontal="center" vertical="center"/>
    </xf>
    <xf numFmtId="0" fontId="101" fillId="26" borderId="60" xfId="0" applyFont="1" applyFill="1" applyBorder="1" applyAlignment="1">
      <alignment horizontal="center" vertical="center"/>
    </xf>
    <xf numFmtId="49" fontId="101" fillId="0" borderId="60" xfId="0" applyNumberFormat="1" applyFont="1" applyBorder="1" applyAlignment="1">
      <alignment horizontal="center" vertical="center" wrapText="1"/>
    </xf>
    <xf numFmtId="49" fontId="100" fillId="23" borderId="60" xfId="5" applyNumberFormat="1" applyFont="1" applyFill="1" applyBorder="1" applyAlignment="1" applyProtection="1">
      <alignment horizontal="center" vertical="center"/>
      <protection locked="0"/>
    </xf>
    <xf numFmtId="0" fontId="101" fillId="23" borderId="60" xfId="0" applyFont="1" applyFill="1" applyBorder="1" applyAlignment="1" applyProtection="1">
      <alignment horizontal="center" vertical="center"/>
      <protection locked="0"/>
    </xf>
    <xf numFmtId="178" fontId="108" fillId="23" borderId="60" xfId="0" applyNumberFormat="1" applyFont="1" applyFill="1" applyBorder="1" applyAlignment="1" applyProtection="1">
      <alignment horizontal="center" vertical="center"/>
      <protection locked="0"/>
    </xf>
    <xf numFmtId="14" fontId="101" fillId="23" borderId="60" xfId="0" applyNumberFormat="1" applyFont="1" applyFill="1" applyBorder="1" applyAlignment="1" applyProtection="1">
      <alignment horizontal="center" vertical="center" readingOrder="1"/>
      <protection locked="0"/>
    </xf>
    <xf numFmtId="14" fontId="101" fillId="23" borderId="60" xfId="0" applyNumberFormat="1" applyFont="1" applyFill="1" applyBorder="1" applyAlignment="1" applyProtection="1">
      <alignment horizontal="center" vertical="center"/>
      <protection locked="0"/>
    </xf>
    <xf numFmtId="49" fontId="108" fillId="0" borderId="60" xfId="0" applyNumberFormat="1" applyFont="1" applyBorder="1" applyAlignment="1" applyProtection="1">
      <alignment horizontal="center" vertical="center" readingOrder="1"/>
      <protection locked="0"/>
    </xf>
    <xf numFmtId="49" fontId="109" fillId="0" borderId="60" xfId="1" applyNumberFormat="1" applyFont="1" applyFill="1" applyBorder="1" applyAlignment="1" applyProtection="1">
      <alignment horizontal="center" vertical="center"/>
      <protection locked="0"/>
    </xf>
    <xf numFmtId="49" fontId="100" fillId="25" borderId="60" xfId="3" applyNumberFormat="1" applyFont="1" applyFill="1" applyBorder="1" applyAlignment="1" applyProtection="1">
      <alignment horizontal="center" vertical="center" wrapText="1"/>
      <protection locked="0"/>
    </xf>
    <xf numFmtId="0" fontId="100" fillId="26" borderId="60" xfId="3" applyFont="1" applyFill="1" applyBorder="1" applyAlignment="1" applyProtection="1">
      <alignment horizontal="center" vertical="center" wrapText="1"/>
      <protection locked="0"/>
    </xf>
    <xf numFmtId="0" fontId="109" fillId="0" borderId="60" xfId="1" applyFont="1" applyBorder="1" applyAlignment="1">
      <alignment horizontal="center" vertical="center"/>
    </xf>
    <xf numFmtId="0" fontId="101" fillId="26" borderId="60" xfId="0" applyFont="1" applyFill="1" applyBorder="1" applyAlignment="1">
      <alignment horizontal="center" vertical="center" wrapText="1"/>
    </xf>
    <xf numFmtId="49" fontId="101" fillId="0" borderId="60" xfId="0" applyNumberFormat="1" applyFont="1" applyBorder="1" applyAlignment="1" applyProtection="1">
      <alignment horizontal="center" vertical="center"/>
      <protection locked="0"/>
    </xf>
    <xf numFmtId="49" fontId="101" fillId="25" borderId="60" xfId="0" applyNumberFormat="1" applyFont="1" applyFill="1" applyBorder="1" applyAlignment="1" applyProtection="1">
      <alignment horizontal="center" vertical="center"/>
      <protection locked="0"/>
    </xf>
    <xf numFmtId="49" fontId="101" fillId="23" borderId="60" xfId="0" applyNumberFormat="1" applyFont="1" applyFill="1" applyBorder="1" applyAlignment="1" applyProtection="1">
      <alignment horizontal="center" vertical="center"/>
      <protection locked="0"/>
    </xf>
    <xf numFmtId="0" fontId="101" fillId="25" borderId="60" xfId="0" applyFont="1" applyFill="1" applyBorder="1" applyAlignment="1" applyProtection="1">
      <alignment horizontal="center" vertical="center"/>
      <protection locked="0"/>
    </xf>
    <xf numFmtId="0" fontId="101" fillId="0" borderId="64" xfId="0" applyFont="1" applyBorder="1" applyAlignment="1">
      <alignment horizontal="center" vertical="center"/>
    </xf>
    <xf numFmtId="0" fontId="101" fillId="27" borderId="60" xfId="0" applyFont="1" applyFill="1" applyBorder="1" applyAlignment="1" applyProtection="1">
      <alignment horizontal="center" vertical="center" wrapText="1"/>
      <protection locked="0"/>
    </xf>
    <xf numFmtId="0" fontId="101" fillId="0" borderId="0" xfId="0" applyFont="1" applyAlignment="1" applyProtection="1">
      <alignment horizontal="center" vertical="center"/>
      <protection locked="0"/>
    </xf>
    <xf numFmtId="49" fontId="108" fillId="0" borderId="0" xfId="0" applyNumberFormat="1" applyFont="1" applyAlignment="1" applyProtection="1">
      <alignment horizontal="center" vertical="center"/>
      <protection locked="0"/>
    </xf>
    <xf numFmtId="14" fontId="101" fillId="0" borderId="0" xfId="0" applyNumberFormat="1" applyFont="1" applyAlignment="1">
      <alignment horizontal="center" vertical="center"/>
    </xf>
    <xf numFmtId="2" fontId="101" fillId="0" borderId="0" xfId="0" applyNumberFormat="1" applyFont="1" applyAlignment="1">
      <alignment horizontal="center" vertical="center"/>
    </xf>
    <xf numFmtId="0" fontId="101" fillId="0" borderId="65" xfId="0" applyFont="1" applyBorder="1" applyAlignment="1">
      <alignment horizontal="center" vertical="center"/>
    </xf>
    <xf numFmtId="0" fontId="100" fillId="0" borderId="65" xfId="3" applyFont="1" applyBorder="1" applyAlignment="1" applyProtection="1">
      <alignment horizontal="center" vertical="center"/>
      <protection locked="0"/>
    </xf>
    <xf numFmtId="2" fontId="101" fillId="0" borderId="65" xfId="0" applyNumberFormat="1" applyFont="1" applyBorder="1" applyAlignment="1">
      <alignment horizontal="center" vertical="center"/>
    </xf>
    <xf numFmtId="0" fontId="101" fillId="0" borderId="66" xfId="0" applyFont="1" applyBorder="1" applyAlignment="1">
      <alignment horizontal="center" vertical="center"/>
    </xf>
    <xf numFmtId="0" fontId="101" fillId="0" borderId="62" xfId="0" applyFont="1" applyBorder="1" applyAlignment="1">
      <alignment horizontal="center" vertical="center"/>
    </xf>
    <xf numFmtId="0" fontId="96" fillId="21" borderId="60" xfId="2" applyFont="1" applyFill="1" applyBorder="1" applyAlignment="1" applyProtection="1">
      <alignment horizontal="center" vertical="center"/>
    </xf>
    <xf numFmtId="0" fontId="96" fillId="22" borderId="60" xfId="3" applyFont="1" applyFill="1" applyBorder="1" applyAlignment="1">
      <alignment horizontal="center" vertical="center"/>
    </xf>
    <xf numFmtId="2" fontId="96" fillId="22" borderId="60" xfId="3" applyNumberFormat="1" applyFont="1" applyFill="1" applyBorder="1" applyAlignment="1">
      <alignment horizontal="center" vertical="center"/>
    </xf>
    <xf numFmtId="0" fontId="96" fillId="22" borderId="62" xfId="3" applyFont="1" applyFill="1" applyBorder="1" applyAlignment="1">
      <alignment horizontal="center" vertical="center"/>
    </xf>
    <xf numFmtId="0" fontId="108" fillId="0" borderId="60" xfId="0" applyFont="1" applyBorder="1" applyAlignment="1" applyProtection="1">
      <alignment horizontal="center" vertical="center"/>
      <protection locked="0"/>
    </xf>
    <xf numFmtId="0" fontId="108" fillId="0" borderId="60" xfId="10" applyFont="1" applyBorder="1" applyAlignment="1" applyProtection="1">
      <alignment horizontal="center" vertical="center"/>
      <protection locked="0"/>
    </xf>
    <xf numFmtId="1" fontId="101" fillId="0" borderId="60" xfId="6" applyNumberFormat="1" applyFont="1" applyBorder="1" applyAlignment="1">
      <alignment horizontal="center" vertical="center"/>
    </xf>
    <xf numFmtId="49" fontId="100" fillId="0" borderId="60" xfId="3" applyNumberFormat="1" applyFont="1" applyBorder="1" applyAlignment="1" applyProtection="1">
      <alignment horizontal="center" vertical="center" wrapText="1"/>
      <protection locked="0"/>
    </xf>
    <xf numFmtId="166" fontId="110" fillId="11" borderId="14" xfId="0" applyNumberFormat="1" applyFont="1" applyFill="1" applyBorder="1" applyAlignment="1">
      <alignment vertical="center" wrapText="1"/>
    </xf>
    <xf numFmtId="166" fontId="112" fillId="11" borderId="14" xfId="0" applyNumberFormat="1" applyFont="1" applyFill="1" applyBorder="1" applyAlignment="1">
      <alignment wrapText="1"/>
    </xf>
    <xf numFmtId="167" fontId="112" fillId="11" borderId="14" xfId="0" applyNumberFormat="1" applyFont="1" applyFill="1" applyBorder="1"/>
    <xf numFmtId="167" fontId="111" fillId="2" borderId="14" xfId="0" applyNumberFormat="1" applyFont="1" applyFill="1" applyBorder="1"/>
    <xf numFmtId="167" fontId="105" fillId="28" borderId="14" xfId="0" applyNumberFormat="1" applyFont="1" applyFill="1" applyBorder="1"/>
    <xf numFmtId="0" fontId="115" fillId="0" borderId="0" xfId="0" applyFont="1"/>
    <xf numFmtId="0" fontId="111" fillId="2" borderId="13" xfId="0" applyFont="1" applyFill="1" applyBorder="1"/>
    <xf numFmtId="166" fontId="111" fillId="2" borderId="14" xfId="0" applyNumberFormat="1" applyFont="1" applyFill="1" applyBorder="1"/>
    <xf numFmtId="0" fontId="113" fillId="0" borderId="0" xfId="0" applyFont="1"/>
    <xf numFmtId="0" fontId="114" fillId="0" borderId="0" xfId="0" applyFont="1"/>
    <xf numFmtId="166" fontId="116" fillId="13" borderId="14" xfId="0" applyNumberFormat="1" applyFont="1" applyFill="1" applyBorder="1" applyAlignment="1">
      <alignment wrapText="1"/>
    </xf>
    <xf numFmtId="0" fontId="115" fillId="12" borderId="14" xfId="0" applyFont="1" applyFill="1" applyBorder="1"/>
    <xf numFmtId="166" fontId="117" fillId="12" borderId="14" xfId="0" applyNumberFormat="1" applyFont="1" applyFill="1" applyBorder="1"/>
    <xf numFmtId="0" fontId="114" fillId="12" borderId="14" xfId="0" applyFont="1" applyFill="1" applyBorder="1"/>
    <xf numFmtId="166" fontId="118" fillId="12" borderId="14" xfId="0" applyNumberFormat="1" applyFont="1" applyFill="1" applyBorder="1"/>
    <xf numFmtId="0" fontId="114" fillId="0" borderId="14" xfId="0" applyFont="1" applyBorder="1"/>
    <xf numFmtId="166" fontId="114" fillId="0" borderId="14" xfId="0" applyNumberFormat="1" applyFont="1" applyBorder="1"/>
    <xf numFmtId="0" fontId="114" fillId="0" borderId="0" xfId="0" applyFont="1" applyAlignment="1">
      <alignment horizontal="left"/>
    </xf>
    <xf numFmtId="0" fontId="111" fillId="2" borderId="14" xfId="0" applyFont="1" applyFill="1" applyBorder="1"/>
    <xf numFmtId="168" fontId="111" fillId="2" borderId="14" xfId="0" applyNumberFormat="1" applyFont="1" applyFill="1" applyBorder="1"/>
    <xf numFmtId="0" fontId="117" fillId="14" borderId="14" xfId="0" applyFont="1" applyFill="1" applyBorder="1"/>
    <xf numFmtId="166" fontId="117" fillId="14" borderId="14" xfId="0" applyNumberFormat="1" applyFont="1" applyFill="1" applyBorder="1"/>
    <xf numFmtId="0" fontId="117" fillId="4" borderId="14" xfId="0" applyFont="1" applyFill="1" applyBorder="1"/>
    <xf numFmtId="0" fontId="119" fillId="0" borderId="57" xfId="0" applyFont="1" applyBorder="1" applyAlignment="1">
      <alignment horizontal="right"/>
    </xf>
    <xf numFmtId="0" fontId="119" fillId="0" borderId="57" xfId="0" applyFont="1" applyBorder="1" applyAlignment="1">
      <alignment horizontal="center"/>
    </xf>
    <xf numFmtId="0" fontId="119" fillId="0" borderId="57" xfId="0" applyFont="1" applyBorder="1" applyAlignment="1">
      <alignment horizontal="left"/>
    </xf>
    <xf numFmtId="0" fontId="119" fillId="0" borderId="0" xfId="0" applyFont="1"/>
    <xf numFmtId="0" fontId="119" fillId="0" borderId="22" xfId="0" applyFont="1" applyBorder="1"/>
    <xf numFmtId="164" fontId="122" fillId="0" borderId="0" xfId="0" applyNumberFormat="1" applyFont="1" applyAlignment="1">
      <alignment vertical="center"/>
    </xf>
    <xf numFmtId="0" fontId="123" fillId="0" borderId="14" xfId="0" applyFont="1" applyBorder="1" applyAlignment="1">
      <alignment horizontal="center" vertical="center"/>
    </xf>
    <xf numFmtId="0" fontId="123" fillId="6" borderId="14" xfId="0" applyFont="1" applyFill="1" applyBorder="1" applyAlignment="1">
      <alignment horizontal="center" vertical="center"/>
    </xf>
    <xf numFmtId="0" fontId="123" fillId="5" borderId="14" xfId="0" applyFont="1" applyFill="1" applyBorder="1" applyAlignment="1">
      <alignment horizontal="center" vertical="center"/>
    </xf>
    <xf numFmtId="0" fontId="110" fillId="18" borderId="14" xfId="0" applyFont="1" applyFill="1" applyBorder="1" applyAlignment="1">
      <alignment horizontal="center" vertical="center" wrapText="1"/>
    </xf>
    <xf numFmtId="0" fontId="110" fillId="18" borderId="14" xfId="0" applyFont="1" applyFill="1" applyBorder="1" applyAlignment="1">
      <alignment horizontal="center" vertical="center"/>
    </xf>
    <xf numFmtId="1" fontId="110" fillId="18" borderId="14" xfId="0" applyNumberFormat="1" applyFont="1" applyFill="1" applyBorder="1" applyAlignment="1">
      <alignment horizontal="center" vertical="center" wrapText="1"/>
    </xf>
    <xf numFmtId="2" fontId="110" fillId="18" borderId="14" xfId="0" applyNumberFormat="1" applyFont="1" applyFill="1" applyBorder="1" applyAlignment="1">
      <alignment horizontal="center" vertical="center" wrapText="1"/>
    </xf>
    <xf numFmtId="0" fontId="106" fillId="5" borderId="13" xfId="0" applyFont="1" applyFill="1" applyBorder="1" applyAlignment="1">
      <alignment horizontal="center"/>
    </xf>
    <xf numFmtId="0" fontId="106" fillId="5" borderId="14" xfId="0" applyFont="1" applyFill="1" applyBorder="1" applyAlignment="1">
      <alignment horizontal="center" vertical="center" wrapText="1"/>
    </xf>
    <xf numFmtId="0" fontId="106" fillId="5" borderId="14" xfId="0" applyFont="1" applyFill="1" applyBorder="1" applyAlignment="1">
      <alignment horizontal="left"/>
    </xf>
    <xf numFmtId="0" fontId="106" fillId="0" borderId="14" xfId="0" applyFont="1" applyBorder="1" applyAlignment="1">
      <alignment horizontal="center"/>
    </xf>
    <xf numFmtId="0" fontId="106" fillId="5" borderId="14" xfId="0" applyFont="1" applyFill="1" applyBorder="1" applyAlignment="1">
      <alignment horizontal="center"/>
    </xf>
    <xf numFmtId="49" fontId="106" fillId="5" borderId="14" xfId="0" applyNumberFormat="1" applyFont="1" applyFill="1" applyBorder="1" applyAlignment="1">
      <alignment horizontal="center" vertical="center"/>
    </xf>
    <xf numFmtId="49" fontId="106" fillId="5" borderId="13" xfId="0" applyNumberFormat="1" applyFont="1" applyFill="1" applyBorder="1" applyAlignment="1">
      <alignment horizontal="center" vertical="center"/>
    </xf>
    <xf numFmtId="0" fontId="106" fillId="5" borderId="14" xfId="0" applyFont="1" applyFill="1" applyBorder="1" applyAlignment="1">
      <alignment horizontal="center" vertical="center"/>
    </xf>
    <xf numFmtId="2" fontId="124" fillId="5" borderId="14" xfId="0" applyNumberFormat="1" applyFont="1" applyFill="1" applyBorder="1" applyAlignment="1">
      <alignment horizontal="right" vertical="top" wrapText="1"/>
    </xf>
    <xf numFmtId="2" fontId="124" fillId="5" borderId="14" xfId="0" applyNumberFormat="1" applyFont="1" applyFill="1" applyBorder="1" applyAlignment="1">
      <alignment horizontal="right" vertical="center"/>
    </xf>
    <xf numFmtId="49" fontId="106" fillId="5" borderId="14" xfId="0" applyNumberFormat="1" applyFont="1" applyFill="1" applyBorder="1" applyAlignment="1">
      <alignment horizontal="center"/>
    </xf>
    <xf numFmtId="0" fontId="106" fillId="5" borderId="13" xfId="0" applyFont="1" applyFill="1" applyBorder="1" applyAlignment="1">
      <alignment horizontal="center" vertical="center"/>
    </xf>
    <xf numFmtId="49" fontId="106" fillId="0" borderId="14" xfId="0" applyNumberFormat="1" applyFont="1" applyBorder="1" applyAlignment="1">
      <alignment horizontal="center"/>
    </xf>
    <xf numFmtId="49" fontId="106" fillId="5" borderId="14" xfId="0" applyNumberFormat="1" applyFont="1" applyFill="1" applyBorder="1" applyAlignment="1">
      <alignment horizontal="center" wrapText="1"/>
    </xf>
    <xf numFmtId="0" fontId="106" fillId="29" borderId="13" xfId="0" applyFont="1" applyFill="1" applyBorder="1" applyAlignment="1">
      <alignment horizontal="center"/>
    </xf>
    <xf numFmtId="49" fontId="106" fillId="29" borderId="14" xfId="0" applyNumberFormat="1" applyFont="1" applyFill="1" applyBorder="1" applyAlignment="1">
      <alignment horizontal="center"/>
    </xf>
    <xf numFmtId="0" fontId="106" fillId="29" borderId="13" xfId="0" applyFont="1" applyFill="1" applyBorder="1" applyAlignment="1">
      <alignment horizontal="center" vertical="center"/>
    </xf>
    <xf numFmtId="0" fontId="106" fillId="29" borderId="14" xfId="0" applyFont="1" applyFill="1" applyBorder="1" applyAlignment="1">
      <alignment horizontal="center" vertical="center"/>
    </xf>
    <xf numFmtId="2" fontId="124" fillId="29" borderId="14" xfId="0" applyNumberFormat="1" applyFont="1" applyFill="1" applyBorder="1" applyAlignment="1">
      <alignment horizontal="right" vertical="top" wrapText="1"/>
    </xf>
    <xf numFmtId="2" fontId="124" fillId="29" borderId="14" xfId="0" applyNumberFormat="1" applyFont="1" applyFill="1" applyBorder="1" applyAlignment="1">
      <alignment horizontal="right" vertical="center"/>
    </xf>
    <xf numFmtId="0" fontId="103" fillId="5" borderId="13" xfId="0" applyFont="1" applyFill="1" applyBorder="1" applyAlignment="1">
      <alignment horizontal="center"/>
    </xf>
    <xf numFmtId="49" fontId="103" fillId="0" borderId="14" xfId="0" applyNumberFormat="1" applyFont="1" applyBorder="1" applyAlignment="1">
      <alignment horizontal="center"/>
    </xf>
    <xf numFmtId="49" fontId="103" fillId="5" borderId="14" xfId="0" applyNumberFormat="1" applyFont="1" applyFill="1" applyBorder="1" applyAlignment="1">
      <alignment horizontal="center"/>
    </xf>
    <xf numFmtId="0" fontId="103" fillId="5" borderId="13" xfId="0" applyFont="1" applyFill="1" applyBorder="1" applyAlignment="1">
      <alignment horizontal="center" vertical="center"/>
    </xf>
    <xf numFmtId="0" fontId="103" fillId="5" borderId="14" xfId="0" applyFont="1" applyFill="1" applyBorder="1" applyAlignment="1">
      <alignment horizontal="center" vertical="center"/>
    </xf>
    <xf numFmtId="2" fontId="103" fillId="5" borderId="14" xfId="0" applyNumberFormat="1" applyFont="1" applyFill="1" applyBorder="1" applyAlignment="1">
      <alignment horizontal="right" vertical="top" wrapText="1"/>
    </xf>
    <xf numFmtId="2" fontId="103" fillId="5" borderId="14" xfId="0" applyNumberFormat="1" applyFont="1" applyFill="1" applyBorder="1" applyAlignment="1">
      <alignment horizontal="right" vertical="center"/>
    </xf>
    <xf numFmtId="0" fontId="126" fillId="0" borderId="0" xfId="0" applyFont="1"/>
    <xf numFmtId="1" fontId="106" fillId="5" borderId="13" xfId="0" applyNumberFormat="1" applyFont="1" applyFill="1" applyBorder="1" applyAlignment="1">
      <alignment horizontal="center" vertical="center"/>
    </xf>
    <xf numFmtId="1" fontId="106" fillId="5" borderId="14" xfId="0" applyNumberFormat="1" applyFont="1" applyFill="1" applyBorder="1" applyAlignment="1">
      <alignment horizontal="center" vertical="center"/>
    </xf>
    <xf numFmtId="49" fontId="106" fillId="5" borderId="56" xfId="0" applyNumberFormat="1" applyFont="1" applyFill="1" applyBorder="1" applyAlignment="1">
      <alignment horizontal="center"/>
    </xf>
    <xf numFmtId="49" fontId="106" fillId="5" borderId="13" xfId="0" applyNumberFormat="1" applyFont="1" applyFill="1" applyBorder="1" applyAlignment="1">
      <alignment horizontal="center"/>
    </xf>
    <xf numFmtId="0" fontId="106" fillId="5" borderId="17" xfId="0" applyFont="1" applyFill="1" applyBorder="1" applyAlignment="1">
      <alignment horizontal="center" vertical="center"/>
    </xf>
    <xf numFmtId="49" fontId="106" fillId="0" borderId="26" xfId="0" applyNumberFormat="1" applyFont="1" applyBorder="1" applyAlignment="1">
      <alignment horizontal="center"/>
    </xf>
    <xf numFmtId="49" fontId="106" fillId="5" borderId="23" xfId="0" applyNumberFormat="1" applyFont="1" applyFill="1" applyBorder="1" applyAlignment="1">
      <alignment horizontal="center"/>
    </xf>
    <xf numFmtId="0" fontId="106" fillId="0" borderId="13" xfId="0" applyFont="1" applyBorder="1" applyAlignment="1">
      <alignment horizontal="center" vertical="center"/>
    </xf>
    <xf numFmtId="0" fontId="106" fillId="0" borderId="14" xfId="0" applyFont="1" applyBorder="1" applyAlignment="1">
      <alignment horizontal="center" vertical="center"/>
    </xf>
    <xf numFmtId="2" fontId="124" fillId="0" borderId="14" xfId="0" applyNumberFormat="1" applyFont="1" applyBorder="1" applyAlignment="1">
      <alignment horizontal="right" vertical="center"/>
    </xf>
    <xf numFmtId="0" fontId="125" fillId="0" borderId="13" xfId="0" applyFont="1" applyBorder="1" applyAlignment="1">
      <alignment horizontal="center" vertical="center"/>
    </xf>
    <xf numFmtId="1" fontId="106" fillId="0" borderId="13" xfId="0" applyNumberFormat="1" applyFont="1" applyBorder="1" applyAlignment="1">
      <alignment horizontal="center" vertical="center"/>
    </xf>
    <xf numFmtId="1" fontId="106" fillId="0" borderId="14" xfId="0" applyNumberFormat="1" applyFont="1" applyBorder="1" applyAlignment="1">
      <alignment horizontal="center" vertical="center"/>
    </xf>
    <xf numFmtId="0" fontId="106" fillId="0" borderId="14" xfId="0" applyFont="1" applyBorder="1" applyAlignment="1">
      <alignment horizontal="center" wrapText="1"/>
    </xf>
    <xf numFmtId="0" fontId="106" fillId="5" borderId="14" xfId="0" applyFont="1" applyFill="1" applyBorder="1" applyAlignment="1">
      <alignment horizontal="center" wrapText="1"/>
    </xf>
    <xf numFmtId="167" fontId="42" fillId="12" borderId="26" xfId="0" applyNumberFormat="1" applyFont="1" applyFill="1" applyBorder="1"/>
    <xf numFmtId="167" fontId="43" fillId="15" borderId="14" xfId="0" applyNumberFormat="1" applyFont="1" applyFill="1" applyBorder="1"/>
    <xf numFmtId="169" fontId="43" fillId="15" borderId="14" xfId="0" applyNumberFormat="1" applyFont="1" applyFill="1" applyBorder="1"/>
    <xf numFmtId="169" fontId="42" fillId="16" borderId="14" xfId="0" applyNumberFormat="1" applyFont="1" applyFill="1" applyBorder="1"/>
    <xf numFmtId="166" fontId="43" fillId="0" borderId="14" xfId="0" applyNumberFormat="1" applyFont="1" applyBorder="1"/>
    <xf numFmtId="0" fontId="44" fillId="23" borderId="14" xfId="0" applyFont="1" applyFill="1" applyBorder="1" applyAlignment="1">
      <alignment horizontal="center"/>
    </xf>
    <xf numFmtId="0" fontId="44" fillId="5" borderId="14" xfId="0" applyFont="1" applyFill="1" applyBorder="1" applyAlignment="1">
      <alignment horizontal="center" vertical="center"/>
    </xf>
    <xf numFmtId="166" fontId="44" fillId="5" borderId="14" xfId="0" applyNumberFormat="1" applyFont="1" applyFill="1" applyBorder="1" applyAlignment="1">
      <alignment horizontal="right"/>
    </xf>
    <xf numFmtId="0" fontId="44" fillId="23" borderId="14" xfId="0" applyFont="1" applyFill="1" applyBorder="1" applyAlignment="1">
      <alignment horizontal="center" vertical="center"/>
    </xf>
    <xf numFmtId="166" fontId="44" fillId="23" borderId="14" xfId="0" applyNumberFormat="1" applyFont="1" applyFill="1" applyBorder="1" applyAlignment="1">
      <alignment horizontal="right"/>
    </xf>
    <xf numFmtId="0" fontId="43" fillId="23" borderId="14" xfId="0" applyFont="1" applyFill="1" applyBorder="1" applyAlignment="1">
      <alignment horizontal="center"/>
    </xf>
    <xf numFmtId="166" fontId="43" fillId="23" borderId="14" xfId="0" applyNumberFormat="1" applyFont="1" applyFill="1" applyBorder="1" applyAlignment="1">
      <alignment horizontal="right"/>
    </xf>
    <xf numFmtId="0" fontId="43" fillId="23" borderId="14" xfId="0" applyFont="1" applyFill="1" applyBorder="1" applyAlignment="1">
      <alignment horizontal="center" vertical="center"/>
    </xf>
    <xf numFmtId="0" fontId="127" fillId="23" borderId="14" xfId="0" applyFont="1" applyFill="1" applyBorder="1" applyAlignment="1">
      <alignment horizontal="left"/>
    </xf>
    <xf numFmtId="4" fontId="44" fillId="23" borderId="14" xfId="0" applyNumberFormat="1" applyFont="1" applyFill="1" applyBorder="1" applyAlignment="1">
      <alignment horizontal="right" vertical="center"/>
    </xf>
    <xf numFmtId="166" fontId="44" fillId="23" borderId="14" xfId="0" applyNumberFormat="1" applyFont="1" applyFill="1" applyBorder="1" applyAlignment="1">
      <alignment horizontal="center"/>
    </xf>
    <xf numFmtId="0" fontId="127" fillId="0" borderId="14" xfId="0" applyFont="1" applyBorder="1" applyAlignment="1">
      <alignment horizontal="left"/>
    </xf>
    <xf numFmtId="167" fontId="44" fillId="0" borderId="14" xfId="0" applyNumberFormat="1" applyFont="1" applyBorder="1"/>
    <xf numFmtId="0" fontId="132" fillId="18" borderId="14" xfId="0" applyFont="1" applyFill="1" applyBorder="1" applyAlignment="1">
      <alignment horizontal="center" vertical="center" wrapText="1"/>
    </xf>
    <xf numFmtId="0" fontId="132" fillId="18" borderId="14" xfId="0" applyFont="1" applyFill="1" applyBorder="1" applyAlignment="1">
      <alignment horizontal="center" vertical="center"/>
    </xf>
    <xf numFmtId="170" fontId="132" fillId="18" borderId="68" xfId="0" applyNumberFormat="1" applyFont="1" applyFill="1" applyBorder="1" applyAlignment="1">
      <alignment horizontal="center" vertical="center" wrapText="1"/>
    </xf>
    <xf numFmtId="0" fontId="133" fillId="5" borderId="13" xfId="0" applyFont="1" applyFill="1" applyBorder="1" applyAlignment="1">
      <alignment horizontal="center"/>
    </xf>
    <xf numFmtId="49" fontId="133" fillId="5" borderId="14" xfId="0" applyNumberFormat="1" applyFont="1" applyFill="1" applyBorder="1" applyAlignment="1">
      <alignment horizontal="center" vertical="center"/>
    </xf>
    <xf numFmtId="4" fontId="134" fillId="5" borderId="14" xfId="0" applyNumberFormat="1" applyFont="1" applyFill="1" applyBorder="1" applyAlignment="1">
      <alignment horizontal="right" vertical="center"/>
    </xf>
    <xf numFmtId="173" fontId="134" fillId="5" borderId="14" xfId="0" applyNumberFormat="1" applyFont="1" applyFill="1" applyBorder="1" applyAlignment="1">
      <alignment horizontal="right" vertical="center"/>
    </xf>
    <xf numFmtId="2" fontId="134" fillId="5" borderId="14" xfId="0" applyNumberFormat="1" applyFont="1" applyFill="1" applyBorder="1" applyAlignment="1">
      <alignment horizontal="right" vertical="center"/>
    </xf>
    <xf numFmtId="4" fontId="134" fillId="0" borderId="14" xfId="0" applyNumberFormat="1" applyFont="1" applyBorder="1" applyAlignment="1">
      <alignment horizontal="right" vertical="center"/>
    </xf>
    <xf numFmtId="4" fontId="134" fillId="0" borderId="68" xfId="0" applyNumberFormat="1" applyFont="1" applyBorder="1" applyAlignment="1">
      <alignment horizontal="right" vertical="center"/>
    </xf>
    <xf numFmtId="2" fontId="133" fillId="5" borderId="14" xfId="0" applyNumberFormat="1" applyFont="1" applyFill="1" applyBorder="1" applyAlignment="1">
      <alignment horizontal="center" vertical="center"/>
    </xf>
    <xf numFmtId="0" fontId="133" fillId="29" borderId="13" xfId="0" applyFont="1" applyFill="1" applyBorder="1" applyAlignment="1">
      <alignment horizontal="center"/>
    </xf>
    <xf numFmtId="2" fontId="133" fillId="29" borderId="14" xfId="0" applyNumberFormat="1" applyFont="1" applyFill="1" applyBorder="1"/>
    <xf numFmtId="2" fontId="133" fillId="29" borderId="14" xfId="0" applyNumberFormat="1" applyFont="1" applyFill="1" applyBorder="1" applyAlignment="1">
      <alignment horizontal="center" vertical="center"/>
    </xf>
    <xf numFmtId="4" fontId="134" fillId="29" borderId="14" xfId="0" applyNumberFormat="1" applyFont="1" applyFill="1" applyBorder="1" applyAlignment="1">
      <alignment horizontal="right" vertical="center"/>
    </xf>
    <xf numFmtId="4" fontId="134" fillId="5" borderId="56" xfId="0" applyNumberFormat="1" applyFont="1" applyFill="1" applyBorder="1" applyAlignment="1">
      <alignment horizontal="right" vertical="center"/>
    </xf>
    <xf numFmtId="173" fontId="134" fillId="5" borderId="48" xfId="0" applyNumberFormat="1" applyFont="1" applyFill="1" applyBorder="1" applyAlignment="1">
      <alignment horizontal="right" vertical="center"/>
    </xf>
    <xf numFmtId="4" fontId="134" fillId="5" borderId="26" xfId="0" applyNumberFormat="1" applyFont="1" applyFill="1" applyBorder="1" applyAlignment="1">
      <alignment horizontal="right" vertical="center"/>
    </xf>
    <xf numFmtId="2" fontId="135" fillId="5" borderId="14" xfId="0" applyNumberFormat="1" applyFont="1" applyFill="1" applyBorder="1" applyAlignment="1">
      <alignment horizontal="right" vertical="center"/>
    </xf>
    <xf numFmtId="4" fontId="134" fillId="5" borderId="67" xfId="0" applyNumberFormat="1" applyFont="1" applyFill="1" applyBorder="1" applyAlignment="1">
      <alignment horizontal="right" vertical="center"/>
    </xf>
    <xf numFmtId="176" fontId="133" fillId="0" borderId="14" xfId="0" applyNumberFormat="1" applyFont="1" applyBorder="1" applyAlignment="1">
      <alignment horizontal="right" vertical="center"/>
    </xf>
    <xf numFmtId="1" fontId="136" fillId="5" borderId="14" xfId="0" applyNumberFormat="1" applyFont="1" applyFill="1" applyBorder="1" applyAlignment="1">
      <alignment horizontal="center" vertical="center"/>
    </xf>
    <xf numFmtId="1" fontId="136" fillId="0" borderId="14" xfId="0" applyNumberFormat="1" applyFont="1" applyBorder="1" applyAlignment="1">
      <alignment horizontal="center" vertical="center"/>
    </xf>
    <xf numFmtId="1" fontId="136" fillId="29" borderId="14" xfId="0" applyNumberFormat="1" applyFont="1" applyFill="1" applyBorder="1" applyAlignment="1">
      <alignment horizontal="center" vertical="center"/>
    </xf>
    <xf numFmtId="49" fontId="133" fillId="5" borderId="14" xfId="0" applyNumberFormat="1" applyFont="1" applyFill="1" applyBorder="1" applyAlignment="1">
      <alignment horizontal="left"/>
    </xf>
    <xf numFmtId="0" fontId="136" fillId="5" borderId="14" xfId="0" applyFont="1" applyFill="1" applyBorder="1" applyAlignment="1">
      <alignment vertical="center"/>
    </xf>
    <xf numFmtId="0" fontId="136" fillId="0" borderId="14" xfId="0" applyFont="1" applyBorder="1" applyAlignment="1">
      <alignment vertical="center"/>
    </xf>
    <xf numFmtId="164" fontId="19" fillId="23" borderId="14" xfId="0" applyNumberFormat="1" applyFont="1" applyFill="1" applyBorder="1" applyAlignment="1">
      <alignment vertical="center"/>
    </xf>
    <xf numFmtId="14" fontId="0" fillId="0" borderId="69" xfId="0" applyNumberFormat="1" applyBorder="1"/>
    <xf numFmtId="44" fontId="137" fillId="0" borderId="0" xfId="11"/>
    <xf numFmtId="44" fontId="0" fillId="0" borderId="69" xfId="0" applyNumberFormat="1" applyBorder="1"/>
    <xf numFmtId="44" fontId="137" fillId="0" borderId="69" xfId="11" applyBorder="1"/>
    <xf numFmtId="0" fontId="132" fillId="31" borderId="14" xfId="0" applyFont="1" applyFill="1" applyBorder="1" applyAlignment="1">
      <alignment horizontal="center" vertical="center" wrapText="1"/>
    </xf>
    <xf numFmtId="0" fontId="101" fillId="0" borderId="70" xfId="0" applyFont="1" applyBorder="1" applyAlignment="1" applyProtection="1">
      <alignment horizontal="center" vertical="center"/>
      <protection locked="0"/>
    </xf>
    <xf numFmtId="49" fontId="108" fillId="0" borderId="70" xfId="0" applyNumberFormat="1" applyFont="1" applyBorder="1" applyAlignment="1" applyProtection="1">
      <alignment horizontal="center" vertical="center"/>
      <protection locked="0"/>
    </xf>
    <xf numFmtId="49" fontId="100" fillId="25" borderId="70" xfId="3" applyNumberFormat="1" applyFont="1" applyFill="1" applyBorder="1" applyAlignment="1" applyProtection="1">
      <alignment horizontal="center" vertical="center" wrapText="1"/>
      <protection locked="0"/>
    </xf>
    <xf numFmtId="0" fontId="101" fillId="27" borderId="70" xfId="0" applyFont="1" applyFill="1" applyBorder="1" applyAlignment="1" applyProtection="1">
      <alignment horizontal="center" vertical="center" wrapText="1"/>
      <protection locked="0"/>
    </xf>
    <xf numFmtId="2" fontId="100" fillId="23" borderId="70" xfId="5" applyNumberFormat="1" applyFont="1" applyFill="1" applyBorder="1" applyAlignment="1" applyProtection="1">
      <alignment horizontal="center" vertical="center"/>
      <protection locked="0"/>
    </xf>
    <xf numFmtId="0" fontId="133" fillId="0" borderId="29" xfId="0" applyFont="1" applyBorder="1"/>
    <xf numFmtId="166" fontId="103" fillId="5" borderId="14" xfId="0" applyNumberFormat="1" applyFont="1" applyFill="1" applyBorder="1" applyAlignment="1">
      <alignment horizontal="right"/>
    </xf>
    <xf numFmtId="2" fontId="132" fillId="31" borderId="14" xfId="0" applyNumberFormat="1" applyFont="1" applyFill="1" applyBorder="1" applyAlignment="1">
      <alignment horizontal="center" vertical="center"/>
    </xf>
    <xf numFmtId="2" fontId="132" fillId="18" borderId="14" xfId="0" applyNumberFormat="1" applyFont="1" applyFill="1" applyBorder="1" applyAlignment="1">
      <alignment horizontal="center" vertical="center" wrapText="1"/>
    </xf>
    <xf numFmtId="0" fontId="133" fillId="0" borderId="0" xfId="0" applyFont="1"/>
    <xf numFmtId="0" fontId="133" fillId="5" borderId="14" xfId="0" applyFont="1" applyFill="1" applyBorder="1" applyAlignment="1">
      <alignment horizontal="center" vertical="top" wrapText="1"/>
    </xf>
    <xf numFmtId="0" fontId="133" fillId="5" borderId="14" xfId="0" applyFont="1" applyFill="1" applyBorder="1" applyAlignment="1">
      <alignment horizontal="left"/>
    </xf>
    <xf numFmtId="0" fontId="133" fillId="0" borderId="14" xfId="0" applyFont="1" applyBorder="1" applyAlignment="1">
      <alignment horizontal="center"/>
    </xf>
    <xf numFmtId="0" fontId="133" fillId="5" borderId="14" xfId="0" applyFont="1" applyFill="1" applyBorder="1" applyAlignment="1">
      <alignment horizontal="center"/>
    </xf>
    <xf numFmtId="2" fontId="133" fillId="23" borderId="14" xfId="0" applyNumberFormat="1" applyFont="1" applyFill="1" applyBorder="1"/>
    <xf numFmtId="2" fontId="134" fillId="5" borderId="14" xfId="0" applyNumberFormat="1" applyFont="1" applyFill="1" applyBorder="1" applyAlignment="1">
      <alignment horizontal="center" vertical="top" wrapText="1"/>
    </xf>
    <xf numFmtId="49" fontId="133" fillId="5" borderId="14" xfId="0" applyNumberFormat="1" applyFont="1" applyFill="1" applyBorder="1" applyAlignment="1">
      <alignment horizontal="center"/>
    </xf>
    <xf numFmtId="49" fontId="133" fillId="0" borderId="14" xfId="0" applyNumberFormat="1" applyFont="1" applyBorder="1" applyAlignment="1">
      <alignment horizontal="center"/>
    </xf>
    <xf numFmtId="0" fontId="133" fillId="5" borderId="14" xfId="0" applyFont="1" applyFill="1" applyBorder="1"/>
    <xf numFmtId="49" fontId="133" fillId="5" borderId="14" xfId="0" applyNumberFormat="1" applyFont="1" applyFill="1" applyBorder="1" applyAlignment="1">
      <alignment horizontal="center" wrapText="1"/>
    </xf>
    <xf numFmtId="0" fontId="133" fillId="29" borderId="14" xfId="0" applyFont="1" applyFill="1" applyBorder="1" applyAlignment="1">
      <alignment horizontal="center" vertical="top" wrapText="1"/>
    </xf>
    <xf numFmtId="0" fontId="133" fillId="29" borderId="14" xfId="0" applyFont="1" applyFill="1" applyBorder="1" applyAlignment="1">
      <alignment horizontal="left"/>
    </xf>
    <xf numFmtId="49" fontId="133" fillId="29" borderId="14" xfId="0" applyNumberFormat="1" applyFont="1" applyFill="1" applyBorder="1" applyAlignment="1">
      <alignment horizontal="center"/>
    </xf>
    <xf numFmtId="0" fontId="133" fillId="23" borderId="0" xfId="0" applyFont="1" applyFill="1"/>
    <xf numFmtId="49" fontId="133" fillId="0" borderId="56" xfId="0" applyNumberFormat="1" applyFont="1" applyBorder="1" applyAlignment="1">
      <alignment horizontal="center"/>
    </xf>
    <xf numFmtId="49" fontId="133" fillId="5" borderId="56" xfId="0" applyNumberFormat="1" applyFont="1" applyFill="1" applyBorder="1" applyAlignment="1">
      <alignment horizontal="center"/>
    </xf>
    <xf numFmtId="2" fontId="133" fillId="23" borderId="56" xfId="0" applyNumberFormat="1" applyFont="1" applyFill="1" applyBorder="1"/>
    <xf numFmtId="2" fontId="134" fillId="5" borderId="56" xfId="0" applyNumberFormat="1" applyFont="1" applyFill="1" applyBorder="1" applyAlignment="1">
      <alignment horizontal="center" vertical="top" wrapText="1"/>
    </xf>
    <xf numFmtId="0" fontId="133" fillId="5" borderId="13" xfId="0" applyFont="1" applyFill="1" applyBorder="1" applyAlignment="1">
      <alignment horizontal="left"/>
    </xf>
    <xf numFmtId="49" fontId="133" fillId="0" borderId="26" xfId="0" applyNumberFormat="1" applyFont="1" applyBorder="1" applyAlignment="1">
      <alignment horizontal="center"/>
    </xf>
    <xf numFmtId="49" fontId="133" fillId="5" borderId="26" xfId="0" applyNumberFormat="1" applyFont="1" applyFill="1" applyBorder="1" applyAlignment="1">
      <alignment horizontal="center"/>
    </xf>
    <xf numFmtId="2" fontId="133" fillId="23" borderId="26" xfId="0" applyNumberFormat="1" applyFont="1" applyFill="1" applyBorder="1"/>
    <xf numFmtId="2" fontId="134" fillId="5" borderId="26" xfId="0" applyNumberFormat="1" applyFont="1" applyFill="1" applyBorder="1" applyAlignment="1">
      <alignment horizontal="center" vertical="top" wrapText="1"/>
    </xf>
    <xf numFmtId="2" fontId="133" fillId="23" borderId="48" xfId="0" applyNumberFormat="1" applyFont="1" applyFill="1" applyBorder="1"/>
    <xf numFmtId="49" fontId="133" fillId="5" borderId="56" xfId="0" applyNumberFormat="1" applyFont="1" applyFill="1" applyBorder="1" applyAlignment="1">
      <alignment horizontal="center" wrapText="1"/>
    </xf>
    <xf numFmtId="0" fontId="133" fillId="5" borderId="13" xfId="0" applyFont="1" applyFill="1" applyBorder="1" applyAlignment="1">
      <alignment horizontal="center" vertical="top" wrapText="1"/>
    </xf>
    <xf numFmtId="0" fontId="133" fillId="5" borderId="48" xfId="0" applyFont="1" applyFill="1" applyBorder="1" applyAlignment="1">
      <alignment horizontal="left"/>
    </xf>
    <xf numFmtId="49" fontId="133" fillId="5" borderId="26" xfId="0" applyNumberFormat="1" applyFont="1" applyFill="1" applyBorder="1" applyAlignment="1">
      <alignment horizontal="center" wrapText="1"/>
    </xf>
    <xf numFmtId="0" fontId="133" fillId="29" borderId="14" xfId="0" applyFont="1" applyFill="1" applyBorder="1" applyAlignment="1">
      <alignment horizontal="center"/>
    </xf>
    <xf numFmtId="49" fontId="133" fillId="29" borderId="14" xfId="0" applyNumberFormat="1" applyFont="1" applyFill="1" applyBorder="1" applyAlignment="1">
      <alignment horizontal="center" wrapText="1"/>
    </xf>
    <xf numFmtId="0" fontId="133" fillId="0" borderId="14" xfId="0" applyFont="1" applyBorder="1" applyAlignment="1">
      <alignment horizontal="center" wrapText="1"/>
    </xf>
    <xf numFmtId="0" fontId="133" fillId="5" borderId="14" xfId="0" applyFont="1" applyFill="1" applyBorder="1" applyAlignment="1">
      <alignment horizontal="center" wrapText="1"/>
    </xf>
    <xf numFmtId="4" fontId="134" fillId="5" borderId="48" xfId="0" applyNumberFormat="1" applyFont="1" applyFill="1" applyBorder="1" applyAlignment="1">
      <alignment horizontal="right" vertical="center"/>
    </xf>
    <xf numFmtId="0" fontId="136" fillId="0" borderId="0" xfId="0" applyFont="1" applyAlignment="1">
      <alignment horizontal="center" vertical="center"/>
    </xf>
    <xf numFmtId="0" fontId="136" fillId="0" borderId="0" xfId="0" applyFont="1" applyAlignment="1">
      <alignment horizontal="center" vertical="top" wrapText="1"/>
    </xf>
    <xf numFmtId="0" fontId="136" fillId="0" borderId="0" xfId="0" applyFont="1" applyAlignment="1">
      <alignment horizontal="left" vertical="center"/>
    </xf>
    <xf numFmtId="0" fontId="136" fillId="5" borderId="29" xfId="0" applyFont="1" applyFill="1" applyBorder="1" applyAlignment="1">
      <alignment horizontal="left" vertical="center"/>
    </xf>
    <xf numFmtId="0" fontId="133" fillId="0" borderId="0" xfId="0" applyFont="1" applyAlignment="1">
      <alignment horizontal="center" vertical="center"/>
    </xf>
    <xf numFmtId="49" fontId="133" fillId="5" borderId="29" xfId="0" applyNumberFormat="1" applyFont="1" applyFill="1" applyBorder="1" applyAlignment="1">
      <alignment horizontal="center" vertical="center"/>
    </xf>
    <xf numFmtId="0" fontId="133" fillId="0" borderId="0" xfId="0" applyFont="1" applyAlignment="1">
      <alignment horizontal="center"/>
    </xf>
    <xf numFmtId="2" fontId="173" fillId="0" borderId="0" xfId="0" applyNumberFormat="1" applyFont="1" applyAlignment="1">
      <alignment horizontal="center" vertical="center"/>
    </xf>
    <xf numFmtId="0" fontId="173" fillId="0" borderId="0" xfId="0" applyFont="1" applyAlignment="1">
      <alignment horizontal="center" vertical="center"/>
    </xf>
    <xf numFmtId="177" fontId="133" fillId="0" borderId="0" xfId="0" applyNumberFormat="1" applyFont="1" applyAlignment="1">
      <alignment horizontal="center" vertical="center"/>
    </xf>
    <xf numFmtId="1" fontId="136" fillId="23" borderId="0" xfId="0" applyNumberFormat="1" applyFont="1" applyFill="1" applyAlignment="1">
      <alignment horizontal="center" vertical="center"/>
    </xf>
    <xf numFmtId="1" fontId="136" fillId="0" borderId="0" xfId="0" applyNumberFormat="1" applyFont="1" applyAlignment="1">
      <alignment horizontal="center" vertical="center"/>
    </xf>
    <xf numFmtId="170" fontId="136" fillId="0" borderId="29" xfId="0" applyNumberFormat="1" applyFont="1" applyBorder="1" applyAlignment="1">
      <alignment horizontal="center" vertical="center"/>
    </xf>
    <xf numFmtId="2" fontId="133" fillId="0" borderId="0" xfId="0" applyNumberFormat="1" applyFont="1" applyAlignment="1">
      <alignment horizontal="center" vertical="center"/>
    </xf>
    <xf numFmtId="0" fontId="133" fillId="0" borderId="0" xfId="0" applyFont="1" applyAlignment="1">
      <alignment vertical="top"/>
    </xf>
    <xf numFmtId="0" fontId="13" fillId="0" borderId="14" xfId="16897" applyFont="1" applyBorder="1" applyAlignment="1">
      <alignment horizontal="center" vertical="center"/>
    </xf>
    <xf numFmtId="44" fontId="137" fillId="0" borderId="70" xfId="11" applyBorder="1"/>
    <xf numFmtId="44" fontId="137" fillId="23" borderId="70" xfId="11" applyFill="1" applyBorder="1"/>
    <xf numFmtId="14" fontId="0" fillId="0" borderId="70" xfId="0" applyNumberFormat="1" applyBorder="1"/>
    <xf numFmtId="0" fontId="0" fillId="0" borderId="70" xfId="0" applyBorder="1"/>
    <xf numFmtId="49" fontId="126" fillId="23" borderId="93" xfId="0" applyNumberFormat="1" applyFont="1" applyFill="1" applyBorder="1" applyAlignment="1" applyProtection="1">
      <alignment horizontal="center" vertical="center" wrapText="1"/>
      <protection locked="0"/>
    </xf>
    <xf numFmtId="0" fontId="1" fillId="23" borderId="93" xfId="0" applyFont="1" applyFill="1" applyBorder="1" applyAlignment="1">
      <alignment horizontal="center" vertical="center" wrapText="1"/>
    </xf>
    <xf numFmtId="0" fontId="0" fillId="23" borderId="0" xfId="0" applyFill="1" applyAlignment="1">
      <alignment horizontal="center"/>
    </xf>
    <xf numFmtId="0" fontId="0" fillId="0" borderId="93" xfId="0" applyBorder="1" applyAlignment="1">
      <alignment horizontal="center"/>
    </xf>
    <xf numFmtId="0" fontId="106" fillId="5" borderId="13" xfId="0" applyFont="1" applyFill="1" applyBorder="1" applyAlignment="1">
      <alignment horizontal="center" vertical="center" wrapText="1"/>
    </xf>
    <xf numFmtId="0" fontId="106" fillId="5" borderId="48" xfId="0" applyFont="1" applyFill="1" applyBorder="1" applyAlignment="1">
      <alignment horizontal="left"/>
    </xf>
    <xf numFmtId="0" fontId="106" fillId="5" borderId="48" xfId="0" applyFont="1" applyFill="1" applyBorder="1"/>
    <xf numFmtId="0" fontId="125" fillId="5" borderId="13" xfId="0" applyFont="1" applyFill="1" applyBorder="1" applyAlignment="1">
      <alignment horizontal="center" vertical="center"/>
    </xf>
    <xf numFmtId="0" fontId="103" fillId="5" borderId="13" xfId="0" applyFont="1" applyFill="1" applyBorder="1" applyAlignment="1">
      <alignment horizontal="center" vertical="center" wrapText="1"/>
    </xf>
    <xf numFmtId="0" fontId="103" fillId="5" borderId="48" xfId="0" applyFont="1" applyFill="1" applyBorder="1" applyAlignment="1">
      <alignment horizontal="left"/>
    </xf>
    <xf numFmtId="0" fontId="106" fillId="29" borderId="13" xfId="0" applyFont="1" applyFill="1" applyBorder="1" applyAlignment="1">
      <alignment horizontal="center" vertical="center" wrapText="1"/>
    </xf>
    <xf numFmtId="0" fontId="106" fillId="29" borderId="48" xfId="0" applyFont="1" applyFill="1" applyBorder="1" applyAlignment="1">
      <alignment horizontal="left"/>
    </xf>
    <xf numFmtId="0" fontId="106" fillId="5" borderId="3" xfId="0" applyFont="1" applyFill="1" applyBorder="1" applyAlignment="1">
      <alignment horizontal="left"/>
    </xf>
    <xf numFmtId="49" fontId="106" fillId="0" borderId="56" xfId="0" applyNumberFormat="1" applyFont="1" applyBorder="1" applyAlignment="1">
      <alignment horizontal="center"/>
    </xf>
    <xf numFmtId="0" fontId="106" fillId="5" borderId="63" xfId="0" applyFont="1" applyFill="1" applyBorder="1" applyAlignment="1">
      <alignment horizontal="left"/>
    </xf>
    <xf numFmtId="175" fontId="106" fillId="5" borderId="59" xfId="0" applyNumberFormat="1" applyFont="1" applyFill="1" applyBorder="1" applyAlignment="1">
      <alignment horizontal="center"/>
    </xf>
    <xf numFmtId="0" fontId="106" fillId="5" borderId="94" xfId="0" applyFont="1" applyFill="1" applyBorder="1" applyAlignment="1">
      <alignment horizontal="left"/>
    </xf>
    <xf numFmtId="49" fontId="106" fillId="5" borderId="56" xfId="0" applyNumberFormat="1" applyFont="1" applyFill="1" applyBorder="1" applyAlignment="1">
      <alignment horizontal="center" wrapText="1"/>
    </xf>
    <xf numFmtId="0" fontId="106" fillId="5" borderId="17" xfId="0" applyFont="1" applyFill="1" applyBorder="1" applyAlignment="1">
      <alignment horizontal="left"/>
    </xf>
    <xf numFmtId="0" fontId="106" fillId="5" borderId="49" xfId="0" applyFont="1" applyFill="1" applyBorder="1" applyAlignment="1">
      <alignment horizontal="left"/>
    </xf>
    <xf numFmtId="49" fontId="131" fillId="23" borderId="29" xfId="0" applyNumberFormat="1" applyFont="1" applyFill="1" applyBorder="1" applyAlignment="1">
      <alignment vertical="top" wrapText="1"/>
    </xf>
    <xf numFmtId="49" fontId="106" fillId="0" borderId="67" xfId="0" applyNumberFormat="1" applyFont="1" applyBorder="1" applyAlignment="1">
      <alignment horizontal="center"/>
    </xf>
    <xf numFmtId="49" fontId="106" fillId="5" borderId="67" xfId="0" applyNumberFormat="1" applyFont="1" applyFill="1" applyBorder="1" applyAlignment="1">
      <alignment horizontal="center"/>
    </xf>
    <xf numFmtId="0" fontId="106" fillId="29" borderId="14" xfId="0" applyFont="1" applyFill="1" applyBorder="1" applyAlignment="1">
      <alignment horizontal="center"/>
    </xf>
    <xf numFmtId="49" fontId="106" fillId="29" borderId="14" xfId="0" applyNumberFormat="1" applyFont="1" applyFill="1" applyBorder="1" applyAlignment="1">
      <alignment horizontal="center" wrapText="1"/>
    </xf>
    <xf numFmtId="1" fontId="106" fillId="29" borderId="13" xfId="0" applyNumberFormat="1" applyFont="1" applyFill="1" applyBorder="1" applyAlignment="1">
      <alignment horizontal="center" vertical="center"/>
    </xf>
    <xf numFmtId="1" fontId="106" fillId="29" borderId="14" xfId="0" applyNumberFormat="1" applyFont="1" applyFill="1" applyBorder="1" applyAlignment="1">
      <alignment horizontal="center" vertical="center"/>
    </xf>
    <xf numFmtId="0" fontId="11" fillId="24" borderId="0" xfId="0" applyFont="1" applyFill="1"/>
    <xf numFmtId="0" fontId="177" fillId="21" borderId="93" xfId="2" applyFont="1" applyFill="1" applyBorder="1" applyAlignment="1" applyProtection="1">
      <alignment horizontal="center" vertical="center" wrapText="1"/>
    </xf>
    <xf numFmtId="49" fontId="23" fillId="22" borderId="93" xfId="3" applyNumberFormat="1" applyFont="1" applyFill="1" applyBorder="1" applyAlignment="1">
      <alignment horizontal="center" vertical="center" wrapText="1"/>
    </xf>
    <xf numFmtId="0" fontId="23" fillId="22" borderId="93" xfId="3" applyFont="1" applyFill="1" applyBorder="1" applyAlignment="1">
      <alignment horizontal="center" vertical="center" wrapText="1"/>
    </xf>
    <xf numFmtId="0" fontId="23" fillId="22" borderId="62" xfId="3" applyFont="1" applyFill="1" applyBorder="1" applyAlignment="1">
      <alignment horizontal="center" vertical="center" wrapText="1"/>
    </xf>
    <xf numFmtId="0" fontId="23" fillId="22" borderId="63" xfId="3" applyFont="1" applyFill="1" applyBorder="1" applyAlignment="1">
      <alignment horizontal="center" vertical="center" wrapText="1"/>
    </xf>
    <xf numFmtId="49" fontId="178" fillId="23" borderId="93" xfId="0" applyNumberFormat="1" applyFont="1" applyFill="1" applyBorder="1" applyAlignment="1" applyProtection="1">
      <alignment horizontal="center" vertical="center" wrapText="1"/>
      <protection locked="0"/>
    </xf>
    <xf numFmtId="0" fontId="179" fillId="23" borderId="93" xfId="0" applyFont="1" applyFill="1" applyBorder="1" applyAlignment="1">
      <alignment horizontal="center" vertical="center" wrapText="1"/>
    </xf>
    <xf numFmtId="49" fontId="178" fillId="23" borderId="93" xfId="4" applyNumberFormat="1" applyFont="1" applyFill="1" applyBorder="1" applyAlignment="1" applyProtection="1">
      <alignment horizontal="center" vertical="center"/>
      <protection locked="0"/>
    </xf>
    <xf numFmtId="49" fontId="178" fillId="23" borderId="93" xfId="0" applyNumberFormat="1" applyFont="1" applyFill="1" applyBorder="1" applyAlignment="1" applyProtection="1">
      <alignment horizontal="center" vertical="center"/>
      <protection locked="0"/>
    </xf>
    <xf numFmtId="0" fontId="178" fillId="23" borderId="93" xfId="0" applyFont="1" applyFill="1" applyBorder="1" applyAlignment="1" applyProtection="1">
      <alignment horizontal="center" vertical="center"/>
      <protection locked="0"/>
    </xf>
    <xf numFmtId="49" fontId="180" fillId="23" borderId="93" xfId="3" applyNumberFormat="1" applyFont="1" applyFill="1" applyBorder="1" applyAlignment="1" applyProtection="1">
      <alignment horizontal="center" vertical="center"/>
      <protection locked="0"/>
    </xf>
    <xf numFmtId="49" fontId="179" fillId="0" borderId="93" xfId="0" applyNumberFormat="1" applyFont="1" applyBorder="1" applyAlignment="1" applyProtection="1">
      <alignment horizontal="center"/>
      <protection locked="0"/>
    </xf>
    <xf numFmtId="14" fontId="179" fillId="0" borderId="93" xfId="0" applyNumberFormat="1" applyFont="1" applyBorder="1" applyAlignment="1" applyProtection="1">
      <alignment horizontal="center"/>
      <protection locked="0"/>
    </xf>
    <xf numFmtId="49" fontId="178" fillId="23" borderId="62" xfId="0" applyNumberFormat="1" applyFont="1" applyFill="1" applyBorder="1" applyAlignment="1" applyProtection="1">
      <alignment horizontal="center" vertical="center"/>
      <protection locked="0"/>
    </xf>
    <xf numFmtId="0" fontId="181" fillId="0" borderId="93" xfId="0" applyFont="1" applyBorder="1" applyAlignment="1">
      <alignment vertical="center" wrapText="1"/>
    </xf>
    <xf numFmtId="4" fontId="180" fillId="0" borderId="93" xfId="5" applyNumberFormat="1" applyFont="1" applyBorder="1" applyAlignment="1" applyProtection="1">
      <alignment horizontal="right" vertical="center"/>
    </xf>
    <xf numFmtId="0" fontId="179" fillId="0" borderId="93" xfId="0" applyFont="1" applyBorder="1" applyAlignment="1" applyProtection="1">
      <alignment horizontal="center"/>
      <protection locked="0"/>
    </xf>
    <xf numFmtId="49" fontId="182" fillId="23" borderId="93" xfId="0" applyNumberFormat="1" applyFont="1" applyFill="1" applyBorder="1" applyAlignment="1" applyProtection="1">
      <alignment horizontal="center" vertical="center"/>
      <protection locked="0"/>
    </xf>
    <xf numFmtId="0" fontId="182" fillId="23" borderId="93" xfId="0" applyFont="1" applyFill="1" applyBorder="1" applyAlignment="1" applyProtection="1">
      <alignment horizontal="center" vertical="center"/>
      <protection locked="0"/>
    </xf>
    <xf numFmtId="0" fontId="183" fillId="23" borderId="93" xfId="0" applyFont="1" applyFill="1" applyBorder="1"/>
    <xf numFmtId="4" fontId="180" fillId="23" borderId="93" xfId="5" applyNumberFormat="1" applyFont="1" applyFill="1" applyBorder="1" applyAlignment="1" applyProtection="1">
      <alignment horizontal="right" vertical="center"/>
    </xf>
    <xf numFmtId="49" fontId="182" fillId="23" borderId="62" xfId="0" applyNumberFormat="1" applyFont="1" applyFill="1" applyBorder="1" applyAlignment="1" applyProtection="1">
      <alignment horizontal="center" vertical="center"/>
      <protection locked="0"/>
    </xf>
    <xf numFmtId="4" fontId="180" fillId="23" borderId="93" xfId="5" applyNumberFormat="1" applyFont="1" applyFill="1" applyBorder="1" applyAlignment="1" applyProtection="1">
      <alignment horizontal="right"/>
    </xf>
    <xf numFmtId="0" fontId="181" fillId="23" borderId="93" xfId="0" applyFont="1" applyFill="1" applyBorder="1" applyAlignment="1">
      <alignment vertical="center" wrapText="1"/>
    </xf>
    <xf numFmtId="0" fontId="183" fillId="0" borderId="93" xfId="0" applyFont="1" applyBorder="1"/>
    <xf numFmtId="49" fontId="182" fillId="23" borderId="93" xfId="0" applyNumberFormat="1" applyFont="1" applyFill="1" applyBorder="1" applyAlignment="1" applyProtection="1">
      <alignment horizontal="right" vertical="center"/>
      <protection locked="0"/>
    </xf>
    <xf numFmtId="0" fontId="82" fillId="23" borderId="93" xfId="0" applyFont="1" applyFill="1" applyBorder="1" applyAlignment="1" applyProtection="1">
      <alignment horizontal="center" vertical="center"/>
      <protection locked="0"/>
    </xf>
    <xf numFmtId="0" fontId="184" fillId="0" borderId="93" xfId="0" applyFont="1" applyBorder="1"/>
    <xf numFmtId="0" fontId="101" fillId="0" borderId="93" xfId="0" applyFont="1" applyBorder="1" applyAlignment="1" applyProtection="1">
      <alignment horizontal="center" vertical="center"/>
      <protection locked="0"/>
    </xf>
    <xf numFmtId="49" fontId="108" fillId="0" borderId="93" xfId="0" applyNumberFormat="1" applyFont="1" applyBorder="1" applyAlignment="1" applyProtection="1">
      <alignment horizontal="center" vertical="center"/>
      <protection locked="0"/>
    </xf>
    <xf numFmtId="49" fontId="100" fillId="25" borderId="93" xfId="3" applyNumberFormat="1" applyFont="1" applyFill="1" applyBorder="1" applyAlignment="1" applyProtection="1">
      <alignment horizontal="center" vertical="center" wrapText="1"/>
      <protection locked="0"/>
    </xf>
    <xf numFmtId="0" fontId="101" fillId="27" borderId="93" xfId="0" applyFont="1" applyFill="1" applyBorder="1" applyAlignment="1" applyProtection="1">
      <alignment horizontal="center" vertical="center" wrapText="1"/>
      <protection locked="0"/>
    </xf>
    <xf numFmtId="14" fontId="101" fillId="0" borderId="93" xfId="0" applyNumberFormat="1" applyFont="1" applyBorder="1" applyAlignment="1">
      <alignment horizontal="center" vertical="center"/>
    </xf>
    <xf numFmtId="0" fontId="101" fillId="0" borderId="93" xfId="0" applyFont="1" applyBorder="1" applyAlignment="1">
      <alignment horizontal="center" vertical="center"/>
    </xf>
    <xf numFmtId="2" fontId="101" fillId="0" borderId="93" xfId="0" applyNumberFormat="1" applyFont="1" applyBorder="1" applyAlignment="1">
      <alignment horizontal="center" vertical="center"/>
    </xf>
    <xf numFmtId="49" fontId="109" fillId="0" borderId="60" xfId="1" applyNumberFormat="1" applyFont="1" applyBorder="1" applyAlignment="1" applyProtection="1">
      <alignment horizontal="center" vertical="center"/>
      <protection locked="0"/>
    </xf>
    <xf numFmtId="0" fontId="109" fillId="0" borderId="70" xfId="1" applyFont="1" applyBorder="1" applyAlignment="1" applyProtection="1">
      <alignment horizontal="center" vertical="center"/>
      <protection locked="0"/>
    </xf>
    <xf numFmtId="0" fontId="109" fillId="0" borderId="93" xfId="25" applyFont="1" applyBorder="1" applyAlignment="1">
      <alignment horizontal="center" vertical="center"/>
    </xf>
    <xf numFmtId="0" fontId="11" fillId="23" borderId="0" xfId="0" applyFont="1" applyFill="1"/>
    <xf numFmtId="0" fontId="110" fillId="18" borderId="56" xfId="0" applyFont="1" applyFill="1" applyBorder="1" applyAlignment="1">
      <alignment horizontal="center" vertical="center" wrapText="1"/>
    </xf>
    <xf numFmtId="0" fontId="110" fillId="18" borderId="14" xfId="477" applyFont="1" applyFill="1" applyBorder="1" applyAlignment="1">
      <alignment horizontal="center" vertical="center" wrapText="1"/>
    </xf>
    <xf numFmtId="2" fontId="110" fillId="31" borderId="14" xfId="0" applyNumberFormat="1" applyFont="1" applyFill="1" applyBorder="1" applyAlignment="1">
      <alignment horizontal="center" vertical="center" wrapText="1"/>
    </xf>
    <xf numFmtId="49" fontId="131" fillId="30" borderId="70" xfId="0" applyNumberFormat="1" applyFont="1" applyFill="1" applyBorder="1" applyAlignment="1">
      <alignment horizontal="center" vertical="top" wrapText="1"/>
    </xf>
    <xf numFmtId="49" fontId="106" fillId="0" borderId="70" xfId="0" applyNumberFormat="1" applyFont="1" applyBorder="1" applyAlignment="1">
      <alignment horizontal="center"/>
    </xf>
    <xf numFmtId="49" fontId="106" fillId="5" borderId="70" xfId="0" applyNumberFormat="1" applyFont="1" applyFill="1" applyBorder="1" applyAlignment="1">
      <alignment horizontal="center"/>
    </xf>
    <xf numFmtId="175" fontId="106" fillId="5" borderId="70" xfId="0" applyNumberFormat="1" applyFont="1" applyFill="1" applyBorder="1" applyAlignment="1">
      <alignment horizontal="center"/>
    </xf>
    <xf numFmtId="2" fontId="124" fillId="23" borderId="14" xfId="0" applyNumberFormat="1" applyFont="1" applyFill="1" applyBorder="1" applyAlignment="1">
      <alignment horizontal="right" vertical="center"/>
    </xf>
    <xf numFmtId="0" fontId="185" fillId="0" borderId="0" xfId="0" applyFont="1"/>
    <xf numFmtId="0" fontId="0" fillId="59" borderId="0" xfId="0" applyFill="1"/>
    <xf numFmtId="49" fontId="133" fillId="0" borderId="70" xfId="0" applyNumberFormat="1" applyFont="1" applyBorder="1" applyAlignment="1">
      <alignment horizontal="center"/>
    </xf>
    <xf numFmtId="49" fontId="133" fillId="5" borderId="70" xfId="0" applyNumberFormat="1" applyFont="1" applyFill="1" applyBorder="1" applyAlignment="1">
      <alignment horizontal="center"/>
    </xf>
    <xf numFmtId="4" fontId="134" fillId="5" borderId="70" xfId="0" applyNumberFormat="1" applyFont="1" applyFill="1" applyBorder="1" applyAlignment="1">
      <alignment horizontal="right" vertical="center"/>
    </xf>
    <xf numFmtId="2" fontId="133" fillId="23" borderId="70" xfId="0" applyNumberFormat="1" applyFont="1" applyFill="1" applyBorder="1"/>
    <xf numFmtId="2" fontId="134" fillId="5" borderId="70" xfId="0" applyNumberFormat="1" applyFont="1" applyFill="1" applyBorder="1" applyAlignment="1">
      <alignment horizontal="center" vertical="top" wrapText="1"/>
    </xf>
    <xf numFmtId="49" fontId="131" fillId="23" borderId="70" xfId="0" applyNumberFormat="1" applyFont="1" applyFill="1" applyBorder="1" applyAlignment="1">
      <alignment horizontal="center" vertical="top" wrapText="1"/>
    </xf>
    <xf numFmtId="49" fontId="133" fillId="23" borderId="14" xfId="0" applyNumberFormat="1" applyFont="1" applyFill="1" applyBorder="1" applyAlignment="1">
      <alignment horizontal="center"/>
    </xf>
    <xf numFmtId="4" fontId="134" fillId="23" borderId="14" xfId="0" applyNumberFormat="1" applyFont="1" applyFill="1" applyBorder="1" applyAlignment="1">
      <alignment horizontal="right" vertical="center"/>
    </xf>
    <xf numFmtId="4" fontId="134" fillId="23" borderId="68" xfId="0" applyNumberFormat="1" applyFont="1" applyFill="1" applyBorder="1" applyAlignment="1">
      <alignment horizontal="right" vertical="center"/>
    </xf>
    <xf numFmtId="0" fontId="133" fillId="23" borderId="29" xfId="0" applyFont="1" applyFill="1" applyBorder="1"/>
    <xf numFmtId="49" fontId="133" fillId="5" borderId="70" xfId="0" applyNumberFormat="1" applyFont="1" applyFill="1" applyBorder="1" applyAlignment="1">
      <alignment horizontal="center" wrapText="1"/>
    </xf>
    <xf numFmtId="49" fontId="172" fillId="23" borderId="0" xfId="0" applyNumberFormat="1" applyFont="1" applyFill="1" applyAlignment="1">
      <alignment vertical="top" wrapText="1"/>
    </xf>
    <xf numFmtId="2" fontId="173" fillId="85" borderId="0" xfId="0" applyNumberFormat="1" applyFont="1" applyFill="1" applyAlignment="1">
      <alignment horizontal="center" vertical="center"/>
    </xf>
    <xf numFmtId="177" fontId="173" fillId="85" borderId="0" xfId="0" applyNumberFormat="1" applyFont="1" applyFill="1" applyAlignment="1">
      <alignment horizontal="left" vertical="center"/>
    </xf>
    <xf numFmtId="1" fontId="174" fillId="85" borderId="0" xfId="0" applyNumberFormat="1" applyFont="1" applyFill="1" applyAlignment="1">
      <alignment horizontal="center" vertical="center"/>
    </xf>
    <xf numFmtId="2" fontId="133" fillId="85" borderId="0" xfId="0" applyNumberFormat="1" applyFont="1" applyFill="1" applyAlignment="1">
      <alignment horizontal="center" vertical="center"/>
    </xf>
    <xf numFmtId="177" fontId="133" fillId="85" borderId="0" xfId="0" applyNumberFormat="1" applyFont="1" applyFill="1" applyAlignment="1">
      <alignment horizontal="left" vertical="center"/>
    </xf>
    <xf numFmtId="177" fontId="136" fillId="85" borderId="0" xfId="0" applyNumberFormat="1" applyFont="1" applyFill="1" applyAlignment="1">
      <alignment horizontal="center" vertical="center"/>
    </xf>
    <xf numFmtId="0" fontId="133" fillId="85" borderId="0" xfId="0" applyFont="1" applyFill="1"/>
    <xf numFmtId="164" fontId="21" fillId="3" borderId="4" xfId="0" applyNumberFormat="1" applyFont="1" applyFill="1" applyBorder="1" applyAlignment="1">
      <alignment horizontal="left" vertical="center"/>
    </xf>
    <xf numFmtId="0" fontId="9" fillId="0" borderId="15" xfId="0" applyFont="1" applyBorder="1"/>
    <xf numFmtId="0" fontId="9" fillId="0" borderId="5" xfId="0" applyFont="1" applyBorder="1"/>
    <xf numFmtId="164" fontId="18" fillId="0" borderId="4" xfId="0" applyNumberFormat="1" applyFont="1" applyBorder="1" applyAlignment="1">
      <alignment horizontal="center" vertical="center"/>
    </xf>
    <xf numFmtId="164" fontId="10" fillId="2" borderId="4" xfId="0" applyNumberFormat="1" applyFont="1" applyFill="1" applyBorder="1" applyAlignment="1">
      <alignment horizontal="left" vertical="center"/>
    </xf>
    <xf numFmtId="164" fontId="23" fillId="2" borderId="4" xfId="0" applyNumberFormat="1" applyFont="1" applyFill="1" applyBorder="1" applyAlignment="1">
      <alignment horizontal="center" vertical="center"/>
    </xf>
    <xf numFmtId="0" fontId="17" fillId="0" borderId="19" xfId="0" applyFont="1" applyBorder="1" applyAlignment="1">
      <alignment horizontal="center" vertical="center"/>
    </xf>
    <xf numFmtId="0" fontId="9" fillId="0" borderId="3" xfId="0" applyFont="1" applyBorder="1"/>
    <xf numFmtId="0" fontId="7" fillId="0" borderId="0" xfId="0" applyFont="1" applyAlignment="1">
      <alignment horizontal="center" vertical="center" wrapText="1"/>
    </xf>
    <xf numFmtId="0" fontId="0" fillId="0" borderId="0" xfId="0"/>
    <xf numFmtId="0" fontId="17" fillId="0" borderId="0" xfId="0" applyFont="1" applyAlignment="1">
      <alignment horizontal="center" vertical="center"/>
    </xf>
    <xf numFmtId="0" fontId="9" fillId="0" borderId="8" xfId="0" applyFont="1" applyBorder="1"/>
    <xf numFmtId="0" fontId="30" fillId="0" borderId="20" xfId="0" applyFont="1" applyBorder="1" applyAlignment="1">
      <alignment horizontal="center" vertical="top" wrapText="1"/>
    </xf>
    <xf numFmtId="0" fontId="9" fillId="0" borderId="20" xfId="0" applyFont="1" applyBorder="1"/>
    <xf numFmtId="0" fontId="21" fillId="0" borderId="20" xfId="0" applyFont="1" applyBorder="1" applyAlignment="1">
      <alignment horizontal="center" vertical="top" wrapText="1"/>
    </xf>
    <xf numFmtId="0" fontId="9" fillId="0" borderId="12" xfId="0" applyFont="1" applyBorder="1"/>
    <xf numFmtId="0" fontId="17" fillId="0" borderId="4" xfId="0" applyFont="1" applyBorder="1" applyAlignment="1">
      <alignment horizontal="left" vertical="center"/>
    </xf>
    <xf numFmtId="0" fontId="10" fillId="2" borderId="4" xfId="0" applyFont="1" applyFill="1" applyBorder="1" applyAlignment="1">
      <alignment horizontal="left" vertical="center"/>
    </xf>
    <xf numFmtId="164" fontId="22" fillId="7" borderId="4" xfId="0" applyNumberFormat="1" applyFont="1" applyFill="1" applyBorder="1" applyAlignment="1">
      <alignment horizontal="center"/>
    </xf>
    <xf numFmtId="164" fontId="21" fillId="7" borderId="4" xfId="0" applyNumberFormat="1" applyFont="1" applyFill="1" applyBorder="1" applyAlignment="1">
      <alignment horizontal="left" vertical="center"/>
    </xf>
    <xf numFmtId="164" fontId="21" fillId="6" borderId="4" xfId="0" applyNumberFormat="1" applyFont="1" applyFill="1" applyBorder="1" applyAlignment="1">
      <alignment horizontal="left" vertical="center"/>
    </xf>
    <xf numFmtId="164" fontId="22" fillId="6" borderId="4" xfId="0" applyNumberFormat="1" applyFont="1" applyFill="1" applyBorder="1" applyAlignment="1">
      <alignment horizontal="center" vertical="center"/>
    </xf>
    <xf numFmtId="0" fontId="19" fillId="0" borderId="4" xfId="0" applyFont="1" applyBorder="1" applyAlignment="1">
      <alignment horizontal="left" vertical="center"/>
    </xf>
    <xf numFmtId="164" fontId="20" fillId="0" borderId="4" xfId="0" applyNumberFormat="1" applyFont="1" applyBorder="1" applyAlignment="1">
      <alignment horizontal="center" vertical="center"/>
    </xf>
    <xf numFmtId="164" fontId="24" fillId="7" borderId="4" xfId="0" applyNumberFormat="1" applyFont="1" applyFill="1" applyBorder="1" applyAlignment="1">
      <alignment horizontal="left" vertical="center"/>
    </xf>
    <xf numFmtId="164" fontId="25" fillId="7" borderId="4" xfId="0" applyNumberFormat="1" applyFont="1" applyFill="1" applyBorder="1" applyAlignment="1">
      <alignment horizontal="center" vertical="center"/>
    </xf>
    <xf numFmtId="164" fontId="19" fillId="5" borderId="4" xfId="0" applyNumberFormat="1" applyFont="1" applyFill="1" applyBorder="1" applyAlignment="1">
      <alignment horizontal="left" vertical="center"/>
    </xf>
    <xf numFmtId="166" fontId="18" fillId="0" borderId="4" xfId="0" applyNumberFormat="1" applyFont="1" applyBorder="1" applyAlignment="1">
      <alignment horizontal="center"/>
    </xf>
    <xf numFmtId="166" fontId="18" fillId="0" borderId="4" xfId="0" applyNumberFormat="1" applyFont="1" applyBorder="1" applyAlignment="1">
      <alignment horizontal="center" vertical="center"/>
    </xf>
    <xf numFmtId="164" fontId="24" fillId="4" borderId="4" xfId="0" applyNumberFormat="1" applyFont="1" applyFill="1" applyBorder="1" applyAlignment="1">
      <alignment horizontal="left" vertical="center"/>
    </xf>
    <xf numFmtId="166" fontId="18" fillId="4" borderId="4" xfId="0" applyNumberFormat="1" applyFont="1" applyFill="1" applyBorder="1" applyAlignment="1">
      <alignment horizontal="center" vertical="center"/>
    </xf>
    <xf numFmtId="164" fontId="19" fillId="10" borderId="4" xfId="0" applyNumberFormat="1" applyFont="1" applyFill="1" applyBorder="1" applyAlignment="1">
      <alignment horizontal="left" vertical="center"/>
    </xf>
    <xf numFmtId="166" fontId="18" fillId="10" borderId="4" xfId="0" applyNumberFormat="1" applyFont="1" applyFill="1" applyBorder="1" applyAlignment="1">
      <alignment horizontal="center" vertical="center"/>
    </xf>
    <xf numFmtId="166" fontId="23" fillId="2" borderId="4" xfId="0" applyNumberFormat="1" applyFont="1" applyFill="1" applyBorder="1" applyAlignment="1">
      <alignment horizontal="center" vertical="center"/>
    </xf>
    <xf numFmtId="164" fontId="18" fillId="0" borderId="13" xfId="477" applyNumberFormat="1" applyFont="1" applyBorder="1" applyAlignment="1">
      <alignment horizontal="center" vertical="center"/>
    </xf>
    <xf numFmtId="0" fontId="9" fillId="0" borderId="48" xfId="477" applyFont="1" applyBorder="1"/>
    <xf numFmtId="164" fontId="37" fillId="2" borderId="4" xfId="0" applyNumberFormat="1" applyFont="1" applyFill="1" applyBorder="1" applyAlignment="1">
      <alignment horizontal="center"/>
    </xf>
    <xf numFmtId="0" fontId="10" fillId="2" borderId="4" xfId="0" applyFont="1" applyFill="1" applyBorder="1" applyAlignment="1">
      <alignment horizontal="center" vertical="center"/>
    </xf>
    <xf numFmtId="0" fontId="34" fillId="0" borderId="0" xfId="0" applyFont="1" applyAlignment="1">
      <alignment horizontal="left" vertical="center" wrapText="1"/>
    </xf>
    <xf numFmtId="164" fontId="10" fillId="2" borderId="23" xfId="0" applyNumberFormat="1" applyFont="1" applyFill="1" applyBorder="1" applyAlignment="1">
      <alignment horizontal="center" vertical="center"/>
    </xf>
    <xf numFmtId="0" fontId="9" fillId="0" borderId="25" xfId="0" applyFont="1" applyBorder="1"/>
    <xf numFmtId="0" fontId="10" fillId="2" borderId="23" xfId="0" applyFont="1" applyFill="1" applyBorder="1" applyAlignment="1">
      <alignment horizontal="center" vertical="center"/>
    </xf>
    <xf numFmtId="0" fontId="9" fillId="0" borderId="24" xfId="0" applyFont="1" applyBorder="1"/>
    <xf numFmtId="164" fontId="18" fillId="0" borderId="4" xfId="0" applyNumberFormat="1" applyFont="1" applyBorder="1" applyAlignment="1">
      <alignment horizontal="center"/>
    </xf>
    <xf numFmtId="0" fontId="35" fillId="0" borderId="4" xfId="0" applyFont="1" applyBorder="1" applyAlignment="1">
      <alignment horizontal="left" vertical="center"/>
    </xf>
    <xf numFmtId="164" fontId="10" fillId="2" borderId="4" xfId="0" applyNumberFormat="1" applyFont="1" applyFill="1" applyBorder="1" applyAlignment="1">
      <alignment horizontal="center" vertical="center"/>
    </xf>
    <xf numFmtId="0" fontId="17" fillId="0" borderId="4" xfId="0" applyFont="1" applyBorder="1" applyAlignment="1">
      <alignment horizontal="left" vertical="center" wrapText="1"/>
    </xf>
    <xf numFmtId="164" fontId="18" fillId="0" borderId="4" xfId="0" applyNumberFormat="1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9" fillId="0" borderId="19" xfId="0" applyFont="1" applyBorder="1"/>
    <xf numFmtId="0" fontId="12" fillId="2" borderId="4" xfId="0" applyFont="1" applyFill="1" applyBorder="1" applyAlignment="1">
      <alignment horizontal="center" vertical="center"/>
    </xf>
    <xf numFmtId="0" fontId="12" fillId="2" borderId="4" xfId="0" applyFont="1" applyFill="1" applyBorder="1" applyAlignment="1">
      <alignment horizontal="center" vertical="center" wrapText="1"/>
    </xf>
    <xf numFmtId="164" fontId="8" fillId="5" borderId="4" xfId="0" applyNumberFormat="1" applyFont="1" applyFill="1" applyBorder="1" applyAlignment="1">
      <alignment horizontal="left" vertical="center" wrapText="1"/>
    </xf>
    <xf numFmtId="164" fontId="31" fillId="0" borderId="4" xfId="0" applyNumberFormat="1" applyFont="1" applyBorder="1" applyAlignment="1">
      <alignment horizontal="left" vertical="center" wrapText="1"/>
    </xf>
    <xf numFmtId="0" fontId="33" fillId="0" borderId="7" xfId="0" applyFont="1" applyBorder="1" applyAlignment="1">
      <alignment horizontal="center" vertical="center"/>
    </xf>
    <xf numFmtId="49" fontId="14" fillId="3" borderId="1" xfId="0" applyNumberFormat="1" applyFont="1" applyFill="1" applyBorder="1" applyAlignment="1">
      <alignment horizontal="center" vertical="center" wrapText="1"/>
    </xf>
    <xf numFmtId="0" fontId="9" fillId="0" borderId="10" xfId="0" applyFont="1" applyBorder="1"/>
    <xf numFmtId="0" fontId="15" fillId="0" borderId="21" xfId="0" applyFont="1" applyBorder="1" applyAlignment="1">
      <alignment horizontal="center" vertical="center"/>
    </xf>
    <xf numFmtId="0" fontId="9" fillId="0" borderId="23" xfId="0" applyFont="1" applyBorder="1"/>
    <xf numFmtId="0" fontId="7" fillId="0" borderId="1" xfId="0" applyFont="1" applyBorder="1" applyAlignment="1">
      <alignment horizontal="center" vertical="center" wrapText="1"/>
    </xf>
    <xf numFmtId="0" fontId="9" fillId="0" borderId="6" xfId="0" applyFont="1" applyBorder="1"/>
    <xf numFmtId="164" fontId="8" fillId="0" borderId="2" xfId="0" applyNumberFormat="1" applyFont="1" applyBorder="1" applyAlignment="1">
      <alignment horizontal="center" vertical="center"/>
    </xf>
    <xf numFmtId="164" fontId="8" fillId="0" borderId="7" xfId="0" applyNumberFormat="1" applyFont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 wrapText="1"/>
    </xf>
    <xf numFmtId="0" fontId="12" fillId="2" borderId="21" xfId="0" applyFont="1" applyFill="1" applyBorder="1" applyAlignment="1">
      <alignment horizontal="center" vertical="center" wrapText="1"/>
    </xf>
    <xf numFmtId="164" fontId="13" fillId="0" borderId="11" xfId="0" applyNumberFormat="1" applyFont="1" applyBorder="1" applyAlignment="1">
      <alignment horizontal="center" vertical="center" wrapText="1"/>
    </xf>
    <xf numFmtId="164" fontId="19" fillId="0" borderId="4" xfId="0" applyNumberFormat="1" applyFont="1" applyBorder="1" applyAlignment="1">
      <alignment horizontal="left" vertical="center"/>
    </xf>
    <xf numFmtId="164" fontId="13" fillId="0" borderId="7" xfId="0" applyNumberFormat="1" applyFont="1" applyBorder="1" applyAlignment="1">
      <alignment horizontal="center" vertical="center"/>
    </xf>
    <xf numFmtId="164" fontId="21" fillId="4" borderId="4" xfId="0" applyNumberFormat="1" applyFont="1" applyFill="1" applyBorder="1" applyAlignment="1">
      <alignment horizontal="left" vertical="center"/>
    </xf>
    <xf numFmtId="166" fontId="22" fillId="4" borderId="4" xfId="0" applyNumberFormat="1" applyFont="1" applyFill="1" applyBorder="1" applyAlignment="1">
      <alignment horizontal="center" vertical="center"/>
    </xf>
    <xf numFmtId="164" fontId="17" fillId="0" borderId="4" xfId="0" applyNumberFormat="1" applyFont="1" applyBorder="1" applyAlignment="1">
      <alignment horizontal="left" vertical="center"/>
    </xf>
    <xf numFmtId="166" fontId="18" fillId="23" borderId="4" xfId="0" applyNumberFormat="1" applyFont="1" applyFill="1" applyBorder="1" applyAlignment="1">
      <alignment horizontal="center"/>
    </xf>
    <xf numFmtId="0" fontId="9" fillId="23" borderId="5" xfId="0" applyFont="1" applyFill="1" applyBorder="1"/>
    <xf numFmtId="164" fontId="17" fillId="3" borderId="4" xfId="0" applyNumberFormat="1" applyFont="1" applyFill="1" applyBorder="1" applyAlignment="1">
      <alignment horizontal="left" vertical="center"/>
    </xf>
    <xf numFmtId="166" fontId="20" fillId="0" borderId="4" xfId="0" applyNumberFormat="1" applyFont="1" applyBorder="1" applyAlignment="1">
      <alignment horizontal="center" vertical="center"/>
    </xf>
    <xf numFmtId="166" fontId="18" fillId="3" borderId="4" xfId="0" applyNumberFormat="1" applyFont="1" applyFill="1" applyBorder="1" applyAlignment="1">
      <alignment horizontal="center"/>
    </xf>
    <xf numFmtId="164" fontId="26" fillId="10" borderId="4" xfId="0" applyNumberFormat="1" applyFont="1" applyFill="1" applyBorder="1" applyAlignment="1">
      <alignment horizontal="left" vertical="center"/>
    </xf>
    <xf numFmtId="166" fontId="27" fillId="10" borderId="4" xfId="0" applyNumberFormat="1" applyFont="1" applyFill="1" applyBorder="1" applyAlignment="1">
      <alignment horizontal="center" vertical="center"/>
    </xf>
    <xf numFmtId="164" fontId="28" fillId="10" borderId="4" xfId="0" applyNumberFormat="1" applyFont="1" applyFill="1" applyBorder="1" applyAlignment="1">
      <alignment horizontal="left" vertical="center"/>
    </xf>
    <xf numFmtId="166" fontId="29" fillId="10" borderId="4" xfId="0" applyNumberFormat="1" applyFont="1" applyFill="1" applyBorder="1" applyAlignment="1">
      <alignment horizontal="center" vertical="center"/>
    </xf>
    <xf numFmtId="166" fontId="27" fillId="10" borderId="4" xfId="0" applyNumberFormat="1" applyFont="1" applyFill="1" applyBorder="1" applyAlignment="1">
      <alignment horizontal="center" vertical="center" wrapText="1"/>
    </xf>
    <xf numFmtId="164" fontId="18" fillId="5" borderId="4" xfId="0" applyNumberFormat="1" applyFont="1" applyFill="1" applyBorder="1" applyAlignment="1">
      <alignment horizontal="center" vertical="center"/>
    </xf>
    <xf numFmtId="164" fontId="22" fillId="7" borderId="4" xfId="0" applyNumberFormat="1" applyFont="1" applyFill="1" applyBorder="1" applyAlignment="1">
      <alignment horizontal="center" vertical="center"/>
    </xf>
    <xf numFmtId="164" fontId="26" fillId="0" borderId="4" xfId="0" applyNumberFormat="1" applyFont="1" applyBorder="1" applyAlignment="1">
      <alignment horizontal="left" vertical="center"/>
    </xf>
    <xf numFmtId="166" fontId="27" fillId="0" borderId="4" xfId="0" applyNumberFormat="1" applyFont="1" applyBorder="1" applyAlignment="1">
      <alignment horizontal="center" vertical="center"/>
    </xf>
    <xf numFmtId="164" fontId="18" fillId="23" borderId="4" xfId="0" applyNumberFormat="1" applyFont="1" applyFill="1" applyBorder="1" applyAlignment="1">
      <alignment horizontal="center"/>
    </xf>
    <xf numFmtId="166" fontId="25" fillId="4" borderId="4" xfId="0" applyNumberFormat="1" applyFont="1" applyFill="1" applyBorder="1" applyAlignment="1">
      <alignment horizontal="center" vertical="center"/>
    </xf>
    <xf numFmtId="0" fontId="9" fillId="0" borderId="17" xfId="0" applyFont="1" applyBorder="1"/>
    <xf numFmtId="164" fontId="21" fillId="6" borderId="16" xfId="0" applyNumberFormat="1" applyFont="1" applyFill="1" applyBorder="1" applyAlignment="1">
      <alignment horizontal="left" vertical="center"/>
    </xf>
    <xf numFmtId="164" fontId="10" fillId="2" borderId="16" xfId="0" applyNumberFormat="1" applyFont="1" applyFill="1" applyBorder="1" applyAlignment="1">
      <alignment horizontal="left" vertical="center"/>
    </xf>
    <xf numFmtId="164" fontId="21" fillId="8" borderId="4" xfId="0" applyNumberFormat="1" applyFont="1" applyFill="1" applyBorder="1" applyAlignment="1">
      <alignment horizontal="left" vertical="center"/>
    </xf>
    <xf numFmtId="164" fontId="17" fillId="9" borderId="4" xfId="0" applyNumberFormat="1" applyFont="1" applyFill="1" applyBorder="1" applyAlignment="1">
      <alignment horizontal="left" vertical="center"/>
    </xf>
    <xf numFmtId="0" fontId="23" fillId="2" borderId="4" xfId="0" applyFont="1" applyFill="1" applyBorder="1" applyAlignment="1">
      <alignment horizontal="center" vertical="center"/>
    </xf>
    <xf numFmtId="164" fontId="22" fillId="8" borderId="4" xfId="0" applyNumberFormat="1" applyFont="1" applyFill="1" applyBorder="1" applyAlignment="1">
      <alignment horizontal="center" vertical="center"/>
    </xf>
    <xf numFmtId="164" fontId="18" fillId="9" borderId="4" xfId="0" applyNumberFormat="1" applyFont="1" applyFill="1" applyBorder="1" applyAlignment="1">
      <alignment horizontal="center" vertical="center"/>
    </xf>
    <xf numFmtId="164" fontId="19" fillId="0" borderId="15" xfId="0" applyNumberFormat="1" applyFont="1" applyBorder="1" applyAlignment="1">
      <alignment horizontal="left" vertical="center"/>
    </xf>
    <xf numFmtId="164" fontId="17" fillId="0" borderId="15" xfId="0" applyNumberFormat="1" applyFont="1" applyBorder="1" applyAlignment="1">
      <alignment horizontal="left" vertical="center"/>
    </xf>
    <xf numFmtId="164" fontId="21" fillId="0" borderId="15" xfId="0" applyNumberFormat="1" applyFont="1" applyBorder="1" applyAlignment="1">
      <alignment horizontal="left" vertical="center"/>
    </xf>
    <xf numFmtId="164" fontId="22" fillId="0" borderId="4" xfId="0" applyNumberFormat="1" applyFont="1" applyBorder="1" applyAlignment="1">
      <alignment horizontal="center" vertical="center"/>
    </xf>
    <xf numFmtId="164" fontId="10" fillId="2" borderId="2" xfId="0" applyNumberFormat="1" applyFont="1" applyFill="1" applyBorder="1" applyAlignment="1">
      <alignment horizontal="center" vertical="center"/>
    </xf>
    <xf numFmtId="0" fontId="9" fillId="0" borderId="11" xfId="0" applyFont="1" applyBorder="1"/>
    <xf numFmtId="165" fontId="18" fillId="5" borderId="4" xfId="0" applyNumberFormat="1" applyFont="1" applyFill="1" applyBorder="1" applyAlignment="1">
      <alignment horizontal="center" vertical="center"/>
    </xf>
    <xf numFmtId="165" fontId="20" fillId="0" borderId="4" xfId="0" applyNumberFormat="1" applyFont="1" applyBorder="1" applyAlignment="1">
      <alignment horizontal="center" vertical="center"/>
    </xf>
    <xf numFmtId="0" fontId="41" fillId="2" borderId="4" xfId="0" applyFont="1" applyFill="1" applyBorder="1" applyAlignment="1">
      <alignment horizontal="center"/>
    </xf>
    <xf numFmtId="0" fontId="41" fillId="2" borderId="4" xfId="0" applyFont="1" applyFill="1" applyBorder="1" applyAlignment="1">
      <alignment horizontal="center" vertical="center"/>
    </xf>
    <xf numFmtId="0" fontId="43" fillId="0" borderId="0" xfId="0" applyFont="1" applyAlignment="1">
      <alignment horizontal="left"/>
    </xf>
    <xf numFmtId="0" fontId="42" fillId="0" borderId="0" xfId="0" applyFont="1" applyAlignment="1">
      <alignment horizontal="left"/>
    </xf>
    <xf numFmtId="0" fontId="114" fillId="0" borderId="0" xfId="0" applyFont="1" applyAlignment="1">
      <alignment horizontal="left"/>
    </xf>
    <xf numFmtId="0" fontId="42" fillId="16" borderId="27" xfId="0" applyFont="1" applyFill="1" applyBorder="1" applyAlignment="1">
      <alignment horizontal="left"/>
    </xf>
    <xf numFmtId="0" fontId="9" fillId="0" borderId="28" xfId="0" applyFont="1" applyBorder="1"/>
    <xf numFmtId="0" fontId="9" fillId="0" borderId="29" xfId="0" applyFont="1" applyBorder="1"/>
    <xf numFmtId="0" fontId="41" fillId="13" borderId="4" xfId="0" applyFont="1" applyFill="1" applyBorder="1" applyAlignment="1">
      <alignment horizontal="center" vertical="center"/>
    </xf>
    <xf numFmtId="0" fontId="42" fillId="0" borderId="0" xfId="0" applyFont="1" applyAlignment="1">
      <alignment horizontal="center"/>
    </xf>
    <xf numFmtId="167" fontId="42" fillId="12" borderId="1" xfId="0" applyNumberFormat="1" applyFont="1" applyFill="1" applyBorder="1" applyAlignment="1">
      <alignment horizontal="center"/>
    </xf>
    <xf numFmtId="164" fontId="40" fillId="0" borderId="0" xfId="0" applyNumberFormat="1" applyFont="1" applyAlignment="1">
      <alignment horizontal="center" vertical="center"/>
    </xf>
    <xf numFmtId="164" fontId="38" fillId="0" borderId="0" xfId="0" applyNumberFormat="1" applyFont="1" applyAlignment="1">
      <alignment horizontal="center" vertical="center"/>
    </xf>
    <xf numFmtId="0" fontId="41" fillId="2" borderId="4" xfId="0" applyFont="1" applyFill="1" applyBorder="1" applyAlignment="1">
      <alignment horizontal="center" vertical="center" wrapText="1"/>
    </xf>
    <xf numFmtId="0" fontId="121" fillId="0" borderId="0" xfId="0" applyFont="1" applyAlignment="1">
      <alignment horizontal="center" wrapText="1"/>
    </xf>
    <xf numFmtId="0" fontId="46" fillId="0" borderId="4" xfId="0" applyFont="1" applyBorder="1" applyAlignment="1">
      <alignment horizontal="center" wrapText="1"/>
    </xf>
    <xf numFmtId="49" fontId="24" fillId="0" borderId="4" xfId="0" applyNumberFormat="1" applyFont="1" applyBorder="1" applyAlignment="1">
      <alignment horizontal="center" vertical="center"/>
    </xf>
    <xf numFmtId="0" fontId="12" fillId="2" borderId="4" xfId="0" applyFont="1" applyFill="1" applyBorder="1" applyAlignment="1">
      <alignment horizontal="center" vertical="top" wrapText="1"/>
    </xf>
    <xf numFmtId="0" fontId="8" fillId="0" borderId="4" xfId="0" applyFont="1" applyBorder="1" applyAlignment="1">
      <alignment horizontal="center" vertical="top" wrapText="1"/>
    </xf>
    <xf numFmtId="170" fontId="10" fillId="2" borderId="4" xfId="0" applyNumberFormat="1" applyFont="1" applyFill="1" applyBorder="1" applyAlignment="1">
      <alignment horizontal="center" vertical="center" wrapText="1"/>
    </xf>
    <xf numFmtId="0" fontId="50" fillId="0" borderId="0" xfId="0" applyFont="1" applyAlignment="1">
      <alignment horizontal="center" wrapText="1"/>
    </xf>
    <xf numFmtId="0" fontId="119" fillId="0" borderId="0" xfId="0" applyFont="1" applyAlignment="1">
      <alignment horizontal="right"/>
    </xf>
    <xf numFmtId="0" fontId="119" fillId="0" borderId="22" xfId="0" applyFont="1" applyBorder="1" applyAlignment="1">
      <alignment horizontal="left"/>
    </xf>
    <xf numFmtId="0" fontId="120" fillId="0" borderId="22" xfId="0" applyFont="1" applyBorder="1"/>
    <xf numFmtId="164" fontId="8" fillId="0" borderId="0" xfId="0" applyNumberFormat="1" applyFont="1" applyAlignment="1">
      <alignment horizontal="center" vertical="center"/>
    </xf>
    <xf numFmtId="164" fontId="8" fillId="0" borderId="0" xfId="0" applyNumberFormat="1" applyFont="1" applyAlignment="1">
      <alignment horizontal="center" vertical="center" wrapText="1"/>
    </xf>
    <xf numFmtId="2" fontId="59" fillId="3" borderId="32" xfId="0" applyNumberFormat="1" applyFont="1" applyFill="1" applyBorder="1" applyAlignment="1">
      <alignment horizontal="center" vertical="center"/>
    </xf>
    <xf numFmtId="0" fontId="9" fillId="0" borderId="34" xfId="0" applyFont="1" applyBorder="1"/>
    <xf numFmtId="0" fontId="57" fillId="0" borderId="30" xfId="0" applyFont="1" applyBorder="1" applyAlignment="1">
      <alignment horizontal="center" vertical="center"/>
    </xf>
    <xf numFmtId="0" fontId="9" fillId="0" borderId="31" xfId="0" applyFont="1" applyBorder="1"/>
    <xf numFmtId="0" fontId="9" fillId="0" borderId="36" xfId="0" applyFont="1" applyBorder="1"/>
    <xf numFmtId="0" fontId="9" fillId="0" borderId="38" xfId="0" applyFont="1" applyBorder="1"/>
    <xf numFmtId="0" fontId="9" fillId="0" borderId="39" xfId="0" applyFont="1" applyBorder="1"/>
    <xf numFmtId="0" fontId="58" fillId="3" borderId="32" xfId="0" applyFont="1" applyFill="1" applyBorder="1" applyAlignment="1">
      <alignment horizontal="center" vertical="center"/>
    </xf>
    <xf numFmtId="0" fontId="9" fillId="0" borderId="33" xfId="0" applyFont="1" applyBorder="1"/>
    <xf numFmtId="0" fontId="9" fillId="0" borderId="35" xfId="0" applyFont="1" applyBorder="1"/>
    <xf numFmtId="0" fontId="9" fillId="0" borderId="37" xfId="0" applyFont="1" applyBorder="1"/>
    <xf numFmtId="0" fontId="9" fillId="0" borderId="43" xfId="0" applyFont="1" applyBorder="1"/>
    <xf numFmtId="0" fontId="58" fillId="3" borderId="2" xfId="0" applyFont="1" applyFill="1" applyBorder="1" applyAlignment="1">
      <alignment horizontal="center" vertical="center"/>
    </xf>
    <xf numFmtId="49" fontId="58" fillId="3" borderId="40" xfId="0" applyNumberFormat="1" applyFont="1" applyFill="1" applyBorder="1" applyAlignment="1">
      <alignment horizontal="center" vertical="center"/>
    </xf>
    <xf numFmtId="0" fontId="9" fillId="0" borderId="41" xfId="0" applyFont="1" applyBorder="1"/>
    <xf numFmtId="0" fontId="9" fillId="0" borderId="42" xfId="0" applyFont="1" applyBorder="1"/>
    <xf numFmtId="0" fontId="11" fillId="0" borderId="0" xfId="0" applyFont="1" applyAlignment="1">
      <alignment horizontal="center" wrapText="1"/>
    </xf>
    <xf numFmtId="0" fontId="66" fillId="0" borderId="0" xfId="0" applyFont="1" applyAlignment="1">
      <alignment horizontal="center" wrapText="1"/>
    </xf>
    <xf numFmtId="0" fontId="24" fillId="0" borderId="0" xfId="0" applyFont="1" applyAlignment="1">
      <alignment horizontal="center" wrapText="1"/>
    </xf>
    <xf numFmtId="0" fontId="64" fillId="2" borderId="54" xfId="0" applyFont="1" applyFill="1" applyBorder="1" applyAlignment="1">
      <alignment horizontal="center" wrapText="1"/>
    </xf>
    <xf numFmtId="0" fontId="65" fillId="2" borderId="55" xfId="0" applyFont="1" applyFill="1" applyBorder="1" applyAlignment="1">
      <alignment horizontal="center" wrapText="1"/>
    </xf>
    <xf numFmtId="0" fontId="64" fillId="2" borderId="4" xfId="0" applyFont="1" applyFill="1" applyBorder="1" applyAlignment="1">
      <alignment horizontal="right"/>
    </xf>
    <xf numFmtId="49" fontId="71" fillId="2" borderId="1" xfId="0" applyNumberFormat="1" applyFont="1" applyFill="1" applyBorder="1" applyAlignment="1">
      <alignment horizontal="center" vertical="center" wrapText="1"/>
    </xf>
    <xf numFmtId="49" fontId="71" fillId="2" borderId="4" xfId="0" applyNumberFormat="1" applyFont="1" applyFill="1" applyBorder="1" applyAlignment="1">
      <alignment horizontal="center" vertical="center" wrapText="1"/>
    </xf>
    <xf numFmtId="0" fontId="78" fillId="0" borderId="0" xfId="0" applyFont="1" applyAlignment="1">
      <alignment horizontal="center" wrapText="1"/>
    </xf>
    <xf numFmtId="164" fontId="13" fillId="0" borderId="0" xfId="0" applyNumberFormat="1" applyFont="1" applyAlignment="1">
      <alignment horizontal="center" vertical="center" wrapText="1"/>
    </xf>
    <xf numFmtId="49" fontId="67" fillId="2" borderId="4" xfId="0" applyNumberFormat="1" applyFont="1" applyFill="1" applyBorder="1" applyAlignment="1">
      <alignment horizontal="center" vertical="center" wrapText="1"/>
    </xf>
    <xf numFmtId="49" fontId="68" fillId="4" borderId="1" xfId="0" applyNumberFormat="1" applyFont="1" applyFill="1" applyBorder="1" applyAlignment="1">
      <alignment horizontal="center" vertical="center" wrapText="1"/>
    </xf>
    <xf numFmtId="49" fontId="69" fillId="4" borderId="4" xfId="0" applyNumberFormat="1" applyFont="1" applyFill="1" applyBorder="1" applyAlignment="1">
      <alignment horizontal="center" vertical="center" wrapText="1"/>
    </xf>
    <xf numFmtId="4" fontId="70" fillId="2" borderId="2" xfId="0" applyNumberFormat="1" applyFont="1" applyFill="1" applyBorder="1" applyAlignment="1">
      <alignment horizontal="center" vertical="center" wrapText="1"/>
    </xf>
    <xf numFmtId="0" fontId="36" fillId="0" borderId="0" xfId="0" applyFont="1" applyAlignment="1">
      <alignment horizontal="center" wrapText="1"/>
    </xf>
    <xf numFmtId="164" fontId="8" fillId="0" borderId="4" xfId="0" applyNumberFormat="1" applyFont="1" applyBorder="1" applyAlignment="1">
      <alignment horizontal="center" vertical="center"/>
    </xf>
    <xf numFmtId="0" fontId="10" fillId="2" borderId="4" xfId="0" applyFont="1" applyFill="1" applyBorder="1" applyAlignment="1">
      <alignment horizontal="center" wrapText="1"/>
    </xf>
    <xf numFmtId="0" fontId="10" fillId="2" borderId="4" xfId="0" applyFont="1" applyFill="1" applyBorder="1" applyAlignment="1">
      <alignment horizontal="left" wrapText="1"/>
    </xf>
    <xf numFmtId="0" fontId="10" fillId="2" borderId="4" xfId="0" applyFont="1" applyFill="1" applyBorder="1" applyAlignment="1">
      <alignment horizontal="left" vertical="center" wrapText="1"/>
    </xf>
    <xf numFmtId="164" fontId="8" fillId="5" borderId="4" xfId="0" applyNumberFormat="1" applyFont="1" applyFill="1" applyBorder="1" applyAlignment="1">
      <alignment horizontal="center" vertical="center" wrapText="1"/>
    </xf>
    <xf numFmtId="164" fontId="13" fillId="0" borderId="0" xfId="0" applyNumberFormat="1" applyFont="1" applyAlignment="1">
      <alignment horizontal="center" vertical="center"/>
    </xf>
    <xf numFmtId="0" fontId="79" fillId="2" borderId="4" xfId="0" applyFont="1" applyFill="1" applyBorder="1" applyAlignment="1">
      <alignment horizontal="center" vertical="center"/>
    </xf>
    <xf numFmtId="0" fontId="133" fillId="0" borderId="0" xfId="0" applyFont="1" applyAlignment="1">
      <alignment horizontal="center"/>
    </xf>
    <xf numFmtId="0" fontId="13" fillId="6" borderId="4" xfId="0" applyFont="1" applyFill="1" applyBorder="1" applyAlignment="1">
      <alignment horizontal="right" vertical="center"/>
    </xf>
    <xf numFmtId="0" fontId="80" fillId="18" borderId="58" xfId="0" applyFont="1" applyFill="1" applyBorder="1" applyAlignment="1">
      <alignment horizontal="right" vertical="center"/>
    </xf>
    <xf numFmtId="0" fontId="86" fillId="18" borderId="4" xfId="0" applyFont="1" applyFill="1" applyBorder="1" applyAlignment="1">
      <alignment horizontal="center" vertical="center" wrapText="1"/>
    </xf>
    <xf numFmtId="0" fontId="82" fillId="0" borderId="4" xfId="0" applyFont="1" applyBorder="1" applyAlignment="1">
      <alignment horizontal="center" wrapText="1"/>
    </xf>
    <xf numFmtId="0" fontId="86" fillId="18" borderId="23" xfId="0" applyFont="1" applyFill="1" applyBorder="1" applyAlignment="1">
      <alignment horizontal="center" vertical="center" wrapText="1"/>
    </xf>
    <xf numFmtId="0" fontId="9" fillId="0" borderId="57" xfId="0" applyFont="1" applyBorder="1"/>
    <xf numFmtId="0" fontId="13" fillId="19" borderId="1" xfId="0" applyFont="1" applyFill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center" vertical="center" wrapText="1"/>
    </xf>
    <xf numFmtId="170" fontId="10" fillId="18" borderId="4" xfId="0" applyNumberFormat="1" applyFont="1" applyFill="1" applyBorder="1" applyAlignment="1">
      <alignment horizontal="center" vertical="center" wrapText="1"/>
    </xf>
    <xf numFmtId="0" fontId="13" fillId="12" borderId="1" xfId="0" applyFont="1" applyFill="1" applyBorder="1" applyAlignment="1">
      <alignment horizontal="center" vertical="center" textRotation="90"/>
    </xf>
    <xf numFmtId="0" fontId="90" fillId="12" borderId="1" xfId="0" applyFont="1" applyFill="1" applyBorder="1" applyAlignment="1">
      <alignment horizontal="center" vertical="center" textRotation="90" wrapText="1"/>
    </xf>
    <xf numFmtId="49" fontId="48" fillId="0" borderId="4" xfId="0" applyNumberFormat="1" applyFont="1" applyBorder="1" applyAlignment="1">
      <alignment horizontal="center" vertical="center"/>
    </xf>
    <xf numFmtId="0" fontId="79" fillId="18" borderId="4" xfId="0" applyFont="1" applyFill="1" applyBorder="1" applyAlignment="1">
      <alignment horizontal="center" vertical="center" wrapText="1"/>
    </xf>
    <xf numFmtId="0" fontId="36" fillId="0" borderId="4" xfId="0" applyFont="1" applyBorder="1" applyAlignment="1">
      <alignment horizontal="left" wrapText="1"/>
    </xf>
    <xf numFmtId="164" fontId="68" fillId="0" borderId="0" xfId="0" applyNumberFormat="1" applyFont="1" applyAlignment="1">
      <alignment horizontal="center" vertical="center" wrapText="1"/>
    </xf>
    <xf numFmtId="164" fontId="60" fillId="0" borderId="0" xfId="0" applyNumberFormat="1" applyFont="1" applyAlignment="1">
      <alignment horizontal="center" vertical="center" wrapText="1"/>
    </xf>
    <xf numFmtId="0" fontId="71" fillId="2" borderId="4" xfId="0" applyFont="1" applyFill="1" applyBorder="1" applyAlignment="1">
      <alignment horizontal="center" wrapText="1"/>
    </xf>
    <xf numFmtId="0" fontId="91" fillId="2" borderId="4" xfId="0" applyFont="1" applyFill="1" applyBorder="1" applyAlignment="1">
      <alignment horizontal="center" wrapText="1"/>
    </xf>
    <xf numFmtId="0" fontId="68" fillId="12" borderId="4" xfId="0" applyFont="1" applyFill="1" applyBorder="1" applyAlignment="1">
      <alignment horizontal="center" vertical="center" wrapText="1"/>
    </xf>
    <xf numFmtId="0" fontId="71" fillId="2" borderId="1" xfId="0" applyFont="1" applyFill="1" applyBorder="1" applyAlignment="1">
      <alignment horizontal="center" vertical="center" wrapText="1"/>
    </xf>
    <xf numFmtId="0" fontId="9" fillId="0" borderId="59" xfId="0" applyFont="1" applyBorder="1"/>
    <xf numFmtId="0" fontId="92" fillId="12" borderId="4" xfId="0" applyFont="1" applyFill="1" applyBorder="1" applyAlignment="1">
      <alignment horizontal="center" vertical="center" wrapText="1"/>
    </xf>
    <xf numFmtId="0" fontId="92" fillId="20" borderId="4" xfId="0" applyFont="1" applyFill="1" applyBorder="1" applyAlignment="1">
      <alignment horizontal="center" vertical="center"/>
    </xf>
    <xf numFmtId="0" fontId="36" fillId="20" borderId="4" xfId="0" applyFont="1" applyFill="1" applyBorder="1" applyAlignment="1">
      <alignment horizontal="center" wrapText="1"/>
    </xf>
  </cellXfs>
  <cellStyles count="16909">
    <cellStyle name="20% - Ênfase1 10" xfId="32" xr:uid="{E3224B0E-F857-4E5F-B19E-4180EB9A2165}"/>
    <cellStyle name="20% - Ênfase1 10 2" xfId="62" xr:uid="{32C82655-D5B5-4A69-9F25-D2A17A097AC4}"/>
    <cellStyle name="20% - Ênfase1 10 2 2" xfId="1159" xr:uid="{816B89EE-F508-4492-8698-59C98FF287A1}"/>
    <cellStyle name="20% - Ênfase1 10 2 2 2" xfId="5251" xr:uid="{8AE6F319-2B6E-44AD-873A-AAD9C27155B4}"/>
    <cellStyle name="20% - Ênfase1 10 2 2 2 2" xfId="13528" xr:uid="{664F4DA6-B1B5-4F18-A367-806D8A1F49AA}"/>
    <cellStyle name="20% - Ênfase1 10 2 2 3" xfId="7276" xr:uid="{67BD2586-E17B-417E-A1B9-227BBE09899F}"/>
    <cellStyle name="20% - Ênfase1 10 2 2 3 2" xfId="15553" xr:uid="{D7EF9DA8-6EDC-4DDE-9FF3-71C5578F97D8}"/>
    <cellStyle name="20% - Ênfase1 10 2 2 4" xfId="3216" xr:uid="{4E3F36DD-003C-4E64-854F-10BD3E7C5CC2}"/>
    <cellStyle name="20% - Ênfase1 10 2 2 4 2" xfId="11493" xr:uid="{00A73DD7-14FF-42E7-A31B-72CA993FFED7}"/>
    <cellStyle name="20% - Ênfase1 10 2 2 5" xfId="9444" xr:uid="{8A15FC57-04AC-4360-8BFE-9CE56604EB84}"/>
    <cellStyle name="20% - Ênfase1 10 2 3" xfId="650" xr:uid="{152FBA54-CFF8-4879-A730-A639F4D8CB3A}"/>
    <cellStyle name="20% - Ênfase1 10 2 3 2" xfId="4756" xr:uid="{0FD6157C-D163-4A3B-A685-78EF396CDF77}"/>
    <cellStyle name="20% - Ênfase1 10 2 3 2 2" xfId="13033" xr:uid="{1D782C29-4326-4E1A-B829-75179AA5B1EB}"/>
    <cellStyle name="20% - Ênfase1 10 2 3 3" xfId="6781" xr:uid="{B8173F0A-A198-40C0-AF7E-15B73EDA421F}"/>
    <cellStyle name="20% - Ênfase1 10 2 3 3 2" xfId="15058" xr:uid="{3D7476D5-8056-4132-99E7-B4D6A1CCC94A}"/>
    <cellStyle name="20% - Ênfase1 10 2 3 4" xfId="2711" xr:uid="{82F47C20-E701-4F13-ADE5-68E3513ACF46}"/>
    <cellStyle name="20% - Ênfase1 10 2 3 4 2" xfId="10988" xr:uid="{9EA0A1EC-484D-40C1-83E2-175F0F0BCC3B}"/>
    <cellStyle name="20% - Ênfase1 10 2 3 5" xfId="8940" xr:uid="{4843454D-9EBE-4370-AD7F-0C8832AB33EE}"/>
    <cellStyle name="20% - Ênfase1 10 2 4" xfId="1703" xr:uid="{9E53A09B-5358-4D3E-B0C3-E650199D2159}"/>
    <cellStyle name="20% - Ênfase1 10 2 4 2" xfId="5789" xr:uid="{EDFFBECB-C1F4-40FA-A081-900BDCE9E6ED}"/>
    <cellStyle name="20% - Ênfase1 10 2 4 2 2" xfId="14066" xr:uid="{0B74176C-4BE4-41D2-BAE2-A60357BFCA78}"/>
    <cellStyle name="20% - Ênfase1 10 2 4 3" xfId="7789" xr:uid="{CE25553E-6194-4637-899F-87799E4CC6FD}"/>
    <cellStyle name="20% - Ênfase1 10 2 4 3 2" xfId="16066" xr:uid="{E389CDDB-FD9F-4FEF-944D-28A213521D8B}"/>
    <cellStyle name="20% - Ênfase1 10 2 4 4" xfId="3755" xr:uid="{7F970432-25DB-4216-A957-655EF2D106D9}"/>
    <cellStyle name="20% - Ênfase1 10 2 4 4 2" xfId="12032" xr:uid="{071A9707-411D-4DB7-86C5-1A60965999A5}"/>
    <cellStyle name="20% - Ênfase1 10 2 4 5" xfId="9983" xr:uid="{C39D5BAA-D962-4B9C-BB78-8A2B6B210BFF}"/>
    <cellStyle name="20% - Ênfase1 10 2 5" xfId="4252" xr:uid="{67D0E800-C88C-47E0-861F-F120A2E19DF0}"/>
    <cellStyle name="20% - Ênfase1 10 2 5 2" xfId="12529" xr:uid="{B8A32B8F-E01D-4D4F-82E3-ABF0583ABAD9}"/>
    <cellStyle name="20% - Ênfase1 10 2 6" xfId="6283" xr:uid="{91657D62-020E-4E48-9B18-ABC271789E58}"/>
    <cellStyle name="20% - Ênfase1 10 2 6 2" xfId="14560" xr:uid="{100E57C1-65A4-4276-9BAD-0FCE33F6B6E4}"/>
    <cellStyle name="20% - Ênfase1 10 2 7" xfId="2202" xr:uid="{B0D3CE29-EFBE-4D15-81C5-560C7DD64AF3}"/>
    <cellStyle name="20% - Ênfase1 10 2 7 2" xfId="10479" xr:uid="{A879975B-E0E4-41B1-B2E6-902C6CC46ECD}"/>
    <cellStyle name="20% - Ênfase1 10 2 8" xfId="8434" xr:uid="{707FFB22-AC13-48EA-B843-6F45A975BBE0}"/>
    <cellStyle name="20% - Ênfase1 10 3" xfId="1135" xr:uid="{EF4B73D9-B9F7-4F81-AF28-934A028B366B}"/>
    <cellStyle name="20% - Ênfase1 10 3 2" xfId="5227" xr:uid="{106FFAEC-6EE3-46AF-91E9-8BC6013BDF3F}"/>
    <cellStyle name="20% - Ênfase1 10 3 2 2" xfId="13504" xr:uid="{45D35FB0-A818-4EDE-99A4-54681E75AF66}"/>
    <cellStyle name="20% - Ênfase1 10 3 3" xfId="7252" xr:uid="{1E96F99E-43E5-4188-B270-DDFBEADA81BB}"/>
    <cellStyle name="20% - Ênfase1 10 3 3 2" xfId="15529" xr:uid="{39D0EEB3-827B-464E-A8B8-490FBDC27471}"/>
    <cellStyle name="20% - Ênfase1 10 3 4" xfId="3192" xr:uid="{A461C78E-7A0F-4788-8BA3-3057BDAB98B6}"/>
    <cellStyle name="20% - Ênfase1 10 3 4 2" xfId="11469" xr:uid="{ECF9B35D-337B-4EDE-B07A-5792E354A506}"/>
    <cellStyle name="20% - Ênfase1 10 3 5" xfId="9420" xr:uid="{115BD3BD-A3BD-496D-B14F-C15075151F37}"/>
    <cellStyle name="20% - Ênfase1 10 4" xfId="627" xr:uid="{9888A787-5BB0-4788-A716-A69D6AE75706}"/>
    <cellStyle name="20% - Ênfase1 10 4 2" xfId="4733" xr:uid="{6971D0FE-78DD-4DAC-9CD2-F67A794D0DA6}"/>
    <cellStyle name="20% - Ênfase1 10 4 2 2" xfId="13010" xr:uid="{18F58EB2-1F68-4D7A-BDFD-4D17D9D0CEF6}"/>
    <cellStyle name="20% - Ênfase1 10 4 3" xfId="6758" xr:uid="{0578A6B4-4515-438F-A6CA-8295902076FF}"/>
    <cellStyle name="20% - Ênfase1 10 4 3 2" xfId="15035" xr:uid="{CA3D7D53-EA1F-468F-A774-3D4354178000}"/>
    <cellStyle name="20% - Ênfase1 10 4 4" xfId="2688" xr:uid="{1E3DE83D-1A22-4056-A97E-9DA4C650A8F9}"/>
    <cellStyle name="20% - Ênfase1 10 4 4 2" xfId="10965" xr:uid="{32784B16-E760-4B91-8770-194D64CA062B}"/>
    <cellStyle name="20% - Ênfase1 10 4 5" xfId="8917" xr:uid="{777DAF65-C92A-4861-A462-71AAD94E3446}"/>
    <cellStyle name="20% - Ênfase1 10 5" xfId="1680" xr:uid="{05BC88E8-70C3-4100-8BDE-1ACCB8854822}"/>
    <cellStyle name="20% - Ênfase1 10 5 2" xfId="5766" xr:uid="{11ADFB32-B571-4201-9581-8BCE35536469}"/>
    <cellStyle name="20% - Ênfase1 10 5 2 2" xfId="14043" xr:uid="{51256FD6-4EE9-4E26-9609-F7AAF2ADD5A5}"/>
    <cellStyle name="20% - Ênfase1 10 5 3" xfId="7766" xr:uid="{73AFC95F-A72C-41AF-A7DC-A1C3C875F10C}"/>
    <cellStyle name="20% - Ênfase1 10 5 3 2" xfId="16043" xr:uid="{2C1027B5-267C-4940-B6B2-87DACCA560FA}"/>
    <cellStyle name="20% - Ênfase1 10 5 4" xfId="3732" xr:uid="{8E17B2C5-3882-49E7-92D6-3A88CD6EDB77}"/>
    <cellStyle name="20% - Ênfase1 10 5 4 2" xfId="12009" xr:uid="{531C87FA-1E1C-4C6F-87FD-4D5904F0DB04}"/>
    <cellStyle name="20% - Ênfase1 10 5 5" xfId="9960" xr:uid="{D4588C7C-2F50-4E4A-8F51-039814FEE720}"/>
    <cellStyle name="20% - Ênfase1 10 6" xfId="4229" xr:uid="{14542E5D-0EE2-4287-A432-0425A736E196}"/>
    <cellStyle name="20% - Ênfase1 10 6 2" xfId="12506" xr:uid="{C1AF17ED-1052-48EE-A6C0-31929354A3DD}"/>
    <cellStyle name="20% - Ênfase1 10 7" xfId="6260" xr:uid="{0DADA08A-CD14-4E9C-BBEE-4CD1044CBEC6}"/>
    <cellStyle name="20% - Ênfase1 10 7 2" xfId="14537" xr:uid="{A7F060F5-C21D-46F9-9C4F-C8D5E8993844}"/>
    <cellStyle name="20% - Ênfase1 10 8" xfId="2179" xr:uid="{FBECDC7F-168F-4034-A7A4-53873C404E1D}"/>
    <cellStyle name="20% - Ênfase1 10 8 2" xfId="10456" xr:uid="{7722C602-C9E3-4C65-B7EC-A79BC83F0E39}"/>
    <cellStyle name="20% - Ênfase1 10 9" xfId="8411" xr:uid="{E8C05D82-1C8B-4684-B9ED-B58E06DAE12B}"/>
    <cellStyle name="20% - Ênfase1 11" xfId="66" xr:uid="{244FD1CD-794D-4B25-8E51-DE0F03ED8D00}"/>
    <cellStyle name="20% - Ênfase1 11 2" xfId="54" xr:uid="{33ABFCEF-A924-4B23-A33F-DFEB11535431}"/>
    <cellStyle name="20% - Ênfase1 11 2 2" xfId="1153" xr:uid="{7B9D6B40-7234-4762-90C1-5E4EACE2FD46}"/>
    <cellStyle name="20% - Ênfase1 11 2 2 2" xfId="5245" xr:uid="{9512CA5F-99AB-4FAF-A1E6-390BB30B0951}"/>
    <cellStyle name="20% - Ênfase1 11 2 2 2 2" xfId="13522" xr:uid="{F72A2536-ECAA-422E-9B2C-9B1BD8DA4A05}"/>
    <cellStyle name="20% - Ênfase1 11 2 2 3" xfId="7270" xr:uid="{45FD98BA-E9C8-4FC5-83C2-A28F8245B5B0}"/>
    <cellStyle name="20% - Ênfase1 11 2 2 3 2" xfId="15547" xr:uid="{B28CAA7D-7554-4531-859A-A45C549C7391}"/>
    <cellStyle name="20% - Ênfase1 11 2 2 4" xfId="3210" xr:uid="{879192E4-46E5-43FA-ADB6-AF2330D61C9D}"/>
    <cellStyle name="20% - Ênfase1 11 2 2 4 2" xfId="11487" xr:uid="{94F37CF3-A94B-4734-A62D-F5A5375ADB73}"/>
    <cellStyle name="20% - Ênfase1 11 2 2 5" xfId="9438" xr:uid="{E577B4D5-0E8E-4E99-B1D8-657A2D74A5CB}"/>
    <cellStyle name="20% - Ênfase1 11 2 3" xfId="644" xr:uid="{758AD0B3-DA1D-41A6-9087-85CB74415E2A}"/>
    <cellStyle name="20% - Ênfase1 11 2 3 2" xfId="4750" xr:uid="{990AB9F5-F159-4738-AAB8-BAA61F5B7EB9}"/>
    <cellStyle name="20% - Ênfase1 11 2 3 2 2" xfId="13027" xr:uid="{3933AE5F-E8CE-4B97-B68A-BCCA18445DE8}"/>
    <cellStyle name="20% - Ênfase1 11 2 3 3" xfId="6775" xr:uid="{CBB11917-91A7-4097-A890-A71B34622F77}"/>
    <cellStyle name="20% - Ênfase1 11 2 3 3 2" xfId="15052" xr:uid="{A1282853-AAC4-4361-9BDE-A9E42375B2CC}"/>
    <cellStyle name="20% - Ênfase1 11 2 3 4" xfId="2705" xr:uid="{57A0285A-BEBA-4250-B9DB-58EF10E6BEAF}"/>
    <cellStyle name="20% - Ênfase1 11 2 3 4 2" xfId="10982" xr:uid="{2B5D022C-5071-4DD9-835D-4697AE376401}"/>
    <cellStyle name="20% - Ênfase1 11 2 3 5" xfId="8934" xr:uid="{D5FD0A41-3ABF-4FE6-ADD8-971C64337311}"/>
    <cellStyle name="20% - Ênfase1 11 2 4" xfId="1697" xr:uid="{7988D339-41BB-42B4-9C2B-F23637917E9A}"/>
    <cellStyle name="20% - Ênfase1 11 2 4 2" xfId="5783" xr:uid="{D6846F30-77D7-4B7A-A988-B483A6E45A89}"/>
    <cellStyle name="20% - Ênfase1 11 2 4 2 2" xfId="14060" xr:uid="{E2FA793E-A510-4EB7-9192-E296561F3F6D}"/>
    <cellStyle name="20% - Ênfase1 11 2 4 3" xfId="7783" xr:uid="{8B79F5F8-B43D-4896-BBB1-C55E0C90E06A}"/>
    <cellStyle name="20% - Ênfase1 11 2 4 3 2" xfId="16060" xr:uid="{7ACC7448-7EEC-46C2-BB74-ABE6C7E2FD78}"/>
    <cellStyle name="20% - Ênfase1 11 2 4 4" xfId="3749" xr:uid="{1B8971F0-BE75-4241-94FC-2ECEF6822CFB}"/>
    <cellStyle name="20% - Ênfase1 11 2 4 4 2" xfId="12026" xr:uid="{C1729A6B-4EDD-4CC9-80B4-2E35219A426E}"/>
    <cellStyle name="20% - Ênfase1 11 2 4 5" xfId="9977" xr:uid="{F6AD83F0-F344-48EB-85D2-1E78191C44D1}"/>
    <cellStyle name="20% - Ênfase1 11 2 5" xfId="4246" xr:uid="{A083911F-4ECF-4622-886B-6E134A37407D}"/>
    <cellStyle name="20% - Ênfase1 11 2 5 2" xfId="12523" xr:uid="{70C017F8-B496-4011-A904-14B69FD30324}"/>
    <cellStyle name="20% - Ênfase1 11 2 6" xfId="6277" xr:uid="{FDBB658C-D9E1-4C54-9924-7E44E7A82C76}"/>
    <cellStyle name="20% - Ênfase1 11 2 6 2" xfId="14554" xr:uid="{2BD0B8AA-402E-43D6-BE32-21697B3AE169}"/>
    <cellStyle name="20% - Ênfase1 11 2 7" xfId="2196" xr:uid="{05DC6426-6BF5-4ABB-8585-E9B4AD13F5E5}"/>
    <cellStyle name="20% - Ênfase1 11 2 7 2" xfId="10473" xr:uid="{BFA0AA30-6976-4109-8AF5-1D8FE74A7E8A}"/>
    <cellStyle name="20% - Ênfase1 11 2 8" xfId="8428" xr:uid="{05544B03-EA46-4488-A831-72DB8A9F4799}"/>
    <cellStyle name="20% - Ênfase1 11 3" xfId="1163" xr:uid="{B2FBC4A3-5590-459B-9286-4BFBD4FE2DBA}"/>
    <cellStyle name="20% - Ênfase1 11 3 2" xfId="5255" xr:uid="{B250C0F1-3E03-4E79-AF10-12294339CDF4}"/>
    <cellStyle name="20% - Ênfase1 11 3 2 2" xfId="13532" xr:uid="{18120626-5320-40AB-B69B-F68BC31B36F3}"/>
    <cellStyle name="20% - Ênfase1 11 3 3" xfId="7280" xr:uid="{C25611B3-1906-42B7-870F-EF2A6C1C0FE9}"/>
    <cellStyle name="20% - Ênfase1 11 3 3 2" xfId="15557" xr:uid="{41BA1E77-50D7-4EBC-8BAF-B0B79710B801}"/>
    <cellStyle name="20% - Ênfase1 11 3 4" xfId="3220" xr:uid="{7D613C64-BAA6-4B82-B667-782A59BB4A91}"/>
    <cellStyle name="20% - Ênfase1 11 3 4 2" xfId="11497" xr:uid="{FF1184F8-107A-4D9F-BB7D-BCC66CC03248}"/>
    <cellStyle name="20% - Ênfase1 11 3 5" xfId="9448" xr:uid="{30D602C4-0FD3-4D89-A594-A21C104329FA}"/>
    <cellStyle name="20% - Ênfase1 11 4" xfId="653" xr:uid="{1EC725B0-1E7A-4EEE-B0DE-C3585D9CF5BE}"/>
    <cellStyle name="20% - Ênfase1 11 4 2" xfId="4759" xr:uid="{DFAA6573-0418-4133-BC97-16BD72A87818}"/>
    <cellStyle name="20% - Ênfase1 11 4 2 2" xfId="13036" xr:uid="{1CDB3E3C-D819-4C79-B7D5-F7D2949829E7}"/>
    <cellStyle name="20% - Ênfase1 11 4 3" xfId="6784" xr:uid="{22959E7B-D6CE-493C-9C6D-9F5D3240188E}"/>
    <cellStyle name="20% - Ênfase1 11 4 3 2" xfId="15061" xr:uid="{22D469E4-71CF-4EC6-AB54-F7CC6BA7F2EA}"/>
    <cellStyle name="20% - Ênfase1 11 4 4" xfId="2714" xr:uid="{F181EF56-C595-4E67-85E3-7F39C4B3B3CA}"/>
    <cellStyle name="20% - Ênfase1 11 4 4 2" xfId="10991" xr:uid="{4CF92ABA-692A-49D5-8378-E444F19B570A}"/>
    <cellStyle name="20% - Ênfase1 11 4 5" xfId="8943" xr:uid="{C5085334-5488-4C59-BC33-262357311F05}"/>
    <cellStyle name="20% - Ênfase1 11 5" xfId="1706" xr:uid="{2B0B6A0A-3BC6-492C-9069-13EDFDF3A3E0}"/>
    <cellStyle name="20% - Ênfase1 11 5 2" xfId="5792" xr:uid="{78766251-9B0B-4765-848A-AFDE07E40C1E}"/>
    <cellStyle name="20% - Ênfase1 11 5 2 2" xfId="14069" xr:uid="{D264D76F-8B58-48D2-9A3F-936B5FE43936}"/>
    <cellStyle name="20% - Ênfase1 11 5 3" xfId="7792" xr:uid="{D9533048-9759-4240-93EF-72E0EE146523}"/>
    <cellStyle name="20% - Ênfase1 11 5 3 2" xfId="16069" xr:uid="{800C9715-B8D6-482A-A0CE-E243E03D3232}"/>
    <cellStyle name="20% - Ênfase1 11 5 4" xfId="3758" xr:uid="{165A717F-C643-4374-9FA4-89CA06057FCD}"/>
    <cellStyle name="20% - Ênfase1 11 5 4 2" xfId="12035" xr:uid="{37F24B63-E1C3-4B43-99A8-82075AE0AFE0}"/>
    <cellStyle name="20% - Ênfase1 11 5 5" xfId="9986" xr:uid="{04001363-7A75-43A3-B98D-C5C6C1D56F9E}"/>
    <cellStyle name="20% - Ênfase1 11 6" xfId="4255" xr:uid="{4AD4F814-3DA3-41DF-AF6E-FEF0BABC2E4D}"/>
    <cellStyle name="20% - Ênfase1 11 6 2" xfId="12532" xr:uid="{BF435412-38E4-4031-BD42-15CDDD9AA688}"/>
    <cellStyle name="20% - Ênfase1 11 7" xfId="6286" xr:uid="{A1C9A25D-108D-4D31-8AA4-67CFBA3A8BF7}"/>
    <cellStyle name="20% - Ênfase1 11 7 2" xfId="14563" xr:uid="{EE1AEA22-F935-4D9D-BC5D-C2309A7C1E3C}"/>
    <cellStyle name="20% - Ênfase1 11 8" xfId="2206" xr:uid="{887B229D-5642-43E5-927D-3DD2FB071228}"/>
    <cellStyle name="20% - Ênfase1 11 8 2" xfId="10483" xr:uid="{F751AE7D-96C9-494C-8187-866D62B530F7}"/>
    <cellStyle name="20% - Ênfase1 11 9" xfId="8437" xr:uid="{28A088C7-4DA2-4077-9367-E5C6462F1192}"/>
    <cellStyle name="20% - Ênfase1 12" xfId="50" xr:uid="{BC8A9DB3-DF8C-4D3C-9EF9-B9621C37D990}"/>
    <cellStyle name="20% - Ênfase1 12 2" xfId="1150" xr:uid="{BCA20C63-7FB2-480A-B3D7-CB6DAA501A2A}"/>
    <cellStyle name="20% - Ênfase1 12 2 2" xfId="5242" xr:uid="{946E22AD-CC51-4324-9928-F212AB55E6E6}"/>
    <cellStyle name="20% - Ênfase1 12 2 2 2" xfId="13519" xr:uid="{8ED448C3-9EA3-4F06-8EBA-F957FFDF7BDA}"/>
    <cellStyle name="20% - Ênfase1 12 2 3" xfId="7267" xr:uid="{8FEB41FF-F554-47C1-ACA2-615611E4C1B9}"/>
    <cellStyle name="20% - Ênfase1 12 2 3 2" xfId="15544" xr:uid="{B41BC1C6-0C06-4093-9A9D-3A8244D324F5}"/>
    <cellStyle name="20% - Ênfase1 12 2 4" xfId="3207" xr:uid="{7DF893FC-1335-4036-8FBD-89BB4A1B56FE}"/>
    <cellStyle name="20% - Ênfase1 12 2 4 2" xfId="11484" xr:uid="{AB41D887-BD1D-4873-BDE1-529F3A5F5DDE}"/>
    <cellStyle name="20% - Ênfase1 12 2 5" xfId="9435" xr:uid="{49FD6D53-79A5-491C-9E91-A455C4322ED0}"/>
    <cellStyle name="20% - Ênfase1 12 3" xfId="641" xr:uid="{E6E4C5A3-30A7-4472-8219-601C9FC48A54}"/>
    <cellStyle name="20% - Ênfase1 12 3 2" xfId="4747" xr:uid="{9110E5F2-2DFB-4F82-9E4C-B70CBEAE8E93}"/>
    <cellStyle name="20% - Ênfase1 12 3 2 2" xfId="13024" xr:uid="{581AD801-F97E-48DF-AAA5-02410FB0147A}"/>
    <cellStyle name="20% - Ênfase1 12 3 3" xfId="6772" xr:uid="{19D0ABB4-2147-4E13-B44E-852F69C1EA57}"/>
    <cellStyle name="20% - Ênfase1 12 3 3 2" xfId="15049" xr:uid="{D63EB0A4-CA68-4E89-83E1-2210F8492DFD}"/>
    <cellStyle name="20% - Ênfase1 12 3 4" xfId="2702" xr:uid="{B07BA4B3-5727-45F7-8D39-52BBE370A393}"/>
    <cellStyle name="20% - Ênfase1 12 3 4 2" xfId="10979" xr:uid="{D2201E5C-09CE-40EE-99FA-32A443D9E25B}"/>
    <cellStyle name="20% - Ênfase1 12 3 5" xfId="8931" xr:uid="{323E57A9-8A4D-4EEE-98C8-E9E903E22657}"/>
    <cellStyle name="20% - Ênfase1 12 4" xfId="1694" xr:uid="{2B012A8F-3D36-4AEC-AFD6-FA5CAD67F8E0}"/>
    <cellStyle name="20% - Ênfase1 12 4 2" xfId="5780" xr:uid="{457FC7C1-1B34-4619-B1CB-B1AD48E3F198}"/>
    <cellStyle name="20% - Ênfase1 12 4 2 2" xfId="14057" xr:uid="{CB43BB63-B1FD-419D-8AF1-3514F37382D4}"/>
    <cellStyle name="20% - Ênfase1 12 4 3" xfId="7780" xr:uid="{4B03B92A-B60F-411F-95F0-468C31B5C126}"/>
    <cellStyle name="20% - Ênfase1 12 4 3 2" xfId="16057" xr:uid="{FBC4AECB-79FB-4F68-B346-6BF04092981E}"/>
    <cellStyle name="20% - Ênfase1 12 4 4" xfId="3746" xr:uid="{EE16651B-B056-46F4-8E31-97FE4EE0D317}"/>
    <cellStyle name="20% - Ênfase1 12 4 4 2" xfId="12023" xr:uid="{F1298829-972D-44FE-8A45-F666B38ECD56}"/>
    <cellStyle name="20% - Ênfase1 12 4 5" xfId="9974" xr:uid="{F7A1DB1F-123D-4B9B-B8B8-342DB14CF6D1}"/>
    <cellStyle name="20% - Ênfase1 12 5" xfId="4243" xr:uid="{4B0A400F-1EEE-42EE-900E-19E0F97DD877}"/>
    <cellStyle name="20% - Ênfase1 12 5 2" xfId="12520" xr:uid="{FADBEC81-DEE8-4096-AA26-F2FF642B00CD}"/>
    <cellStyle name="20% - Ênfase1 12 6" xfId="6274" xr:uid="{128C3966-2BAA-4017-89D7-517D2098A8BF}"/>
    <cellStyle name="20% - Ênfase1 12 6 2" xfId="14551" xr:uid="{32140CC8-232D-497F-85DF-068C7761886C}"/>
    <cellStyle name="20% - Ênfase1 12 7" xfId="2193" xr:uid="{DB6C8A73-EFF6-420B-960F-1575779EB671}"/>
    <cellStyle name="20% - Ênfase1 12 7 2" xfId="10470" xr:uid="{BB881556-B3F6-454F-9305-D27D0CFCC0AD}"/>
    <cellStyle name="20% - Ênfase1 12 8" xfId="8425" xr:uid="{492A40DF-3271-4A1A-BA47-734E8674C7FB}"/>
    <cellStyle name="20% - Ênfase1 13" xfId="53" xr:uid="{3E2E7D3D-E479-4A5C-AD5B-1BDCE63943C4}"/>
    <cellStyle name="20% - Ênfase1 13 2" xfId="1152" xr:uid="{EA6A8582-B8F6-4259-8E99-8C181D23FB81}"/>
    <cellStyle name="20% - Ênfase1 13 2 2" xfId="5244" xr:uid="{D80DCDD8-0012-43A6-9E82-6B3182084BBC}"/>
    <cellStyle name="20% - Ênfase1 13 2 2 2" xfId="13521" xr:uid="{63F4F4B2-F178-42FB-8A3E-4374F7066C55}"/>
    <cellStyle name="20% - Ênfase1 13 2 3" xfId="7269" xr:uid="{F877CBB1-58A8-4B4C-8F1A-2383B195E711}"/>
    <cellStyle name="20% - Ênfase1 13 2 3 2" xfId="15546" xr:uid="{3E4E947E-1713-4F25-B51F-1CF01809A823}"/>
    <cellStyle name="20% - Ênfase1 13 2 4" xfId="3209" xr:uid="{17321FCA-1751-444D-BEAC-F450886F34EC}"/>
    <cellStyle name="20% - Ênfase1 13 2 4 2" xfId="11486" xr:uid="{AC4F3050-F0DE-4920-B9C2-2A0A719CEBE7}"/>
    <cellStyle name="20% - Ênfase1 13 2 5" xfId="9437" xr:uid="{DF1C7C57-8E54-4C22-91C9-8114C151BC44}"/>
    <cellStyle name="20% - Ênfase1 13 3" xfId="643" xr:uid="{31465426-0A7F-4808-8048-42F93AA324E8}"/>
    <cellStyle name="20% - Ênfase1 13 3 2" xfId="4749" xr:uid="{67F86D6A-F327-4622-8E44-54FDB0789F77}"/>
    <cellStyle name="20% - Ênfase1 13 3 2 2" xfId="13026" xr:uid="{4543D12F-3D58-406C-A406-AC153F6AF4F6}"/>
    <cellStyle name="20% - Ênfase1 13 3 3" xfId="6774" xr:uid="{92CB3636-AF4B-44C2-8375-CC156B943C68}"/>
    <cellStyle name="20% - Ênfase1 13 3 3 2" xfId="15051" xr:uid="{C96D2AD4-1CC1-414A-BA7F-59BD3C10B6B8}"/>
    <cellStyle name="20% - Ênfase1 13 3 4" xfId="2704" xr:uid="{C8F01B48-1B0E-49AB-B5F8-5120BD923A7D}"/>
    <cellStyle name="20% - Ênfase1 13 3 4 2" xfId="10981" xr:uid="{8F5DCF7E-8FF3-4098-BF96-FC3A63F0743B}"/>
    <cellStyle name="20% - Ênfase1 13 3 5" xfId="8933" xr:uid="{578FD1A1-4F88-4DBC-AECE-ECE4BAD082D2}"/>
    <cellStyle name="20% - Ênfase1 13 4" xfId="1696" xr:uid="{ACAE25A0-8B2A-4053-841C-4EEBC8C351FD}"/>
    <cellStyle name="20% - Ênfase1 13 4 2" xfId="5782" xr:uid="{0420B176-63C7-4268-B8DA-81A3A3490324}"/>
    <cellStyle name="20% - Ênfase1 13 4 2 2" xfId="14059" xr:uid="{B0FBCFCF-3926-4ADF-A14C-BD51A84354B0}"/>
    <cellStyle name="20% - Ênfase1 13 4 3" xfId="7782" xr:uid="{DD91693F-7C71-4CA3-A168-D152695BD68D}"/>
    <cellStyle name="20% - Ênfase1 13 4 3 2" xfId="16059" xr:uid="{60A4EF8D-3A70-4238-98EA-9B6DE2DDC507}"/>
    <cellStyle name="20% - Ênfase1 13 4 4" xfId="3748" xr:uid="{D1CCEFE2-5552-4AC4-8880-00D46FDB11BF}"/>
    <cellStyle name="20% - Ênfase1 13 4 4 2" xfId="12025" xr:uid="{2ED05F6F-F42F-4CE3-9F08-CC1FE2E74359}"/>
    <cellStyle name="20% - Ênfase1 13 4 5" xfId="9976" xr:uid="{78E004E9-C8DD-4C15-AE03-33C3E61A25D3}"/>
    <cellStyle name="20% - Ênfase1 13 5" xfId="4245" xr:uid="{F08FD4A9-8B0C-4A0E-B968-91C65FBDA94C}"/>
    <cellStyle name="20% - Ênfase1 13 5 2" xfId="12522" xr:uid="{26E5646F-B550-4B9D-9D8E-938B0A699EDD}"/>
    <cellStyle name="20% - Ênfase1 13 6" xfId="6276" xr:uid="{22ACE4E7-7F17-4CAE-A7B9-460D57A01336}"/>
    <cellStyle name="20% - Ênfase1 13 6 2" xfId="14553" xr:uid="{06EEC8A0-BD8F-4D44-A6DE-4ADB368BAFE0}"/>
    <cellStyle name="20% - Ênfase1 13 7" xfId="2195" xr:uid="{C31420C8-22A6-4C7F-940A-EBB3DA784A68}"/>
    <cellStyle name="20% - Ênfase1 13 7 2" xfId="10472" xr:uid="{0BDE433B-C68B-4504-970E-1AF11B50EF59}"/>
    <cellStyle name="20% - Ênfase1 13 8" xfId="8427" xr:uid="{8FEAF41D-3BC6-49FE-A768-F6AA8D644F89}"/>
    <cellStyle name="20% - Ênfase1 14" xfId="16" xr:uid="{458986DE-58A9-4968-BD70-AD2A5906A582}"/>
    <cellStyle name="20% - Ênfase1 14 2" xfId="1124" xr:uid="{856984A5-3D19-4033-BC3F-11E6CEF8EFA5}"/>
    <cellStyle name="20% - Ênfase1 14 2 2" xfId="5216" xr:uid="{039E8253-AAE8-4D10-841C-9B3C8C1150EC}"/>
    <cellStyle name="20% - Ênfase1 14 2 2 2" xfId="13493" xr:uid="{C6A12783-EABA-4C6A-B49E-35498563E914}"/>
    <cellStyle name="20% - Ênfase1 14 2 3" xfId="7241" xr:uid="{E6C11EF0-3863-4F13-86F1-2EF67461A6A2}"/>
    <cellStyle name="20% - Ênfase1 14 2 3 2" xfId="15518" xr:uid="{A4CB688D-987B-4694-9318-D69813FA9C51}"/>
    <cellStyle name="20% - Ênfase1 14 2 4" xfId="3181" xr:uid="{B3AE13DC-570D-4E47-9A1E-B347AC5F3D88}"/>
    <cellStyle name="20% - Ênfase1 14 2 4 2" xfId="11458" xr:uid="{7F41FBE6-8429-4314-91C3-1BD5D16B1A16}"/>
    <cellStyle name="20% - Ênfase1 14 2 5" xfId="9409" xr:uid="{DA2B9BA0-9E11-4F45-9250-64E01B229D20}"/>
    <cellStyle name="20% - Ênfase1 14 3" xfId="616" xr:uid="{A50ED786-22D7-4F7A-9E33-AB9F6C2F2AFA}"/>
    <cellStyle name="20% - Ênfase1 14 3 2" xfId="4722" xr:uid="{3F1AFF64-2D9F-4A6D-AEEC-6BFE31F56423}"/>
    <cellStyle name="20% - Ênfase1 14 3 2 2" xfId="12999" xr:uid="{8426AC29-87AE-4D20-8C9A-396371BAEEAD}"/>
    <cellStyle name="20% - Ênfase1 14 3 3" xfId="6747" xr:uid="{5558D1D3-BB20-401A-976E-256796A59C29}"/>
    <cellStyle name="20% - Ênfase1 14 3 3 2" xfId="15024" xr:uid="{74A7A714-C03F-42C5-A866-FA0381814DF9}"/>
    <cellStyle name="20% - Ênfase1 14 3 4" xfId="2677" xr:uid="{19BD1533-6A60-42E3-B568-A73E12A02595}"/>
    <cellStyle name="20% - Ênfase1 14 3 4 2" xfId="10954" xr:uid="{528F43EE-0256-441C-9937-E86D6D7C63D5}"/>
    <cellStyle name="20% - Ênfase1 14 3 5" xfId="8906" xr:uid="{9984337D-D63F-484B-B144-094FE6F33E70}"/>
    <cellStyle name="20% - Ênfase1 14 4" xfId="1669" xr:uid="{EB782817-D346-4D55-A376-EC22D1ADFCA7}"/>
    <cellStyle name="20% - Ênfase1 14 4 2" xfId="5755" xr:uid="{680A25DC-345A-4607-BF29-6509667EE796}"/>
    <cellStyle name="20% - Ênfase1 14 4 2 2" xfId="14032" xr:uid="{CE4EA3AE-1D43-47FA-81B8-F87491637C87}"/>
    <cellStyle name="20% - Ênfase1 14 4 3" xfId="7755" xr:uid="{C38C8F84-1E84-4AFC-A126-EF458014DB2B}"/>
    <cellStyle name="20% - Ênfase1 14 4 3 2" xfId="16032" xr:uid="{BF11B5C3-6474-44C5-B673-DB8D7B434743}"/>
    <cellStyle name="20% - Ênfase1 14 4 4" xfId="3721" xr:uid="{7C87F9E5-EDDF-4221-A680-6B1814BD17D5}"/>
    <cellStyle name="20% - Ênfase1 14 4 4 2" xfId="11998" xr:uid="{55A4ED2E-7C1B-4E49-8ACB-009E47E60BAF}"/>
    <cellStyle name="20% - Ênfase1 14 4 5" xfId="9949" xr:uid="{6CD0B440-E758-48C3-905A-2970A59E7962}"/>
    <cellStyle name="20% - Ênfase1 14 5" xfId="4218" xr:uid="{42538DCA-5D84-44FC-A45F-75967A8A86F7}"/>
    <cellStyle name="20% - Ênfase1 14 5 2" xfId="12495" xr:uid="{E8F405E1-9746-4318-8302-F89254B158DA}"/>
    <cellStyle name="20% - Ênfase1 14 6" xfId="6249" xr:uid="{A31B2132-BF84-4578-B26D-823C2B9A22F4}"/>
    <cellStyle name="20% - Ênfase1 14 6 2" xfId="14526" xr:uid="{7CE60451-2EF9-4B42-A2FB-90C7B15351C0}"/>
    <cellStyle name="20% - Ênfase1 14 7" xfId="2168" xr:uid="{356045F5-E63E-4DC2-91D3-ABBB71350BDF}"/>
    <cellStyle name="20% - Ênfase1 14 7 2" xfId="10445" xr:uid="{C7ACB6ED-D561-4898-8CA8-77FF7CFBE628}"/>
    <cellStyle name="20% - Ênfase1 14 8" xfId="8400" xr:uid="{70593909-1A19-44AA-8BF8-901E6B1EFB72}"/>
    <cellStyle name="20% - Ênfase1 15" xfId="68" xr:uid="{4CBA8E4E-E1A0-4F75-8E6D-7AE435EF9FA2}"/>
    <cellStyle name="20% - Ênfase1 15 2" xfId="1165" xr:uid="{C63A127C-57BA-493F-B659-E56D4EF63924}"/>
    <cellStyle name="20% - Ênfase1 15 2 2" xfId="5257" xr:uid="{D999C13D-3B6C-43F6-9B8B-A16EF83FE79F}"/>
    <cellStyle name="20% - Ênfase1 15 2 2 2" xfId="13534" xr:uid="{812B3007-028D-4396-96A7-D50D5E5055F9}"/>
    <cellStyle name="20% - Ênfase1 15 2 3" xfId="7282" xr:uid="{5C7614BE-E72B-4FD8-A88E-FBA70835027F}"/>
    <cellStyle name="20% - Ênfase1 15 2 3 2" xfId="15559" xr:uid="{D77C3560-2D99-44D3-A862-E97EA893AF16}"/>
    <cellStyle name="20% - Ênfase1 15 2 4" xfId="3222" xr:uid="{92BF94C5-6BE9-4A05-9F9F-A7D520337F97}"/>
    <cellStyle name="20% - Ênfase1 15 2 4 2" xfId="11499" xr:uid="{5190F4BA-166C-4C1E-B20C-D7B5827E572A}"/>
    <cellStyle name="20% - Ênfase1 15 2 5" xfId="9450" xr:uid="{AEBBDC2F-4366-4DCE-B8E5-DCD5CB70F6A4}"/>
    <cellStyle name="20% - Ênfase1 15 3" xfId="655" xr:uid="{910185D5-45D8-4B2B-9A7E-FF0F114D5A27}"/>
    <cellStyle name="20% - Ênfase1 15 3 2" xfId="4761" xr:uid="{4ECA88D3-9E25-4AFC-9544-83BA1D5EE808}"/>
    <cellStyle name="20% - Ênfase1 15 3 2 2" xfId="13038" xr:uid="{DEAFD511-EAEF-4D1C-A4B1-361536C8A9D6}"/>
    <cellStyle name="20% - Ênfase1 15 3 3" xfId="6786" xr:uid="{945D959E-8E3B-499D-BE9F-6CD1FFC93532}"/>
    <cellStyle name="20% - Ênfase1 15 3 3 2" xfId="15063" xr:uid="{5814EB9A-555E-4DBF-B577-965B688C82AB}"/>
    <cellStyle name="20% - Ênfase1 15 3 4" xfId="2716" xr:uid="{816D8190-2F0F-4102-B6F8-948609533388}"/>
    <cellStyle name="20% - Ênfase1 15 3 4 2" xfId="10993" xr:uid="{C928C1D2-2E9A-40B8-85AA-A1824399267C}"/>
    <cellStyle name="20% - Ênfase1 15 3 5" xfId="8945" xr:uid="{63BADB1A-C2F1-488E-87D9-7DE0BC68BB0D}"/>
    <cellStyle name="20% - Ênfase1 15 4" xfId="1708" xr:uid="{378B479D-8606-4CD7-B366-AFCB8940A948}"/>
    <cellStyle name="20% - Ênfase1 15 4 2" xfId="5794" xr:uid="{E1F38E68-7383-4661-95F0-EAA5F307F39D}"/>
    <cellStyle name="20% - Ênfase1 15 4 2 2" xfId="14071" xr:uid="{374B0C4E-A7C2-48A4-BDB3-9A704C4B3054}"/>
    <cellStyle name="20% - Ênfase1 15 4 3" xfId="7794" xr:uid="{18AC2E49-C452-4B94-8FBB-0B95AD5BEDDA}"/>
    <cellStyle name="20% - Ênfase1 15 4 3 2" xfId="16071" xr:uid="{B85467F6-07A7-4AC4-A79B-613A3BCD42F5}"/>
    <cellStyle name="20% - Ênfase1 15 4 4" xfId="3760" xr:uid="{264FEC51-34C6-421A-B269-558F51C16E39}"/>
    <cellStyle name="20% - Ênfase1 15 4 4 2" xfId="12037" xr:uid="{6886F791-C976-4CE2-967E-107F83CC9959}"/>
    <cellStyle name="20% - Ênfase1 15 4 5" xfId="9988" xr:uid="{BC5F3BA2-4A56-437C-9A29-1A533818F66E}"/>
    <cellStyle name="20% - Ênfase1 15 5" xfId="4257" xr:uid="{222B758A-094F-4F6C-9798-3FE311454F98}"/>
    <cellStyle name="20% - Ênfase1 15 5 2" xfId="12534" xr:uid="{1481FCB3-E610-4E70-B5A7-5E4666F7B476}"/>
    <cellStyle name="20% - Ênfase1 15 6" xfId="6288" xr:uid="{420FCB9C-F47F-4DCD-8989-01F4A32453BE}"/>
    <cellStyle name="20% - Ênfase1 15 6 2" xfId="14565" xr:uid="{16B9AD17-131F-4E62-859A-50FB6B3DBD3C}"/>
    <cellStyle name="20% - Ênfase1 15 7" xfId="2208" xr:uid="{B2E329B1-1480-49FD-92DB-7EB7C2150EE3}"/>
    <cellStyle name="20% - Ênfase1 15 7 2" xfId="10485" xr:uid="{94CD7C1B-E758-4C6D-BF03-5638CA240FFA}"/>
    <cellStyle name="20% - Ênfase1 15 8" xfId="8439" xr:uid="{15EFEFB3-49A3-475F-95EE-C86A355E75C5}"/>
    <cellStyle name="20% - Ênfase1 16" xfId="70" xr:uid="{5DA89289-F5CB-4BF3-8086-89F0AD5E43BE}"/>
    <cellStyle name="20% - Ênfase1 16 2" xfId="1167" xr:uid="{61970F1C-272B-49A9-9595-28CBB89A3494}"/>
    <cellStyle name="20% - Ênfase1 16 2 2" xfId="5259" xr:uid="{F4FDD04B-2DBD-4607-8BDD-FBE4407FE247}"/>
    <cellStyle name="20% - Ênfase1 16 2 2 2" xfId="13536" xr:uid="{4C5E3C33-FA16-4D91-891F-660C791B398E}"/>
    <cellStyle name="20% - Ênfase1 16 2 3" xfId="7284" xr:uid="{DA2D642F-B608-43A3-8CEE-A7864B3CF5C9}"/>
    <cellStyle name="20% - Ênfase1 16 2 3 2" xfId="15561" xr:uid="{BF2CCED9-5915-4C59-8404-241C935C058F}"/>
    <cellStyle name="20% - Ênfase1 16 2 4" xfId="3224" xr:uid="{C476FE9F-0340-421C-A9F0-6DF8E1BE4F39}"/>
    <cellStyle name="20% - Ênfase1 16 2 4 2" xfId="11501" xr:uid="{F1871551-53D9-4105-94F2-3567C38B3673}"/>
    <cellStyle name="20% - Ênfase1 16 2 5" xfId="9452" xr:uid="{08C08BA0-9538-4147-9CC6-03569C1A53B6}"/>
    <cellStyle name="20% - Ênfase1 16 3" xfId="657" xr:uid="{40D90706-B3CF-4C56-91B2-3FEB0ADAEBE5}"/>
    <cellStyle name="20% - Ênfase1 16 3 2" xfId="4763" xr:uid="{6BE7BC3E-705B-4174-BB0F-4CC5F5486BAD}"/>
    <cellStyle name="20% - Ênfase1 16 3 2 2" xfId="13040" xr:uid="{00787D5D-D0E1-4267-953F-A0F59B1DA4D9}"/>
    <cellStyle name="20% - Ênfase1 16 3 3" xfId="6788" xr:uid="{8AE95544-7D90-411D-966F-1E616927B25E}"/>
    <cellStyle name="20% - Ênfase1 16 3 3 2" xfId="15065" xr:uid="{37B78FE5-AC89-49F4-AF96-B1B3ED07CF1C}"/>
    <cellStyle name="20% - Ênfase1 16 3 4" xfId="2718" xr:uid="{CCDFC063-EE01-4B5D-AD2B-484AE1FF2F73}"/>
    <cellStyle name="20% - Ênfase1 16 3 4 2" xfId="10995" xr:uid="{72B4B1BF-772A-484B-8E9E-B8C01F1C2120}"/>
    <cellStyle name="20% - Ênfase1 16 3 5" xfId="8947" xr:uid="{AB6DD008-E902-4C63-944A-392716F841CE}"/>
    <cellStyle name="20% - Ênfase1 16 4" xfId="1710" xr:uid="{242F154A-257B-46C5-80EB-E4612ADAD7B8}"/>
    <cellStyle name="20% - Ênfase1 16 4 2" xfId="5796" xr:uid="{3CA49FA7-BDB1-4596-A313-DEC3A83D37FF}"/>
    <cellStyle name="20% - Ênfase1 16 4 2 2" xfId="14073" xr:uid="{02225EA2-7FA5-4609-B6E9-F2578A68DBB4}"/>
    <cellStyle name="20% - Ênfase1 16 4 3" xfId="7796" xr:uid="{904B532A-AC65-4DB8-8114-D99637E05DE7}"/>
    <cellStyle name="20% - Ênfase1 16 4 3 2" xfId="16073" xr:uid="{47FE361E-CA61-4097-8716-01AA76DC9B2E}"/>
    <cellStyle name="20% - Ênfase1 16 4 4" xfId="3762" xr:uid="{AA89632A-F05B-4925-A938-2A916973B699}"/>
    <cellStyle name="20% - Ênfase1 16 4 4 2" xfId="12039" xr:uid="{719ED5D8-F56F-466F-8FC7-E11B1CD6FBC5}"/>
    <cellStyle name="20% - Ênfase1 16 4 5" xfId="9990" xr:uid="{E71655AD-6468-426A-8975-1C1C89FC379B}"/>
    <cellStyle name="20% - Ênfase1 16 5" xfId="4259" xr:uid="{C5554C9D-9E60-4449-A3B0-F98B1C7376A0}"/>
    <cellStyle name="20% - Ênfase1 16 5 2" xfId="12536" xr:uid="{FA4169FF-E29B-4F6C-9AA1-2C0B041B6CFA}"/>
    <cellStyle name="20% - Ênfase1 16 6" xfId="6290" xr:uid="{6C9AF51D-B657-4E6E-AA5B-53623D3CB3FF}"/>
    <cellStyle name="20% - Ênfase1 16 6 2" xfId="14567" xr:uid="{AA7F031A-6D76-4C0E-B808-52DF039D1026}"/>
    <cellStyle name="20% - Ênfase1 16 7" xfId="2210" xr:uid="{13BF8522-0643-45FF-943A-1E7C4CB52064}"/>
    <cellStyle name="20% - Ênfase1 16 7 2" xfId="10487" xr:uid="{9C3D469C-48F7-48D7-B025-DFAD86B6DEBA}"/>
    <cellStyle name="20% - Ênfase1 16 8" xfId="8441" xr:uid="{5312C63B-1677-415A-88C4-3B6EFAFDB051}"/>
    <cellStyle name="20% - Ênfase1 17" xfId="71" xr:uid="{204DCE8E-406F-44CE-B586-F4F8253D6633}"/>
    <cellStyle name="20% - Ênfase1 17 2" xfId="1168" xr:uid="{4A680806-DFA9-4DE9-B234-BAA4737E4A91}"/>
    <cellStyle name="20% - Ênfase1 17 2 2" xfId="5260" xr:uid="{956D6B0C-9B6B-4DA2-9141-044676F69251}"/>
    <cellStyle name="20% - Ênfase1 17 2 2 2" xfId="13537" xr:uid="{5EFA5CD4-20C9-4E50-A6E7-CDBF9067C680}"/>
    <cellStyle name="20% - Ênfase1 17 2 3" xfId="7285" xr:uid="{86B0F2EA-228B-4FD9-A232-3C7035C43D09}"/>
    <cellStyle name="20% - Ênfase1 17 2 3 2" xfId="15562" xr:uid="{1BD236BE-115D-4EBF-8E56-24FAAB46AFBA}"/>
    <cellStyle name="20% - Ênfase1 17 2 4" xfId="3225" xr:uid="{B1C794A3-667D-43EE-9A52-8A5A07FA5D8E}"/>
    <cellStyle name="20% - Ênfase1 17 2 4 2" xfId="11502" xr:uid="{F58700D2-F4FD-4DF0-AFD8-A13B17EC960E}"/>
    <cellStyle name="20% - Ênfase1 17 2 5" xfId="9453" xr:uid="{07ED338F-07CC-4C02-9827-04A98464A92D}"/>
    <cellStyle name="20% - Ênfase1 17 3" xfId="658" xr:uid="{93A7EA18-DED0-4B84-996C-E15940814F62}"/>
    <cellStyle name="20% - Ênfase1 17 3 2" xfId="4764" xr:uid="{868EAB59-D10A-4F3F-837D-DDE38BC02479}"/>
    <cellStyle name="20% - Ênfase1 17 3 2 2" xfId="13041" xr:uid="{79B80EA2-33B9-48B7-B1D4-BB5EC5917528}"/>
    <cellStyle name="20% - Ênfase1 17 3 3" xfId="6789" xr:uid="{F61FD1BE-0E5C-42DF-8067-F7A3A9AC1D6F}"/>
    <cellStyle name="20% - Ênfase1 17 3 3 2" xfId="15066" xr:uid="{E801FFD9-D8DF-46A2-A61B-6D5FEC0E495B}"/>
    <cellStyle name="20% - Ênfase1 17 3 4" xfId="2719" xr:uid="{DE7D04C6-A443-40D3-8659-556F48E2C8D0}"/>
    <cellStyle name="20% - Ênfase1 17 3 4 2" xfId="10996" xr:uid="{41D49E79-2312-4F24-B5B3-4D36A7995E08}"/>
    <cellStyle name="20% - Ênfase1 17 3 5" xfId="8948" xr:uid="{C6A80DFB-AEFA-47EB-A1E3-BBD3882445FE}"/>
    <cellStyle name="20% - Ênfase1 17 4" xfId="1711" xr:uid="{8784C127-3267-49F3-AFCA-33B62606BB4A}"/>
    <cellStyle name="20% - Ênfase1 17 4 2" xfId="5797" xr:uid="{9DE577D3-7478-4D86-8B33-7E8BA3AF9995}"/>
    <cellStyle name="20% - Ênfase1 17 4 2 2" xfId="14074" xr:uid="{81B903CD-4756-439B-BCCB-F2146AA78978}"/>
    <cellStyle name="20% - Ênfase1 17 4 3" xfId="7797" xr:uid="{416AC19D-D5EE-48D8-AC4C-B947A9D60415}"/>
    <cellStyle name="20% - Ênfase1 17 4 3 2" xfId="16074" xr:uid="{0C9E6FB8-1B07-4F63-9920-4F25E5B1E606}"/>
    <cellStyle name="20% - Ênfase1 17 4 4" xfId="3763" xr:uid="{C946989B-54BA-4EF2-9CA4-4447ECFC8BB6}"/>
    <cellStyle name="20% - Ênfase1 17 4 4 2" xfId="12040" xr:uid="{3C8BE4A5-0B4D-4415-B4F1-F9A9F00FD3FD}"/>
    <cellStyle name="20% - Ênfase1 17 4 5" xfId="9991" xr:uid="{F8288809-567A-4F12-A24D-C6FF834DE48F}"/>
    <cellStyle name="20% - Ênfase1 17 5" xfId="4260" xr:uid="{3431ABF8-BB38-4BCC-80A5-129BB11F748D}"/>
    <cellStyle name="20% - Ênfase1 17 5 2" xfId="12537" xr:uid="{D8987AAB-0DDA-4013-961B-A2B61DA19385}"/>
    <cellStyle name="20% - Ênfase1 17 6" xfId="6291" xr:uid="{0D77CB91-B892-4D7D-9DA3-110B4D228979}"/>
    <cellStyle name="20% - Ênfase1 17 6 2" xfId="14568" xr:uid="{8569B25E-6BE0-461D-858F-4BA5B7F9CF64}"/>
    <cellStyle name="20% - Ênfase1 17 7" xfId="2211" xr:uid="{584B10FC-229F-4023-AD38-4C15395E28F4}"/>
    <cellStyle name="20% - Ênfase1 17 7 2" xfId="10488" xr:uid="{980582D2-0940-4F1E-B439-47BA4ECF8C2F}"/>
    <cellStyle name="20% - Ênfase1 17 8" xfId="8442" xr:uid="{67A36F4E-B99A-4F60-9581-71152D30D482}"/>
    <cellStyle name="20% - Ênfase1 18" xfId="57" xr:uid="{37A094BF-93C1-45AA-AC10-80D8A630203F}"/>
    <cellStyle name="20% - Ênfase1 18 2" xfId="1156" xr:uid="{F3371A14-FBA6-4BCC-884B-47DD5A076F32}"/>
    <cellStyle name="20% - Ênfase1 18 2 2" xfId="5248" xr:uid="{ED5F4837-240E-4AA7-930D-FB6EDA5FC3C7}"/>
    <cellStyle name="20% - Ênfase1 18 2 2 2" xfId="13525" xr:uid="{FEAB5E66-98A1-4AA8-98E7-F4BEDD7DFC2E}"/>
    <cellStyle name="20% - Ênfase1 18 2 3" xfId="7273" xr:uid="{7F8D0D74-8AD4-4873-885F-DF220B7B28FE}"/>
    <cellStyle name="20% - Ênfase1 18 2 3 2" xfId="15550" xr:uid="{9584BF7E-C55F-4F8C-ABCB-562794EEC26E}"/>
    <cellStyle name="20% - Ênfase1 18 2 4" xfId="3213" xr:uid="{30D1A7F3-FD14-4A68-A201-389163C44376}"/>
    <cellStyle name="20% - Ênfase1 18 2 4 2" xfId="11490" xr:uid="{C1BA1F73-1C32-462B-946A-ABB19C943F4B}"/>
    <cellStyle name="20% - Ênfase1 18 2 5" xfId="9441" xr:uid="{0033E9C2-4F12-4E43-948E-2829EF8579AA}"/>
    <cellStyle name="20% - Ênfase1 18 3" xfId="647" xr:uid="{937A1999-3051-4486-8DC3-2574C4382221}"/>
    <cellStyle name="20% - Ênfase1 18 3 2" xfId="4753" xr:uid="{7F325950-A030-4D14-A1CF-8E5A73D20496}"/>
    <cellStyle name="20% - Ênfase1 18 3 2 2" xfId="13030" xr:uid="{D7D6900B-1488-4C21-A4A4-9795EBA0CF60}"/>
    <cellStyle name="20% - Ênfase1 18 3 3" xfId="6778" xr:uid="{93C33085-7F62-46B1-93AE-8490F148822B}"/>
    <cellStyle name="20% - Ênfase1 18 3 3 2" xfId="15055" xr:uid="{CCE99A12-33D2-4868-9570-8AC8AFF51043}"/>
    <cellStyle name="20% - Ênfase1 18 3 4" xfId="2708" xr:uid="{93F93C78-139B-4282-8E3A-6B8DB6E9391E}"/>
    <cellStyle name="20% - Ênfase1 18 3 4 2" xfId="10985" xr:uid="{A98C9C27-058A-4764-A506-E44A3EADAD3C}"/>
    <cellStyle name="20% - Ênfase1 18 3 5" xfId="8937" xr:uid="{720EE035-F037-47F6-86B4-1FAB42E8DB7D}"/>
    <cellStyle name="20% - Ênfase1 18 4" xfId="1700" xr:uid="{E3D8B253-106D-46B8-9ADD-CBCB10AD4B62}"/>
    <cellStyle name="20% - Ênfase1 18 4 2" xfId="5786" xr:uid="{8A8FAFE9-023B-4D36-9F9A-940C7302DB36}"/>
    <cellStyle name="20% - Ênfase1 18 4 2 2" xfId="14063" xr:uid="{74326BB9-74FD-4B11-97A7-E5F4F840BA06}"/>
    <cellStyle name="20% - Ênfase1 18 4 3" xfId="7786" xr:uid="{30818621-36D3-40CB-B54D-901ECF830FF9}"/>
    <cellStyle name="20% - Ênfase1 18 4 3 2" xfId="16063" xr:uid="{BA399A72-4035-49E2-BF8F-187D534E1AF3}"/>
    <cellStyle name="20% - Ênfase1 18 4 4" xfId="3752" xr:uid="{A3F019AA-92FB-43A7-B551-BCC747029154}"/>
    <cellStyle name="20% - Ênfase1 18 4 4 2" xfId="12029" xr:uid="{FFAE3B8D-2D42-4990-A8D3-5D24E77D8932}"/>
    <cellStyle name="20% - Ênfase1 18 4 5" xfId="9980" xr:uid="{95EE02B9-D7E1-4398-A943-B14316984D04}"/>
    <cellStyle name="20% - Ênfase1 18 5" xfId="4249" xr:uid="{58CFECC2-C6B2-4779-B2AA-E88CE7A41EC6}"/>
    <cellStyle name="20% - Ênfase1 18 5 2" xfId="12526" xr:uid="{96D5C6E9-3B6D-441E-B169-D6A0A7636DF6}"/>
    <cellStyle name="20% - Ênfase1 18 6" xfId="6280" xr:uid="{8302D55B-AD5A-4143-8649-864550B20A35}"/>
    <cellStyle name="20% - Ênfase1 18 6 2" xfId="14557" xr:uid="{446D3690-EA28-4024-A55B-4F585935FB6F}"/>
    <cellStyle name="20% - Ênfase1 18 7" xfId="2199" xr:uid="{B5CE3FF9-482B-47C5-ABA9-BBAE9398E4A7}"/>
    <cellStyle name="20% - Ênfase1 18 7 2" xfId="10476" xr:uid="{645AE59C-3A08-4ECB-9582-A2D633C7B8D7}"/>
    <cellStyle name="20% - Ênfase1 18 8" xfId="8431" xr:uid="{B0F606E5-6EE3-49EF-928F-08F17DE6C12F}"/>
    <cellStyle name="20% - Ênfase1 19" xfId="73" xr:uid="{DB9E9A16-ED46-4957-B758-D28FD6324613}"/>
    <cellStyle name="20% - Ênfase1 19 2" xfId="1170" xr:uid="{CF70731F-7044-4BC1-970C-EF40C7394584}"/>
    <cellStyle name="20% - Ênfase1 19 2 2" xfId="5262" xr:uid="{B99B03F2-B003-40B7-AAAE-83A3FDD927AA}"/>
    <cellStyle name="20% - Ênfase1 19 2 2 2" xfId="13539" xr:uid="{D800E5D7-71D8-49E7-9D30-3A7AEC7B7087}"/>
    <cellStyle name="20% - Ênfase1 19 2 3" xfId="7287" xr:uid="{13712511-A4B8-4555-B397-6A32BAE8791F}"/>
    <cellStyle name="20% - Ênfase1 19 2 3 2" xfId="15564" xr:uid="{49E9BBF8-13F5-4FA6-964D-1C6F54249545}"/>
    <cellStyle name="20% - Ênfase1 19 2 4" xfId="3227" xr:uid="{6CAF3805-F44B-4184-A71A-EDD141E5CDF2}"/>
    <cellStyle name="20% - Ênfase1 19 2 4 2" xfId="11504" xr:uid="{46F33CB4-E575-47EA-A0F5-53589DC0027A}"/>
    <cellStyle name="20% - Ênfase1 19 2 5" xfId="9455" xr:uid="{819225D8-15DC-45FD-8605-2542B6758F73}"/>
    <cellStyle name="20% - Ênfase1 19 3" xfId="660" xr:uid="{23DB772E-1D2B-4073-8455-6C560F389EEB}"/>
    <cellStyle name="20% - Ênfase1 19 3 2" xfId="4766" xr:uid="{5D66759C-D892-4FEE-A387-2251A3AAE65C}"/>
    <cellStyle name="20% - Ênfase1 19 3 2 2" xfId="13043" xr:uid="{A91EBF5C-BB3F-449B-ADE6-34E6E0F2F2CD}"/>
    <cellStyle name="20% - Ênfase1 19 3 3" xfId="6791" xr:uid="{9862245D-4547-4DAA-A0D4-4AA85CF16877}"/>
    <cellStyle name="20% - Ênfase1 19 3 3 2" xfId="15068" xr:uid="{1AAFF12B-40A8-4C7E-A832-0B2541A7656A}"/>
    <cellStyle name="20% - Ênfase1 19 3 4" xfId="2721" xr:uid="{A192BED5-13B1-4908-A776-480ACC84BACF}"/>
    <cellStyle name="20% - Ênfase1 19 3 4 2" xfId="10998" xr:uid="{102F3568-EDCC-413D-B5CC-C2ED5DC70D6B}"/>
    <cellStyle name="20% - Ênfase1 19 3 5" xfId="8950" xr:uid="{E974773C-C50A-4AC4-8FA0-553A33881AC9}"/>
    <cellStyle name="20% - Ênfase1 19 4" xfId="1713" xr:uid="{2A8A30A4-60AF-4815-892F-6487A04D0E95}"/>
    <cellStyle name="20% - Ênfase1 19 4 2" xfId="5799" xr:uid="{2DC8913A-4D8C-4BD7-BC97-32CEAA32D886}"/>
    <cellStyle name="20% - Ênfase1 19 4 2 2" xfId="14076" xr:uid="{03B93FB6-D506-47B5-A8F3-6758555AF850}"/>
    <cellStyle name="20% - Ênfase1 19 4 3" xfId="7799" xr:uid="{5AE0FCB7-F9A5-4E69-99E0-7D0CD61F3401}"/>
    <cellStyle name="20% - Ênfase1 19 4 3 2" xfId="16076" xr:uid="{27D61F24-D599-43AD-85DF-108C93FC0834}"/>
    <cellStyle name="20% - Ênfase1 19 4 4" xfId="3765" xr:uid="{F4E41E30-4730-4D6D-9472-B2B9D6AA5F7E}"/>
    <cellStyle name="20% - Ênfase1 19 4 4 2" xfId="12042" xr:uid="{28059F9C-A659-44C9-8C5B-0F7B475BAC7C}"/>
    <cellStyle name="20% - Ênfase1 19 4 5" xfId="9993" xr:uid="{26C4E0C0-3BE7-4B11-BAAE-CD8309E746FA}"/>
    <cellStyle name="20% - Ênfase1 19 5" xfId="4262" xr:uid="{531122B8-B746-4BFA-88EE-65E3172516B2}"/>
    <cellStyle name="20% - Ênfase1 19 5 2" xfId="12539" xr:uid="{AE2FB60C-12B2-4EA9-9F32-104722B6EF44}"/>
    <cellStyle name="20% - Ênfase1 19 6" xfId="6293" xr:uid="{3DF4FAED-2945-419C-A664-64E50627DAC5}"/>
    <cellStyle name="20% - Ênfase1 19 6 2" xfId="14570" xr:uid="{2F95A50B-B8E6-447E-8323-8D290F0DBE98}"/>
    <cellStyle name="20% - Ênfase1 19 7" xfId="2213" xr:uid="{95629CA0-B49F-4472-9744-6309747AC00E}"/>
    <cellStyle name="20% - Ênfase1 19 7 2" xfId="10490" xr:uid="{09776F1A-19E1-4E9C-B7F8-4B712527453C}"/>
    <cellStyle name="20% - Ênfase1 19 8" xfId="8444" xr:uid="{0D914859-DB28-433E-B6D4-20236C1C5256}"/>
    <cellStyle name="20% - Ênfase1 2" xfId="31" xr:uid="{8D421A61-0CD9-40A8-AD78-82E19F7876BF}"/>
    <cellStyle name="20% - Ênfase1 2 2" xfId="77" xr:uid="{C570184D-07F1-415B-B624-530C4C3BF7FB}"/>
    <cellStyle name="20% - Ênfase1 2 2 2" xfId="1174" xr:uid="{9667C166-8192-422C-AEDA-9B1217E3283D}"/>
    <cellStyle name="20% - Ênfase1 2 2 2 2" xfId="5266" xr:uid="{8015BA8C-B0C2-45E3-A7C6-FB6F61708361}"/>
    <cellStyle name="20% - Ênfase1 2 2 2 2 2" xfId="13543" xr:uid="{DFDAC16D-07E8-4F7A-B73E-677FBF335D03}"/>
    <cellStyle name="20% - Ênfase1 2 2 2 3" xfId="7291" xr:uid="{3DCC9C99-8290-432F-A591-D74E03E0248B}"/>
    <cellStyle name="20% - Ênfase1 2 2 2 3 2" xfId="15568" xr:uid="{4542EE68-3142-4A95-95AF-F37E08C50DF7}"/>
    <cellStyle name="20% - Ênfase1 2 2 2 4" xfId="3231" xr:uid="{D10E2D27-027F-4A75-8618-30AE285F3A9C}"/>
    <cellStyle name="20% - Ênfase1 2 2 2 4 2" xfId="11508" xr:uid="{F8C4766F-F19A-458B-ABD8-B17D32C571FC}"/>
    <cellStyle name="20% - Ênfase1 2 2 2 5" xfId="9459" xr:uid="{80629555-D5D9-43AA-808D-EEBFEF658070}"/>
    <cellStyle name="20% - Ênfase1 2 2 3" xfId="664" xr:uid="{EB94E267-CE74-4651-B8D1-58CDA7EA9B28}"/>
    <cellStyle name="20% - Ênfase1 2 2 3 2" xfId="4770" xr:uid="{4E6399A2-1689-47EA-9039-B64874E8E4A2}"/>
    <cellStyle name="20% - Ênfase1 2 2 3 2 2" xfId="13047" xr:uid="{6DF2EBD5-6380-4AD9-86E4-EB9003728D4A}"/>
    <cellStyle name="20% - Ênfase1 2 2 3 3" xfId="6795" xr:uid="{0EACD184-943F-40E9-9D55-3E8ACBA10FD1}"/>
    <cellStyle name="20% - Ênfase1 2 2 3 3 2" xfId="15072" xr:uid="{544BC311-5ADB-4F87-A1A9-48B8B9EDE34E}"/>
    <cellStyle name="20% - Ênfase1 2 2 3 4" xfId="2725" xr:uid="{83F337DA-3173-422C-8263-87FA7791210D}"/>
    <cellStyle name="20% - Ênfase1 2 2 3 4 2" xfId="11002" xr:uid="{234D9E34-C270-4F9E-8185-D121865AFB74}"/>
    <cellStyle name="20% - Ênfase1 2 2 3 5" xfId="8954" xr:uid="{5F946CC8-C188-4C9D-A1A8-0028A1F7661E}"/>
    <cellStyle name="20% - Ênfase1 2 2 4" xfId="1717" xr:uid="{4E6DBAC2-E4FA-4B4B-87B7-07EEBC316EBB}"/>
    <cellStyle name="20% - Ênfase1 2 2 4 2" xfId="5803" xr:uid="{C78F2524-E461-404D-871F-67FC52B52EFA}"/>
    <cellStyle name="20% - Ênfase1 2 2 4 2 2" xfId="14080" xr:uid="{E68EA698-C9E8-47ED-876F-E87C68EB8166}"/>
    <cellStyle name="20% - Ênfase1 2 2 4 3" xfId="7803" xr:uid="{0933CF58-B4B8-486F-BB31-02C5CEBE0196}"/>
    <cellStyle name="20% - Ênfase1 2 2 4 3 2" xfId="16080" xr:uid="{BD320CBF-8410-4D56-B56B-2206943F0DD9}"/>
    <cellStyle name="20% - Ênfase1 2 2 4 4" xfId="3769" xr:uid="{779825C3-9434-4042-B9FF-C2FEA143C1C7}"/>
    <cellStyle name="20% - Ênfase1 2 2 4 4 2" xfId="12046" xr:uid="{BD3F65A5-CA77-4BAB-A4E9-62DCCBDBDF98}"/>
    <cellStyle name="20% - Ênfase1 2 2 4 5" xfId="9997" xr:uid="{21D2D5A8-11BF-4180-8A00-94967B1F5530}"/>
    <cellStyle name="20% - Ênfase1 2 2 5" xfId="4266" xr:uid="{CF8F0A1C-C630-4B0D-8DF5-B8B5914142F5}"/>
    <cellStyle name="20% - Ênfase1 2 2 5 2" xfId="12543" xr:uid="{9E9BBD31-6E0D-49A4-9724-02D5B9661276}"/>
    <cellStyle name="20% - Ênfase1 2 2 6" xfId="6297" xr:uid="{29F9F2F7-1BF1-4A62-A87B-66F1688024C4}"/>
    <cellStyle name="20% - Ênfase1 2 2 6 2" xfId="14574" xr:uid="{6E33F8A4-A191-40F7-B115-7380F570A204}"/>
    <cellStyle name="20% - Ênfase1 2 2 7" xfId="2217" xr:uid="{3F981468-2B41-4F40-96E9-D61130B3FC06}"/>
    <cellStyle name="20% - Ênfase1 2 2 7 2" xfId="10494" xr:uid="{17770127-E602-4F0A-B738-4B0C6253CDE7}"/>
    <cellStyle name="20% - Ênfase1 2 2 8" xfId="8448" xr:uid="{2C8D3744-F76B-4594-AF82-CC3281BDB5BF}"/>
    <cellStyle name="20% - Ênfase1 2 3" xfId="1134" xr:uid="{2AC8548D-9FE3-4270-8FCE-9B121E248C9F}"/>
    <cellStyle name="20% - Ênfase1 2 3 2" xfId="5226" xr:uid="{FC1E947E-4680-4614-AB8F-CA56DCC62DAD}"/>
    <cellStyle name="20% - Ênfase1 2 3 2 2" xfId="13503" xr:uid="{F0CCCBE6-54AA-41B0-895A-C32D748BB962}"/>
    <cellStyle name="20% - Ênfase1 2 3 3" xfId="7251" xr:uid="{CBE81C00-3A60-4EF9-B354-D355C4C3ECE2}"/>
    <cellStyle name="20% - Ênfase1 2 3 3 2" xfId="15528" xr:uid="{9BEF9D34-D3D4-4F5C-B515-B81286E49CD8}"/>
    <cellStyle name="20% - Ênfase1 2 3 4" xfId="3191" xr:uid="{91CF9CEE-41C3-45A3-94DA-BAAC0AC3ED70}"/>
    <cellStyle name="20% - Ênfase1 2 3 4 2" xfId="11468" xr:uid="{A04D5505-16E0-45BB-BF6F-72C519E27884}"/>
    <cellStyle name="20% - Ênfase1 2 3 5" xfId="9419" xr:uid="{7ABAE8B2-3E44-4FD4-95B0-714B62340644}"/>
    <cellStyle name="20% - Ênfase1 2 4" xfId="626" xr:uid="{09868178-45E8-4D9A-9FD1-6B9B4DE9FF33}"/>
    <cellStyle name="20% - Ênfase1 2 4 2" xfId="4732" xr:uid="{3CB62FDD-1C9A-400F-873D-780AC09BD19D}"/>
    <cellStyle name="20% - Ênfase1 2 4 2 2" xfId="13009" xr:uid="{D639AD5B-B9FF-4042-8DBF-1F270612729E}"/>
    <cellStyle name="20% - Ênfase1 2 4 3" xfId="6757" xr:uid="{75AD1057-1C57-4C80-8597-0C58B8621028}"/>
    <cellStyle name="20% - Ênfase1 2 4 3 2" xfId="15034" xr:uid="{0CD18612-2AE9-4CB6-80FF-7FED3346A4D3}"/>
    <cellStyle name="20% - Ênfase1 2 4 4" xfId="2687" xr:uid="{903F2411-309F-4C64-8F6A-B3ACC60A5410}"/>
    <cellStyle name="20% - Ênfase1 2 4 4 2" xfId="10964" xr:uid="{BA4F41B5-8963-4FFE-933F-50FE1BA09901}"/>
    <cellStyle name="20% - Ênfase1 2 4 5" xfId="8916" xr:uid="{9B5FAE43-80B9-400B-8071-DD898247E0CA}"/>
    <cellStyle name="20% - Ênfase1 2 5" xfId="1679" xr:uid="{92E35DBE-D7C6-4FD3-805C-26272D5F5DC8}"/>
    <cellStyle name="20% - Ênfase1 2 5 2" xfId="5765" xr:uid="{2F8E8AAE-C511-485E-9735-75B149B4CB1C}"/>
    <cellStyle name="20% - Ênfase1 2 5 2 2" xfId="14042" xr:uid="{A4E12A68-C90B-4E03-82EF-18C230BC4C44}"/>
    <cellStyle name="20% - Ênfase1 2 5 3" xfId="7765" xr:uid="{D7F8DF16-F244-4EA2-803E-3D18050F766E}"/>
    <cellStyle name="20% - Ênfase1 2 5 3 2" xfId="16042" xr:uid="{02F6E83B-C042-46F0-BB93-2ED00A669B87}"/>
    <cellStyle name="20% - Ênfase1 2 5 4" xfId="3731" xr:uid="{D49313EA-6151-4D89-9DAE-E6AE13040649}"/>
    <cellStyle name="20% - Ênfase1 2 5 4 2" xfId="12008" xr:uid="{AC489A13-403E-4953-9633-C737C6BB0891}"/>
    <cellStyle name="20% - Ênfase1 2 5 5" xfId="9959" xr:uid="{BF7F794E-8197-4339-B805-84301D1A627A}"/>
    <cellStyle name="20% - Ênfase1 2 6" xfId="4228" xr:uid="{462716DC-4B6A-42BD-A2FB-BC3697A53671}"/>
    <cellStyle name="20% - Ênfase1 2 6 2" xfId="12505" xr:uid="{D5F8B726-62C0-43C9-AF41-90F2157DE172}"/>
    <cellStyle name="20% - Ênfase1 2 7" xfId="6259" xr:uid="{1EA73AAB-BA13-4645-BCAD-68B88157EEAC}"/>
    <cellStyle name="20% - Ênfase1 2 7 2" xfId="14536" xr:uid="{E0341E12-1DE2-48A6-AA29-2FCE412DD9BB}"/>
    <cellStyle name="20% - Ênfase1 2 8" xfId="2178" xr:uid="{411E535F-7568-42B8-84B5-17D876FBB43C}"/>
    <cellStyle name="20% - Ênfase1 2 8 2" xfId="10455" xr:uid="{AFED8EA7-8E85-4CBC-A692-3D9AD1D2DEEE}"/>
    <cellStyle name="20% - Ênfase1 2 9" xfId="8410" xr:uid="{D479E9B1-C624-4EDB-81ED-0434F5958122}"/>
    <cellStyle name="20% - Ênfase1 20" xfId="67" xr:uid="{B9165164-EE79-4A4A-B871-A69E7BE8843D}"/>
    <cellStyle name="20% - Ênfase1 20 2" xfId="1164" xr:uid="{53E2CBF5-40CC-42D6-ADE9-3608DD4DD8F3}"/>
    <cellStyle name="20% - Ênfase1 20 2 2" xfId="5256" xr:uid="{F5765025-866A-4F18-9365-EC550636197E}"/>
    <cellStyle name="20% - Ênfase1 20 2 2 2" xfId="13533" xr:uid="{E4827580-B430-4889-8D14-49204ECD4DA2}"/>
    <cellStyle name="20% - Ênfase1 20 2 3" xfId="7281" xr:uid="{61602CB8-8DD1-435D-A70A-5A289995FD12}"/>
    <cellStyle name="20% - Ênfase1 20 2 3 2" xfId="15558" xr:uid="{D95EB539-EE4A-4519-BDD1-5C4C5874243C}"/>
    <cellStyle name="20% - Ênfase1 20 2 4" xfId="3221" xr:uid="{3C3F5FC8-69F9-4696-AD1B-C31778BD904E}"/>
    <cellStyle name="20% - Ênfase1 20 2 4 2" xfId="11498" xr:uid="{55EDA0F8-E83F-4846-AF65-B85D972CB569}"/>
    <cellStyle name="20% - Ênfase1 20 2 5" xfId="9449" xr:uid="{53BFE9F7-3EDC-4A61-ABCF-F5C5DE1E0090}"/>
    <cellStyle name="20% - Ênfase1 20 3" xfId="654" xr:uid="{90D74D07-0F4B-4F4C-B14F-F5721CEC0C98}"/>
    <cellStyle name="20% - Ênfase1 20 3 2" xfId="4760" xr:uid="{0942B4CE-ABD3-49C0-88D5-C7EF296BA2F0}"/>
    <cellStyle name="20% - Ênfase1 20 3 2 2" xfId="13037" xr:uid="{7637844D-9768-454C-96B6-D26B12436E87}"/>
    <cellStyle name="20% - Ênfase1 20 3 3" xfId="6785" xr:uid="{520DB69C-6588-4166-839B-CDCADC1C73A8}"/>
    <cellStyle name="20% - Ênfase1 20 3 3 2" xfId="15062" xr:uid="{E0BE6A33-08E0-4F74-98E9-CCD3479F426F}"/>
    <cellStyle name="20% - Ênfase1 20 3 4" xfId="2715" xr:uid="{65AFFB61-975A-40DF-B90E-C3BDF6596174}"/>
    <cellStyle name="20% - Ênfase1 20 3 4 2" xfId="10992" xr:uid="{4B2976B4-6A3B-46E7-812E-A8A1DC8B3461}"/>
    <cellStyle name="20% - Ênfase1 20 3 5" xfId="8944" xr:uid="{F7A5FA4F-6A14-424F-87C7-96400696DD5F}"/>
    <cellStyle name="20% - Ênfase1 20 4" xfId="1707" xr:uid="{7A23BDF0-AD87-4F00-8266-AF7932ED5BCA}"/>
    <cellStyle name="20% - Ênfase1 20 4 2" xfId="5793" xr:uid="{C4F314C4-78A9-445D-A597-9B8F838A76E3}"/>
    <cellStyle name="20% - Ênfase1 20 4 2 2" xfId="14070" xr:uid="{04A5BAE4-63CC-47D1-845D-0EAFE6973709}"/>
    <cellStyle name="20% - Ênfase1 20 4 3" xfId="7793" xr:uid="{81A53682-C1AC-4023-BAB5-47A4F5662E95}"/>
    <cellStyle name="20% - Ênfase1 20 4 3 2" xfId="16070" xr:uid="{B7923741-3D03-40B1-975C-E92B59DD8D69}"/>
    <cellStyle name="20% - Ênfase1 20 4 4" xfId="3759" xr:uid="{8AFD7C8F-9EF4-4D84-9056-20D1933D4256}"/>
    <cellStyle name="20% - Ênfase1 20 4 4 2" xfId="12036" xr:uid="{BF6970E9-6275-4701-9B91-B0077D1022A3}"/>
    <cellStyle name="20% - Ênfase1 20 4 5" xfId="9987" xr:uid="{01F21776-5B27-4693-B5DF-546382CA02F5}"/>
    <cellStyle name="20% - Ênfase1 20 5" xfId="4256" xr:uid="{DF290EED-700E-4588-9998-5326CA023ABD}"/>
    <cellStyle name="20% - Ênfase1 20 5 2" xfId="12533" xr:uid="{A2F1B438-19FF-47E6-8483-AD99310581EB}"/>
    <cellStyle name="20% - Ênfase1 20 6" xfId="6287" xr:uid="{707B8C6A-DC7B-4D49-95DF-16E7796137F9}"/>
    <cellStyle name="20% - Ênfase1 20 6 2" xfId="14564" xr:uid="{FBA4F441-F273-43A6-B368-E8FE51710D7B}"/>
    <cellStyle name="20% - Ênfase1 20 7" xfId="2207" xr:uid="{E7F8B3A4-B1BC-4F0E-9FA4-6A3E11E149B3}"/>
    <cellStyle name="20% - Ênfase1 20 7 2" xfId="10484" xr:uid="{4671D32A-CE9C-482A-A8E6-4E9BD4BE85AD}"/>
    <cellStyle name="20% - Ênfase1 20 8" xfId="8438" xr:uid="{067098DC-124B-467E-A303-04A83F74DD50}"/>
    <cellStyle name="20% - Ênfase1 21" xfId="69" xr:uid="{EB4871BD-151B-420D-9127-986E925BFDEE}"/>
    <cellStyle name="20% - Ênfase1 21 2" xfId="1166" xr:uid="{A6A754D6-6470-436C-B1DC-DF32398B7539}"/>
    <cellStyle name="20% - Ênfase1 21 2 2" xfId="5258" xr:uid="{77385B94-BF83-43E2-B0B0-06ABA95C8479}"/>
    <cellStyle name="20% - Ênfase1 21 2 2 2" xfId="13535" xr:uid="{F32AF8A6-473A-4CE6-B904-289D9C040F45}"/>
    <cellStyle name="20% - Ênfase1 21 2 3" xfId="7283" xr:uid="{A0561558-B0C6-47BE-8C89-98B5D288455A}"/>
    <cellStyle name="20% - Ênfase1 21 2 3 2" xfId="15560" xr:uid="{3F78014F-0CE4-4515-8DAF-E1BACE00C220}"/>
    <cellStyle name="20% - Ênfase1 21 2 4" xfId="3223" xr:uid="{950FA63E-0CB5-460E-B29F-FCA5C1A4C5C5}"/>
    <cellStyle name="20% - Ênfase1 21 2 4 2" xfId="11500" xr:uid="{90AB6D46-2797-453E-BDAA-FAFA4FEBD4D3}"/>
    <cellStyle name="20% - Ênfase1 21 2 5" xfId="9451" xr:uid="{06E13B1D-BD89-41A8-BA5F-2B326C85E5DC}"/>
    <cellStyle name="20% - Ênfase1 21 3" xfId="656" xr:uid="{F95A364A-293B-4789-898E-87AA09F6491C}"/>
    <cellStyle name="20% - Ênfase1 21 3 2" xfId="4762" xr:uid="{632F818A-B020-42A9-9ACB-C191F4DBC4A3}"/>
    <cellStyle name="20% - Ênfase1 21 3 2 2" xfId="13039" xr:uid="{FF4A61E2-54DF-432E-BEFE-C34E667332AD}"/>
    <cellStyle name="20% - Ênfase1 21 3 3" xfId="6787" xr:uid="{F14D1270-B662-40E4-A645-31D544E14BBF}"/>
    <cellStyle name="20% - Ênfase1 21 3 3 2" xfId="15064" xr:uid="{4AA3A794-B6E4-4044-8688-8753CA220B12}"/>
    <cellStyle name="20% - Ênfase1 21 3 4" xfId="2717" xr:uid="{CEF4E598-EF85-43EA-9F2A-4493EC1D2A4C}"/>
    <cellStyle name="20% - Ênfase1 21 3 4 2" xfId="10994" xr:uid="{D34E65E5-535D-4076-9129-B1A2A7861D12}"/>
    <cellStyle name="20% - Ênfase1 21 3 5" xfId="8946" xr:uid="{014ACF1A-2D18-494F-BB7A-6DAAD4E8024E}"/>
    <cellStyle name="20% - Ênfase1 21 4" xfId="1709" xr:uid="{4743862A-D990-4DCF-9901-9436DCF087B3}"/>
    <cellStyle name="20% - Ênfase1 21 4 2" xfId="5795" xr:uid="{E2D59CB9-A665-4189-8813-943D05716B71}"/>
    <cellStyle name="20% - Ênfase1 21 4 2 2" xfId="14072" xr:uid="{0A231A3A-05B9-4654-ACDA-39E63BCA9F1E}"/>
    <cellStyle name="20% - Ênfase1 21 4 3" xfId="7795" xr:uid="{2A4AFEF4-3C76-446C-9FC7-727E08906639}"/>
    <cellStyle name="20% - Ênfase1 21 4 3 2" xfId="16072" xr:uid="{5D08CDF3-1221-43BF-BC9F-A9D7240EC7C6}"/>
    <cellStyle name="20% - Ênfase1 21 4 4" xfId="3761" xr:uid="{4182C152-79DD-4A9C-846E-87FD5C4AD1E6}"/>
    <cellStyle name="20% - Ênfase1 21 4 4 2" xfId="12038" xr:uid="{120D268E-194A-4E72-B4A3-474B004B8AC9}"/>
    <cellStyle name="20% - Ênfase1 21 4 5" xfId="9989" xr:uid="{D58815A2-09F2-482E-AAA1-680C5F7D75C2}"/>
    <cellStyle name="20% - Ênfase1 21 5" xfId="4258" xr:uid="{28E44D51-1F90-4224-A540-9B91EB7A2A10}"/>
    <cellStyle name="20% - Ênfase1 21 5 2" xfId="12535" xr:uid="{58FD70FC-05BC-4279-B1DC-9B77A8504B4D}"/>
    <cellStyle name="20% - Ênfase1 21 6" xfId="6289" xr:uid="{744AEE5F-5CA4-4913-A8D9-498C7B4D0E30}"/>
    <cellStyle name="20% - Ênfase1 21 6 2" xfId="14566" xr:uid="{0B3CF24C-F904-48D1-8162-39AA91DCC530}"/>
    <cellStyle name="20% - Ênfase1 21 7" xfId="2209" xr:uid="{A265E554-7AB1-4172-A15A-3042981099BE}"/>
    <cellStyle name="20% - Ênfase1 21 7 2" xfId="10486" xr:uid="{6516D667-8D5E-418C-ABCF-C6CE26927636}"/>
    <cellStyle name="20% - Ênfase1 21 8" xfId="8440" xr:uid="{0B0AB08E-0064-44E7-86FA-7E456682E891}"/>
    <cellStyle name="20% - Ênfase1 22" xfId="72" xr:uid="{B58D308B-5EA9-4387-85E7-7637A7B3ED41}"/>
    <cellStyle name="20% - Ênfase1 22 2" xfId="1169" xr:uid="{7068BC6B-4D55-4435-A972-DD80CCB7027A}"/>
    <cellStyle name="20% - Ênfase1 22 2 2" xfId="5261" xr:uid="{C3BC294F-49C9-45B9-8024-B67D20F266D9}"/>
    <cellStyle name="20% - Ênfase1 22 2 2 2" xfId="13538" xr:uid="{004E008D-6907-42A6-BE04-76C29432C1DE}"/>
    <cellStyle name="20% - Ênfase1 22 2 3" xfId="7286" xr:uid="{DE7A6DBC-8DA6-4F2A-AA4F-56D44E24D8F9}"/>
    <cellStyle name="20% - Ênfase1 22 2 3 2" xfId="15563" xr:uid="{42692D19-BF5C-45FE-A283-BEC5B8706B43}"/>
    <cellStyle name="20% - Ênfase1 22 2 4" xfId="3226" xr:uid="{291157C5-77A3-4EDA-817E-70482F729720}"/>
    <cellStyle name="20% - Ênfase1 22 2 4 2" xfId="11503" xr:uid="{763E45B1-CB2F-4B3D-8940-26480E658810}"/>
    <cellStyle name="20% - Ênfase1 22 2 5" xfId="9454" xr:uid="{536A584B-0BDD-433B-9F71-D680D376CD91}"/>
    <cellStyle name="20% - Ênfase1 22 3" xfId="659" xr:uid="{70F8199E-BB7C-4631-A202-370F74A34A3E}"/>
    <cellStyle name="20% - Ênfase1 22 3 2" xfId="4765" xr:uid="{E9455C1D-0DC0-4C58-A7DF-6D9094132B8D}"/>
    <cellStyle name="20% - Ênfase1 22 3 2 2" xfId="13042" xr:uid="{F864C1A4-34BE-49FD-817F-8AEBC6E1C458}"/>
    <cellStyle name="20% - Ênfase1 22 3 3" xfId="6790" xr:uid="{3D1F9297-9A63-4763-9101-344734D46179}"/>
    <cellStyle name="20% - Ênfase1 22 3 3 2" xfId="15067" xr:uid="{E9868012-CFE6-406C-A2C3-7A84BA81C042}"/>
    <cellStyle name="20% - Ênfase1 22 3 4" xfId="2720" xr:uid="{01A18F3C-EF9E-408A-8FD4-0736166EC33B}"/>
    <cellStyle name="20% - Ênfase1 22 3 4 2" xfId="10997" xr:uid="{B1CFFD20-2E33-4C52-A123-67F902D9047C}"/>
    <cellStyle name="20% - Ênfase1 22 3 5" xfId="8949" xr:uid="{BCE152B9-5D59-4230-AAFB-DA9BA35B19EE}"/>
    <cellStyle name="20% - Ênfase1 22 4" xfId="1712" xr:uid="{23828447-FC4D-4622-ACB5-7EEBB85C4092}"/>
    <cellStyle name="20% - Ênfase1 22 4 2" xfId="5798" xr:uid="{2E0FEA79-E822-4F1E-B77D-220089BFE0C7}"/>
    <cellStyle name="20% - Ênfase1 22 4 2 2" xfId="14075" xr:uid="{C09DBA41-09CA-420D-8FF1-E46E503145FE}"/>
    <cellStyle name="20% - Ênfase1 22 4 3" xfId="7798" xr:uid="{9B7818E4-EF76-4921-B32B-92A3E4EB3D2B}"/>
    <cellStyle name="20% - Ênfase1 22 4 3 2" xfId="16075" xr:uid="{48056F20-5427-49C6-B053-B4DECB0D15C1}"/>
    <cellStyle name="20% - Ênfase1 22 4 4" xfId="3764" xr:uid="{9B4B4A87-5B25-4C0A-9EE3-7ED2FD616F52}"/>
    <cellStyle name="20% - Ênfase1 22 4 4 2" xfId="12041" xr:uid="{A96F7AC0-9BF2-4879-8538-C86A26D2DD67}"/>
    <cellStyle name="20% - Ênfase1 22 4 5" xfId="9992" xr:uid="{737DEBC3-56D3-4332-8532-3CBB6260F556}"/>
    <cellStyle name="20% - Ênfase1 22 5" xfId="4261" xr:uid="{4F2F2D91-7ACA-4CED-8D3C-0A872BE02A29}"/>
    <cellStyle name="20% - Ênfase1 22 5 2" xfId="12538" xr:uid="{7FA92700-1EB7-4545-9FC8-682FC949D06F}"/>
    <cellStyle name="20% - Ênfase1 22 6" xfId="6292" xr:uid="{A0731FFB-DA67-430F-AF01-9E749C5A7DFC}"/>
    <cellStyle name="20% - Ênfase1 22 6 2" xfId="14569" xr:uid="{3FD196C1-F832-4C71-8350-41446A9023BF}"/>
    <cellStyle name="20% - Ênfase1 22 7" xfId="2212" xr:uid="{76B3565B-3ABE-4E3E-B069-64B79D81F5FC}"/>
    <cellStyle name="20% - Ênfase1 22 7 2" xfId="10489" xr:uid="{5E4C8D4B-6654-40F5-A72F-29856E0CD803}"/>
    <cellStyle name="20% - Ênfase1 22 8" xfId="8443" xr:uid="{9922AAC8-6761-453A-B5C8-29ABD8D8BFF2}"/>
    <cellStyle name="20% - Ênfase1 23" xfId="58" xr:uid="{4D9EA81D-7CAF-4252-B8A3-A20A9547C792}"/>
    <cellStyle name="20% - Ênfase1 3" xfId="78" xr:uid="{48C9F396-5C94-40FC-8159-69BD476B1AF4}"/>
    <cellStyle name="20% - Ênfase1 3 2" xfId="80" xr:uid="{B30D89B0-10B0-465F-AF5B-04021EB7846F}"/>
    <cellStyle name="20% - Ênfase1 3 2 2" xfId="1177" xr:uid="{0948244C-BC60-4A88-AECA-D2BAF8DC431A}"/>
    <cellStyle name="20% - Ênfase1 3 2 2 2" xfId="5268" xr:uid="{9A20FB3F-B6A8-42F2-913E-C6E9EA2D6029}"/>
    <cellStyle name="20% - Ênfase1 3 2 2 2 2" xfId="13545" xr:uid="{4770C47A-0971-4556-87F5-67629131F816}"/>
    <cellStyle name="20% - Ênfase1 3 2 2 3" xfId="7293" xr:uid="{81F8A325-0D13-47A4-A951-54404532E11F}"/>
    <cellStyle name="20% - Ênfase1 3 2 2 3 2" xfId="15570" xr:uid="{CB3B689E-C553-43E7-9D87-C83FEE746DB1}"/>
    <cellStyle name="20% - Ênfase1 3 2 2 4" xfId="3233" xr:uid="{9029DAC3-58C5-43D5-BC15-ACEE84081A9D}"/>
    <cellStyle name="20% - Ênfase1 3 2 2 4 2" xfId="11510" xr:uid="{4C521C3A-0A84-46EF-84B3-E1619159A35C}"/>
    <cellStyle name="20% - Ênfase1 3 2 2 5" xfId="9461" xr:uid="{E3B28C61-374D-4207-8DA5-173F3CBB7733}"/>
    <cellStyle name="20% - Ênfase1 3 2 3" xfId="667" xr:uid="{5C230FFB-6479-4D46-B385-03E27D847427}"/>
    <cellStyle name="20% - Ênfase1 3 2 3 2" xfId="4772" xr:uid="{2B902CA6-1C35-4871-83E2-BC80EAA7EBF5}"/>
    <cellStyle name="20% - Ênfase1 3 2 3 2 2" xfId="13049" xr:uid="{0EA5C355-8188-44FD-91B9-8A0A28FB22E2}"/>
    <cellStyle name="20% - Ênfase1 3 2 3 3" xfId="6797" xr:uid="{E2437590-D5E7-4F50-B2D7-563C382213BF}"/>
    <cellStyle name="20% - Ênfase1 3 2 3 3 2" xfId="15074" xr:uid="{BFCDFB6D-E84F-4BBE-B749-0B299DEFA05B}"/>
    <cellStyle name="20% - Ênfase1 3 2 3 4" xfId="2727" xr:uid="{B482B826-E5A7-4608-A490-43A8D7BFD67C}"/>
    <cellStyle name="20% - Ênfase1 3 2 3 4 2" xfId="11004" xr:uid="{05D14629-3573-426C-B249-E57E7D57F58F}"/>
    <cellStyle name="20% - Ênfase1 3 2 3 5" xfId="8956" xr:uid="{C19E38F5-027B-4F1A-BD53-0B117ED71A38}"/>
    <cellStyle name="20% - Ênfase1 3 2 4" xfId="1719" xr:uid="{F27B849E-6014-49B2-952B-02B977C278AA}"/>
    <cellStyle name="20% - Ênfase1 3 2 4 2" xfId="5805" xr:uid="{644393C4-4CD0-4657-AD49-4DE8EFF36357}"/>
    <cellStyle name="20% - Ênfase1 3 2 4 2 2" xfId="14082" xr:uid="{4DBEF331-0E83-49E7-B0B8-D0C7D2B64F0E}"/>
    <cellStyle name="20% - Ênfase1 3 2 4 3" xfId="7805" xr:uid="{4938B575-1A09-466F-92C7-F172AA2841CE}"/>
    <cellStyle name="20% - Ênfase1 3 2 4 3 2" xfId="16082" xr:uid="{BCB5F447-8FF1-4A05-936E-D7CB8A2E0979}"/>
    <cellStyle name="20% - Ênfase1 3 2 4 4" xfId="3771" xr:uid="{5AF33873-A709-4273-8F15-A4D89B4A8494}"/>
    <cellStyle name="20% - Ênfase1 3 2 4 4 2" xfId="12048" xr:uid="{377C85B4-E346-4E54-B007-8C5ECD468BBB}"/>
    <cellStyle name="20% - Ênfase1 3 2 4 5" xfId="9999" xr:uid="{E37A01CF-6D71-423F-83C5-C51DB4775DAF}"/>
    <cellStyle name="20% - Ênfase1 3 2 5" xfId="4268" xr:uid="{140A1A29-CDDB-4F66-896D-BE5C823B3DC9}"/>
    <cellStyle name="20% - Ênfase1 3 2 5 2" xfId="12545" xr:uid="{CFA261A9-B758-419C-A8C8-E186151D3610}"/>
    <cellStyle name="20% - Ênfase1 3 2 6" xfId="6299" xr:uid="{71F9CC00-5AA3-490F-827F-A0B322625ABD}"/>
    <cellStyle name="20% - Ênfase1 3 2 6 2" xfId="14576" xr:uid="{2B8B8E02-F78E-4DA2-AD9F-1E0D7C7945A9}"/>
    <cellStyle name="20% - Ênfase1 3 2 7" xfId="2219" xr:uid="{7F599D93-0FD5-403D-8154-67765C4AB00E}"/>
    <cellStyle name="20% - Ênfase1 3 2 7 2" xfId="10496" xr:uid="{95A09092-1A96-4CA5-A5BC-A6FFF1DF8BED}"/>
    <cellStyle name="20% - Ênfase1 3 2 8" xfId="8450" xr:uid="{F0DA4128-0293-4BF5-A7D0-8E3D119E1A25}"/>
    <cellStyle name="20% - Ênfase1 3 3" xfId="1175" xr:uid="{50EAE96C-11B4-40A6-B205-ED41B9D2F944}"/>
    <cellStyle name="20% - Ênfase1 3 3 2" xfId="5267" xr:uid="{10A245BB-457A-43D5-B2A7-B005D29D966E}"/>
    <cellStyle name="20% - Ênfase1 3 3 2 2" xfId="13544" xr:uid="{907F3322-8F4F-4AC8-9776-060328D0DBF8}"/>
    <cellStyle name="20% - Ênfase1 3 3 3" xfId="7292" xr:uid="{91C8DE5D-B5BF-4DC7-A37E-AA81CBB6D79B}"/>
    <cellStyle name="20% - Ênfase1 3 3 3 2" xfId="15569" xr:uid="{0BC4D290-2E89-4517-B43A-7413D52067A4}"/>
    <cellStyle name="20% - Ênfase1 3 3 4" xfId="3232" xr:uid="{E3C22285-60A5-4089-BB3A-945B62B35A70}"/>
    <cellStyle name="20% - Ênfase1 3 3 4 2" xfId="11509" xr:uid="{1D2F89E6-47A2-4648-802A-AF7AE3F92852}"/>
    <cellStyle name="20% - Ênfase1 3 3 5" xfId="9460" xr:uid="{01B327C5-04B1-4BFC-A184-88F1B18C70B9}"/>
    <cellStyle name="20% - Ênfase1 3 4" xfId="665" xr:uid="{18D68588-5D75-4EA1-BF08-AF2EC26BDAF7}"/>
    <cellStyle name="20% - Ênfase1 3 4 2" xfId="4771" xr:uid="{4CC5F4B6-6A45-4886-878B-DF4180810D7D}"/>
    <cellStyle name="20% - Ênfase1 3 4 2 2" xfId="13048" xr:uid="{7161DF23-9E6D-4883-8015-12C5084B5100}"/>
    <cellStyle name="20% - Ênfase1 3 4 3" xfId="6796" xr:uid="{05FB52A5-F24D-4E30-A2A6-7F4C5C3E63B3}"/>
    <cellStyle name="20% - Ênfase1 3 4 3 2" xfId="15073" xr:uid="{49710FAE-1AF7-44EE-95D0-886EF555DBAD}"/>
    <cellStyle name="20% - Ênfase1 3 4 4" xfId="2726" xr:uid="{F59EF70B-6AF6-4AA2-A637-DCF3079290FB}"/>
    <cellStyle name="20% - Ênfase1 3 4 4 2" xfId="11003" xr:uid="{3DF2459E-2722-4F30-8814-A139DF952915}"/>
    <cellStyle name="20% - Ênfase1 3 4 5" xfId="8955" xr:uid="{189C1E9D-467C-4765-B29B-1F6C7FD5BF29}"/>
    <cellStyle name="20% - Ênfase1 3 5" xfId="1718" xr:uid="{54568EA3-9634-4D96-9411-5235FC51FCBE}"/>
    <cellStyle name="20% - Ênfase1 3 5 2" xfId="5804" xr:uid="{570A4C78-BB9C-4F9C-ABC2-B3140275F557}"/>
    <cellStyle name="20% - Ênfase1 3 5 2 2" xfId="14081" xr:uid="{D5ACF26D-D5E1-4F57-B15B-961706F1AD6E}"/>
    <cellStyle name="20% - Ênfase1 3 5 3" xfId="7804" xr:uid="{DD2EDC69-645B-41DD-9F90-6816AC862A0F}"/>
    <cellStyle name="20% - Ênfase1 3 5 3 2" xfId="16081" xr:uid="{14860DB6-673C-4F6F-8C40-66FA45C69E0C}"/>
    <cellStyle name="20% - Ênfase1 3 5 4" xfId="3770" xr:uid="{2577F535-07E1-4BEF-90EE-E024A1B0BB4B}"/>
    <cellStyle name="20% - Ênfase1 3 5 4 2" xfId="12047" xr:uid="{EC2BE653-D7BC-4D45-AC9B-BF5C5ADFEC24}"/>
    <cellStyle name="20% - Ênfase1 3 5 5" xfId="9998" xr:uid="{2C696145-F9C1-43A8-B2EE-123A4F6F8F8E}"/>
    <cellStyle name="20% - Ênfase1 3 6" xfId="4267" xr:uid="{F862196B-4797-4DC3-8D77-51CFE28CC5C4}"/>
    <cellStyle name="20% - Ênfase1 3 6 2" xfId="12544" xr:uid="{DC31A8D0-CC33-4CAB-ADA0-8576D28ACA9C}"/>
    <cellStyle name="20% - Ênfase1 3 7" xfId="6298" xr:uid="{85012480-AA54-4722-B4FE-CEBBBD417C8B}"/>
    <cellStyle name="20% - Ênfase1 3 7 2" xfId="14575" xr:uid="{F213A379-F341-47DD-82CB-A70E099BDC8B}"/>
    <cellStyle name="20% - Ênfase1 3 8" xfId="2218" xr:uid="{09B4096C-B706-402C-B5C3-5C71BE24210C}"/>
    <cellStyle name="20% - Ênfase1 3 8 2" xfId="10495" xr:uid="{CD78ADA4-E783-4BF6-9B55-F114E89682FB}"/>
    <cellStyle name="20% - Ênfase1 3 9" xfId="8449" xr:uid="{6F4338C8-26C2-48CD-9D8D-E272F3D7DCA2}"/>
    <cellStyle name="20% - Ênfase1 4" xfId="81" xr:uid="{82E8219B-922E-46F3-98E7-822E7A196CC6}"/>
    <cellStyle name="20% - Ênfase1 4 2" xfId="82" xr:uid="{0C82B0EB-1D0A-4008-A721-9EEEE9187438}"/>
    <cellStyle name="20% - Ênfase1 4 2 2" xfId="1179" xr:uid="{672FEF63-A943-491B-B49C-68E66027AD3D}"/>
    <cellStyle name="20% - Ênfase1 4 2 2 2" xfId="5270" xr:uid="{0BE6D215-B928-49B1-90B3-2566A014D293}"/>
    <cellStyle name="20% - Ênfase1 4 2 2 2 2" xfId="13547" xr:uid="{CA3684F3-CF4D-4091-9F5E-FCA0A1D55577}"/>
    <cellStyle name="20% - Ênfase1 4 2 2 3" xfId="7295" xr:uid="{83DA78A5-0686-44A1-A758-2914E61BAF2C}"/>
    <cellStyle name="20% - Ênfase1 4 2 2 3 2" xfId="15572" xr:uid="{BD363581-47F2-4E72-894E-668425885BBC}"/>
    <cellStyle name="20% - Ênfase1 4 2 2 4" xfId="3235" xr:uid="{FCB2B216-E908-42AC-ADF2-1457347C3C56}"/>
    <cellStyle name="20% - Ênfase1 4 2 2 4 2" xfId="11512" xr:uid="{D9476B8F-FF57-4200-94D0-053FD5284AFF}"/>
    <cellStyle name="20% - Ênfase1 4 2 2 5" xfId="9463" xr:uid="{441E9623-0C44-411A-9BCC-D5CE1EA650BD}"/>
    <cellStyle name="20% - Ênfase1 4 2 3" xfId="669" xr:uid="{CA6FECE9-7739-418B-9736-49249A6842E6}"/>
    <cellStyle name="20% - Ênfase1 4 2 3 2" xfId="4774" xr:uid="{145DA6B8-ADD0-4A52-B818-98AFD6D0747B}"/>
    <cellStyle name="20% - Ênfase1 4 2 3 2 2" xfId="13051" xr:uid="{21D5B4C9-2068-491B-8E74-9028145DABB8}"/>
    <cellStyle name="20% - Ênfase1 4 2 3 3" xfId="6799" xr:uid="{A4248ED4-7ACE-42AA-950A-A4FB6E55348A}"/>
    <cellStyle name="20% - Ênfase1 4 2 3 3 2" xfId="15076" xr:uid="{2F4CF934-B3C8-4FBB-8A02-8C63146E3A62}"/>
    <cellStyle name="20% - Ênfase1 4 2 3 4" xfId="2729" xr:uid="{910A5D77-A3A5-457C-95A5-B34BA99D910C}"/>
    <cellStyle name="20% - Ênfase1 4 2 3 4 2" xfId="11006" xr:uid="{6AEB6F15-1782-4148-9460-E3CB737C7665}"/>
    <cellStyle name="20% - Ênfase1 4 2 3 5" xfId="8958" xr:uid="{C239796F-B83E-40A0-A66E-B12C4ED47806}"/>
    <cellStyle name="20% - Ênfase1 4 2 4" xfId="1721" xr:uid="{893EBF12-1805-450E-B712-67C32BA5DC6E}"/>
    <cellStyle name="20% - Ênfase1 4 2 4 2" xfId="5807" xr:uid="{3DC9DE72-3C8C-4081-A208-20810DD0A50C}"/>
    <cellStyle name="20% - Ênfase1 4 2 4 2 2" xfId="14084" xr:uid="{F5C6484D-B2FB-48F1-9EB2-CBA844D2AAAD}"/>
    <cellStyle name="20% - Ênfase1 4 2 4 3" xfId="7807" xr:uid="{611BA08F-A4C6-4504-940F-92493A0DF498}"/>
    <cellStyle name="20% - Ênfase1 4 2 4 3 2" xfId="16084" xr:uid="{861F34D0-0653-4086-981F-84604EC372B4}"/>
    <cellStyle name="20% - Ênfase1 4 2 4 4" xfId="3773" xr:uid="{9DA7C60E-0F0E-4102-9943-CB261DCAD523}"/>
    <cellStyle name="20% - Ênfase1 4 2 4 4 2" xfId="12050" xr:uid="{D9251F0E-A999-48EE-8814-8DACB2D37212}"/>
    <cellStyle name="20% - Ênfase1 4 2 4 5" xfId="10001" xr:uid="{533E14A6-E74B-4140-B532-1773655F541E}"/>
    <cellStyle name="20% - Ênfase1 4 2 5" xfId="4270" xr:uid="{6C3FBA5E-0DDE-4DBB-9825-5F593FE40973}"/>
    <cellStyle name="20% - Ênfase1 4 2 5 2" xfId="12547" xr:uid="{2FD5A303-50B2-4D17-924E-C6C2F188BB30}"/>
    <cellStyle name="20% - Ênfase1 4 2 6" xfId="6301" xr:uid="{AF80539C-DCEB-45FC-BD2B-BA1041304229}"/>
    <cellStyle name="20% - Ênfase1 4 2 6 2" xfId="14578" xr:uid="{68DF6565-55A1-41DB-B69A-B3B2F27E55ED}"/>
    <cellStyle name="20% - Ênfase1 4 2 7" xfId="2221" xr:uid="{5AC7BFE9-FF13-4CB3-A96D-4FAD3B855DC2}"/>
    <cellStyle name="20% - Ênfase1 4 2 7 2" xfId="10498" xr:uid="{577A35A2-AEC1-4418-BBFE-878418418B98}"/>
    <cellStyle name="20% - Ênfase1 4 2 8" xfId="8452" xr:uid="{78C926D2-46E3-4A2A-9D2A-CD18445E1418}"/>
    <cellStyle name="20% - Ênfase1 4 3" xfId="1178" xr:uid="{33410897-A461-4BF7-8CD1-B2A635B8E5CA}"/>
    <cellStyle name="20% - Ênfase1 4 3 2" xfId="5269" xr:uid="{5A9A7520-57EF-46D3-9CD5-6AE32130776A}"/>
    <cellStyle name="20% - Ênfase1 4 3 2 2" xfId="13546" xr:uid="{8E2EB1A8-E39F-4FA4-8856-8D25847E38DC}"/>
    <cellStyle name="20% - Ênfase1 4 3 3" xfId="7294" xr:uid="{30AF59DD-9C64-4C21-A55F-94F12DE20065}"/>
    <cellStyle name="20% - Ênfase1 4 3 3 2" xfId="15571" xr:uid="{3AD5D57A-B6B9-48B0-A991-6EEC0DF95C5F}"/>
    <cellStyle name="20% - Ênfase1 4 3 4" xfId="3234" xr:uid="{C4C3BE73-E4F8-46E8-86E8-5E42174C8D76}"/>
    <cellStyle name="20% - Ênfase1 4 3 4 2" xfId="11511" xr:uid="{855FBA42-AAB3-4416-B15D-7AAA96589E58}"/>
    <cellStyle name="20% - Ênfase1 4 3 5" xfId="9462" xr:uid="{9558B9E2-00F0-4BDB-99D0-5BCD31A048D3}"/>
    <cellStyle name="20% - Ênfase1 4 4" xfId="668" xr:uid="{8E048795-4355-470A-9700-41EEC89EEA41}"/>
    <cellStyle name="20% - Ênfase1 4 4 2" xfId="4773" xr:uid="{14CEE86B-FF0F-498F-BF2E-496D40FEB873}"/>
    <cellStyle name="20% - Ênfase1 4 4 2 2" xfId="13050" xr:uid="{B7FB65D1-1E0E-4755-BB5D-9B01B5FE7DD4}"/>
    <cellStyle name="20% - Ênfase1 4 4 3" xfId="6798" xr:uid="{011A49B4-D71E-4100-B7AC-7DA272AD6FA1}"/>
    <cellStyle name="20% - Ênfase1 4 4 3 2" xfId="15075" xr:uid="{BB516E6A-095F-4087-AE88-A04643498A8E}"/>
    <cellStyle name="20% - Ênfase1 4 4 4" xfId="2728" xr:uid="{80662A4E-2CB7-4726-A315-3E631EBCEF60}"/>
    <cellStyle name="20% - Ênfase1 4 4 4 2" xfId="11005" xr:uid="{C49C8ACC-EC42-488D-BC26-FEEC97C642CB}"/>
    <cellStyle name="20% - Ênfase1 4 4 5" xfId="8957" xr:uid="{C2959744-DA36-4078-AF4F-1A34DCBB38DA}"/>
    <cellStyle name="20% - Ênfase1 4 5" xfId="1720" xr:uid="{11576B71-AC37-436B-9E5A-9CB6876C5E8C}"/>
    <cellStyle name="20% - Ênfase1 4 5 2" xfId="5806" xr:uid="{B5FE982B-5A6B-4CA8-B488-C47A5B3FC12B}"/>
    <cellStyle name="20% - Ênfase1 4 5 2 2" xfId="14083" xr:uid="{234E783C-8B58-4329-B4CB-453B61C8BD37}"/>
    <cellStyle name="20% - Ênfase1 4 5 3" xfId="7806" xr:uid="{4D85BD7F-10B6-4E3A-9B53-F189AD42146B}"/>
    <cellStyle name="20% - Ênfase1 4 5 3 2" xfId="16083" xr:uid="{8EFD2F97-F874-4A28-8B7A-E89C8FADEC33}"/>
    <cellStyle name="20% - Ênfase1 4 5 4" xfId="3772" xr:uid="{FF347A78-CB40-4EF6-AE2E-F64A245AF9B6}"/>
    <cellStyle name="20% - Ênfase1 4 5 4 2" xfId="12049" xr:uid="{3EB70CDA-E2A9-4EFE-8FB2-CC4655B2E4FC}"/>
    <cellStyle name="20% - Ênfase1 4 5 5" xfId="10000" xr:uid="{6657FB43-D361-4B33-8255-73548D76DE81}"/>
    <cellStyle name="20% - Ênfase1 4 6" xfId="4269" xr:uid="{6C1F5BE1-B1C3-47F3-AFFF-60B54214A795}"/>
    <cellStyle name="20% - Ênfase1 4 6 2" xfId="12546" xr:uid="{443ADC7B-93E8-479E-8C15-40F8080244F8}"/>
    <cellStyle name="20% - Ênfase1 4 7" xfId="6300" xr:uid="{3A8BFFDD-1FB5-407D-AF97-E7F4DF23C3DC}"/>
    <cellStyle name="20% - Ênfase1 4 7 2" xfId="14577" xr:uid="{1E1AB465-C1A8-4B8C-8C93-B4764F9BFDB4}"/>
    <cellStyle name="20% - Ênfase1 4 8" xfId="2220" xr:uid="{E28F1BFB-8A0B-4D54-87EA-DDB9E678C33C}"/>
    <cellStyle name="20% - Ênfase1 4 8 2" xfId="10497" xr:uid="{20A232D3-0483-4860-A285-7A31272EDBF2}"/>
    <cellStyle name="20% - Ênfase1 4 9" xfId="8451" xr:uid="{581000E2-5AFF-4CC4-A0DF-5EC0981DA127}"/>
    <cellStyle name="20% - Ênfase1 5" xfId="83" xr:uid="{469A0DAF-87FA-4E23-A6CE-E2BB9BE12A30}"/>
    <cellStyle name="20% - Ênfase1 5 2" xfId="84" xr:uid="{1895AD2C-1763-49AE-87FE-DBA341E53FB6}"/>
    <cellStyle name="20% - Ênfase1 5 2 2" xfId="1181" xr:uid="{630B086C-E256-4AE7-9734-36C87616667C}"/>
    <cellStyle name="20% - Ênfase1 5 2 2 2" xfId="5272" xr:uid="{AB8F5E76-4473-48AE-97AF-A29189611E83}"/>
    <cellStyle name="20% - Ênfase1 5 2 2 2 2" xfId="13549" xr:uid="{E4447DA5-6FDB-4B86-8210-85708D0090A1}"/>
    <cellStyle name="20% - Ênfase1 5 2 2 3" xfId="7297" xr:uid="{96326F84-96A7-470F-8ABE-E37CF3C279E3}"/>
    <cellStyle name="20% - Ênfase1 5 2 2 3 2" xfId="15574" xr:uid="{79F73F20-0DA4-4D43-A257-29717D03A46D}"/>
    <cellStyle name="20% - Ênfase1 5 2 2 4" xfId="3237" xr:uid="{0E3787BD-3257-49DC-96DD-1508F2B47DA4}"/>
    <cellStyle name="20% - Ênfase1 5 2 2 4 2" xfId="11514" xr:uid="{40CADEE5-8B35-4471-B6C8-BA55383A2AEC}"/>
    <cellStyle name="20% - Ênfase1 5 2 2 5" xfId="9465" xr:uid="{46DF4D61-FBD5-4768-A010-0966692E6533}"/>
    <cellStyle name="20% - Ênfase1 5 2 3" xfId="671" xr:uid="{D3B4A696-0B90-4154-9152-BFA81423CBB7}"/>
    <cellStyle name="20% - Ênfase1 5 2 3 2" xfId="4776" xr:uid="{29C6BB97-00E9-4207-9330-9C803CD8D717}"/>
    <cellStyle name="20% - Ênfase1 5 2 3 2 2" xfId="13053" xr:uid="{9E9825B5-ED44-4121-9E51-4AAA9D75E40F}"/>
    <cellStyle name="20% - Ênfase1 5 2 3 3" xfId="6801" xr:uid="{C1E2FDA7-16C3-43FA-8A0C-43BF77BBA06F}"/>
    <cellStyle name="20% - Ênfase1 5 2 3 3 2" xfId="15078" xr:uid="{45461E2A-4A63-4069-9C68-6DDDD2A01490}"/>
    <cellStyle name="20% - Ênfase1 5 2 3 4" xfId="2731" xr:uid="{C1A65BFF-2705-4C83-B0C6-D1CAFE56DF5A}"/>
    <cellStyle name="20% - Ênfase1 5 2 3 4 2" xfId="11008" xr:uid="{3EC204AB-BA82-4146-AE9E-D1474D9F9601}"/>
    <cellStyle name="20% - Ênfase1 5 2 3 5" xfId="8960" xr:uid="{6CEB8D8A-42A4-4837-9604-3E8C4B8FFE51}"/>
    <cellStyle name="20% - Ênfase1 5 2 4" xfId="1723" xr:uid="{5C784C63-3F8C-4190-B82F-FC18E8AE8F40}"/>
    <cellStyle name="20% - Ênfase1 5 2 4 2" xfId="5809" xr:uid="{4FFD0C84-A8E8-443F-A855-B0970CA8C924}"/>
    <cellStyle name="20% - Ênfase1 5 2 4 2 2" xfId="14086" xr:uid="{3A0FD9CA-1685-440A-8A41-1E9DF1198980}"/>
    <cellStyle name="20% - Ênfase1 5 2 4 3" xfId="7809" xr:uid="{3D7D0FDE-3F55-4DB7-AF1F-AC3657C35EF2}"/>
    <cellStyle name="20% - Ênfase1 5 2 4 3 2" xfId="16086" xr:uid="{70CD8A0B-3888-45A8-9EA0-5E18D0E6E1F8}"/>
    <cellStyle name="20% - Ênfase1 5 2 4 4" xfId="3775" xr:uid="{0A1BBD88-4419-4A71-8F9A-5DCD34FABCC1}"/>
    <cellStyle name="20% - Ênfase1 5 2 4 4 2" xfId="12052" xr:uid="{F62858A5-60D9-4437-9D5D-D31E4A99B801}"/>
    <cellStyle name="20% - Ênfase1 5 2 4 5" xfId="10003" xr:uid="{9DEE7C24-8104-41AC-B8F6-7EB4883C0756}"/>
    <cellStyle name="20% - Ênfase1 5 2 5" xfId="4272" xr:uid="{65F3102F-0BC6-4243-9C9E-63911C596D89}"/>
    <cellStyle name="20% - Ênfase1 5 2 5 2" xfId="12549" xr:uid="{C35DD6CD-AF5B-444D-B478-C53C68D382AE}"/>
    <cellStyle name="20% - Ênfase1 5 2 6" xfId="6303" xr:uid="{D5BCED32-305A-4CB3-AD7C-F9391E8BDC64}"/>
    <cellStyle name="20% - Ênfase1 5 2 6 2" xfId="14580" xr:uid="{FE4434D5-E65A-42AD-948F-4633955D1083}"/>
    <cellStyle name="20% - Ênfase1 5 2 7" xfId="2223" xr:uid="{72C24074-3C91-418F-ADCD-0EB2A7351EB3}"/>
    <cellStyle name="20% - Ênfase1 5 2 7 2" xfId="10500" xr:uid="{01F01079-5B5F-472A-AB24-7B5E1CF74C4F}"/>
    <cellStyle name="20% - Ênfase1 5 2 8" xfId="8454" xr:uid="{81E3B4D1-27B5-4169-B9EE-9F2181F15265}"/>
    <cellStyle name="20% - Ênfase1 5 3" xfId="1180" xr:uid="{CC9B262A-039F-40C9-B715-BEC7665B190A}"/>
    <cellStyle name="20% - Ênfase1 5 3 2" xfId="5271" xr:uid="{27ABEE19-35DB-4AB9-AAB7-F645E37BC571}"/>
    <cellStyle name="20% - Ênfase1 5 3 2 2" xfId="13548" xr:uid="{C8B055D1-7C93-4F56-ACA5-D7720CB26C1D}"/>
    <cellStyle name="20% - Ênfase1 5 3 3" xfId="7296" xr:uid="{A7F08DFC-7169-4B73-8ECF-81FBF650F846}"/>
    <cellStyle name="20% - Ênfase1 5 3 3 2" xfId="15573" xr:uid="{195D40C9-912C-4393-B6FB-F05F0F44A399}"/>
    <cellStyle name="20% - Ênfase1 5 3 4" xfId="3236" xr:uid="{84EBD17C-1089-419D-A646-9089F75BEE4D}"/>
    <cellStyle name="20% - Ênfase1 5 3 4 2" xfId="11513" xr:uid="{D7346537-5E34-44C9-B749-8B0E269C65EE}"/>
    <cellStyle name="20% - Ênfase1 5 3 5" xfId="9464" xr:uid="{638EA5CB-D59F-425D-9799-3512EEBE301D}"/>
    <cellStyle name="20% - Ênfase1 5 4" xfId="670" xr:uid="{41A806B6-B5CE-4361-8A0E-EFE472DDD3DD}"/>
    <cellStyle name="20% - Ênfase1 5 4 2" xfId="4775" xr:uid="{C4C8490E-A4FB-484C-BA1F-EA9E489F8AFD}"/>
    <cellStyle name="20% - Ênfase1 5 4 2 2" xfId="13052" xr:uid="{4F67AD09-D34F-4F27-96B0-7E3060611B87}"/>
    <cellStyle name="20% - Ênfase1 5 4 3" xfId="6800" xr:uid="{62BCE90C-20BC-4A71-BD20-4704748A0049}"/>
    <cellStyle name="20% - Ênfase1 5 4 3 2" xfId="15077" xr:uid="{F1FE1233-E752-473D-A983-F60F2C12CE58}"/>
    <cellStyle name="20% - Ênfase1 5 4 4" xfId="2730" xr:uid="{CD8E1A3E-BFC9-49F8-AC84-DCAF92DDAE3B}"/>
    <cellStyle name="20% - Ênfase1 5 4 4 2" xfId="11007" xr:uid="{10BF9180-D020-47EF-872D-5566BAF4978E}"/>
    <cellStyle name="20% - Ênfase1 5 4 5" xfId="8959" xr:uid="{1F0F28F4-5947-466C-B0FA-413A41B778E8}"/>
    <cellStyle name="20% - Ênfase1 5 5" xfId="1722" xr:uid="{D52DB8EB-A080-489E-A17B-86BEA3D5FDF3}"/>
    <cellStyle name="20% - Ênfase1 5 5 2" xfId="5808" xr:uid="{9BDF26BD-CFF1-4197-BB30-83BF548C8A6C}"/>
    <cellStyle name="20% - Ênfase1 5 5 2 2" xfId="14085" xr:uid="{B62021BA-4BCA-4718-9314-605C90D388CE}"/>
    <cellStyle name="20% - Ênfase1 5 5 3" xfId="7808" xr:uid="{E10F5D68-6EF9-431C-AC4C-AEC5C625AB4F}"/>
    <cellStyle name="20% - Ênfase1 5 5 3 2" xfId="16085" xr:uid="{54C19684-8979-4EBD-8AC3-3DBC00B5B5F4}"/>
    <cellStyle name="20% - Ênfase1 5 5 4" xfId="3774" xr:uid="{5436763C-8E6A-430E-A29C-7E32A2855CC6}"/>
    <cellStyle name="20% - Ênfase1 5 5 4 2" xfId="12051" xr:uid="{57D8ECC1-C1E0-4E08-A51B-AC9B507387B4}"/>
    <cellStyle name="20% - Ênfase1 5 5 5" xfId="10002" xr:uid="{F58A211F-1220-449C-99C6-258FDBCD8E55}"/>
    <cellStyle name="20% - Ênfase1 5 6" xfId="4271" xr:uid="{E8C2C99C-AA1F-4CA5-8601-643A03201B8F}"/>
    <cellStyle name="20% - Ênfase1 5 6 2" xfId="12548" xr:uid="{B3C123DD-B166-4F46-A851-FECF7C950170}"/>
    <cellStyle name="20% - Ênfase1 5 7" xfId="6302" xr:uid="{0B519A02-6723-47A9-95C7-5A112B8EA289}"/>
    <cellStyle name="20% - Ênfase1 5 7 2" xfId="14579" xr:uid="{223D6693-DF68-48F0-8328-BFAB66BE9F49}"/>
    <cellStyle name="20% - Ênfase1 5 8" xfId="2222" xr:uid="{68B915EA-2B3C-4FDD-80F0-905D16203C14}"/>
    <cellStyle name="20% - Ênfase1 5 8 2" xfId="10499" xr:uid="{2AE33B5C-7447-4DAD-8BA0-D3A9E3E782B1}"/>
    <cellStyle name="20% - Ênfase1 5 9" xfId="8453" xr:uid="{BABC2E1B-F5A3-4200-B133-8B26C140E061}"/>
    <cellStyle name="20% - Ênfase1 6" xfId="87" xr:uid="{477A373F-EB59-46EA-AEAD-86057FB38816}"/>
    <cellStyle name="20% - Ênfase1 6 2" xfId="89" xr:uid="{010930CB-9CD4-4DD1-9637-49CA3B1205FB}"/>
    <cellStyle name="20% - Ênfase1 6 2 2" xfId="1186" xr:uid="{9AB4D8DD-8824-4AC9-B6B9-3234CD9CE8BF}"/>
    <cellStyle name="20% - Ênfase1 6 2 2 2" xfId="5277" xr:uid="{F278C3A8-AA6C-4A22-B770-630E381CD1CC}"/>
    <cellStyle name="20% - Ênfase1 6 2 2 2 2" xfId="13554" xr:uid="{D5F83B48-396C-4DA0-BF5A-0D2304BE77B9}"/>
    <cellStyle name="20% - Ênfase1 6 2 2 3" xfId="7302" xr:uid="{DEC9ECDC-6675-495E-982E-D08A6890848B}"/>
    <cellStyle name="20% - Ênfase1 6 2 2 3 2" xfId="15579" xr:uid="{2E7E05C9-5CD3-4A9D-B0E3-C773D3747701}"/>
    <cellStyle name="20% - Ênfase1 6 2 2 4" xfId="3242" xr:uid="{C91ABB45-06B2-4746-BBC9-08A2EA6A43F2}"/>
    <cellStyle name="20% - Ênfase1 6 2 2 4 2" xfId="11519" xr:uid="{DE0914A4-1CF3-4BFB-8226-802D52E82EC3}"/>
    <cellStyle name="20% - Ênfase1 6 2 2 5" xfId="9470" xr:uid="{2DF12800-B652-49A9-9439-D7F93B1D8F97}"/>
    <cellStyle name="20% - Ênfase1 6 2 3" xfId="676" xr:uid="{0F48F8EB-2736-4272-9F35-A96318BB9694}"/>
    <cellStyle name="20% - Ênfase1 6 2 3 2" xfId="4781" xr:uid="{AEA74D6E-9724-4661-A6D2-07512AA35B6F}"/>
    <cellStyle name="20% - Ênfase1 6 2 3 2 2" xfId="13058" xr:uid="{7C3CACFE-FED9-4186-AB2F-443D79811E68}"/>
    <cellStyle name="20% - Ênfase1 6 2 3 3" xfId="6806" xr:uid="{42CB34DA-AD55-4808-BB21-5B1F8CFCA94E}"/>
    <cellStyle name="20% - Ênfase1 6 2 3 3 2" xfId="15083" xr:uid="{2929A3B5-A75B-451C-86CF-F854CCD8806B}"/>
    <cellStyle name="20% - Ênfase1 6 2 3 4" xfId="2736" xr:uid="{D653C0FE-4A02-4FC8-9659-934939927CFE}"/>
    <cellStyle name="20% - Ênfase1 6 2 3 4 2" xfId="11013" xr:uid="{3C4D8B2A-602A-424A-BDBC-7E31CB9EF2D1}"/>
    <cellStyle name="20% - Ênfase1 6 2 3 5" xfId="8965" xr:uid="{D66DBF46-1C44-43F4-AA5E-841B743B4CD9}"/>
    <cellStyle name="20% - Ênfase1 6 2 4" xfId="1728" xr:uid="{6AD45645-0F16-4863-8FA4-22C94086F796}"/>
    <cellStyle name="20% - Ênfase1 6 2 4 2" xfId="5814" xr:uid="{8F3BF09E-C255-4187-80D5-5D81CCF79CD5}"/>
    <cellStyle name="20% - Ênfase1 6 2 4 2 2" xfId="14091" xr:uid="{30771848-FC8D-4E4F-B6D7-8D1353F200D4}"/>
    <cellStyle name="20% - Ênfase1 6 2 4 3" xfId="7814" xr:uid="{4A80B36F-850D-4B49-8DB8-E65E4A39826F}"/>
    <cellStyle name="20% - Ênfase1 6 2 4 3 2" xfId="16091" xr:uid="{77ADEED5-4923-4FB8-B0D8-CE902DB725D0}"/>
    <cellStyle name="20% - Ênfase1 6 2 4 4" xfId="3780" xr:uid="{68F5B34E-183A-4736-9BE6-167C50A96F87}"/>
    <cellStyle name="20% - Ênfase1 6 2 4 4 2" xfId="12057" xr:uid="{9AA36D80-8F02-4626-9F1F-0B038B099E9F}"/>
    <cellStyle name="20% - Ênfase1 6 2 4 5" xfId="10008" xr:uid="{D0F48403-ACB7-4BCF-A18F-A5D6E65582D3}"/>
    <cellStyle name="20% - Ênfase1 6 2 5" xfId="4277" xr:uid="{BFB0935C-2804-47F9-8DEA-420475D74629}"/>
    <cellStyle name="20% - Ênfase1 6 2 5 2" xfId="12554" xr:uid="{3FFFDB77-D33D-46F7-ADF7-22C600A97BB6}"/>
    <cellStyle name="20% - Ênfase1 6 2 6" xfId="6308" xr:uid="{D73F1B56-9568-4F3E-A7B7-C0ABAA8BFDC6}"/>
    <cellStyle name="20% - Ênfase1 6 2 6 2" xfId="14585" xr:uid="{775A560D-15B1-4033-93DE-A43521855C2E}"/>
    <cellStyle name="20% - Ênfase1 6 2 7" xfId="2228" xr:uid="{DA423EAF-C1E8-4B04-9012-AA8291449655}"/>
    <cellStyle name="20% - Ênfase1 6 2 7 2" xfId="10505" xr:uid="{331C9953-D558-4279-8595-9030156A7000}"/>
    <cellStyle name="20% - Ênfase1 6 2 8" xfId="8459" xr:uid="{99647DAF-AABB-433B-ACA7-EBC486461212}"/>
    <cellStyle name="20% - Ênfase1 6 3" xfId="1184" xr:uid="{0B9B4991-6283-4726-AAF5-F74B953DE7B7}"/>
    <cellStyle name="20% - Ênfase1 6 3 2" xfId="5275" xr:uid="{1BBC3039-EA88-4DF3-9A4B-BAB5CE42EE8C}"/>
    <cellStyle name="20% - Ênfase1 6 3 2 2" xfId="13552" xr:uid="{A6D00E3D-7AE2-4F77-AE36-7C096E52D1D9}"/>
    <cellStyle name="20% - Ênfase1 6 3 3" xfId="7300" xr:uid="{F13FDA89-EACF-485E-A458-88DBCFD29C43}"/>
    <cellStyle name="20% - Ênfase1 6 3 3 2" xfId="15577" xr:uid="{AB3F1329-4ACE-44BD-8554-404116E57A49}"/>
    <cellStyle name="20% - Ênfase1 6 3 4" xfId="3240" xr:uid="{A8C458E2-368B-47DB-B260-320AE122907A}"/>
    <cellStyle name="20% - Ênfase1 6 3 4 2" xfId="11517" xr:uid="{5500ECB4-F506-4011-8D3C-44A936569AFF}"/>
    <cellStyle name="20% - Ênfase1 6 3 5" xfId="9468" xr:uid="{6F9D907D-5727-4A3F-B1C0-F03460B4EF4C}"/>
    <cellStyle name="20% - Ênfase1 6 4" xfId="674" xr:uid="{A8938716-A6C5-46FB-8E74-D40E2656654B}"/>
    <cellStyle name="20% - Ênfase1 6 4 2" xfId="4779" xr:uid="{351849CD-DD90-4407-B0D5-D87EEC981D83}"/>
    <cellStyle name="20% - Ênfase1 6 4 2 2" xfId="13056" xr:uid="{4C7CCC82-9020-45D1-B5D6-84D34F2F8216}"/>
    <cellStyle name="20% - Ênfase1 6 4 3" xfId="6804" xr:uid="{BAD4BBB5-E3CB-4F8E-B19C-C00975D82AB3}"/>
    <cellStyle name="20% - Ênfase1 6 4 3 2" xfId="15081" xr:uid="{49D4FD64-3584-4BB4-A460-768C7362BF69}"/>
    <cellStyle name="20% - Ênfase1 6 4 4" xfId="2734" xr:uid="{18ECFCF0-CC2D-4F2C-A746-7A9544EBFE1A}"/>
    <cellStyle name="20% - Ênfase1 6 4 4 2" xfId="11011" xr:uid="{7FFFFCF5-FB99-49DF-8107-65B558B5AE0D}"/>
    <cellStyle name="20% - Ênfase1 6 4 5" xfId="8963" xr:uid="{2B6C1B99-AC14-428C-831E-2754BE52819B}"/>
    <cellStyle name="20% - Ênfase1 6 5" xfId="1726" xr:uid="{B647C172-AD43-49F3-AC04-EB46E2C4D356}"/>
    <cellStyle name="20% - Ênfase1 6 5 2" xfId="5812" xr:uid="{684E8A34-708C-4E25-A1BE-3C63AAF4C56A}"/>
    <cellStyle name="20% - Ênfase1 6 5 2 2" xfId="14089" xr:uid="{7B441C2F-816B-4154-901E-AE97BC9A147D}"/>
    <cellStyle name="20% - Ênfase1 6 5 3" xfId="7812" xr:uid="{B0098C05-685D-4912-9C9C-D0C1BFD298DF}"/>
    <cellStyle name="20% - Ênfase1 6 5 3 2" xfId="16089" xr:uid="{1BD8C173-DFAD-4CF5-AAC1-5C295BC5280F}"/>
    <cellStyle name="20% - Ênfase1 6 5 4" xfId="3778" xr:uid="{B8DB62D0-AD80-4021-86E3-D6834FE19079}"/>
    <cellStyle name="20% - Ênfase1 6 5 4 2" xfId="12055" xr:uid="{BFD47C24-98C7-46DD-BD55-D4B5BFA97595}"/>
    <cellStyle name="20% - Ênfase1 6 5 5" xfId="10006" xr:uid="{6EE17079-BFA8-418A-8223-E928CB4A9456}"/>
    <cellStyle name="20% - Ênfase1 6 6" xfId="4275" xr:uid="{B9209345-FF58-425D-A6B0-C4381E6D0C9F}"/>
    <cellStyle name="20% - Ênfase1 6 6 2" xfId="12552" xr:uid="{400531C4-25B4-44C5-8AD8-E50FF52AB0A4}"/>
    <cellStyle name="20% - Ênfase1 6 7" xfId="6306" xr:uid="{F526647C-D2D0-403E-AC3D-B95561D8EA8F}"/>
    <cellStyle name="20% - Ênfase1 6 7 2" xfId="14583" xr:uid="{CEFD30F6-34DD-464F-99E9-95BC7CFE6FE5}"/>
    <cellStyle name="20% - Ênfase1 6 8" xfId="2226" xr:uid="{874D24DB-359C-451E-BAD9-0B4CC6F23174}"/>
    <cellStyle name="20% - Ênfase1 6 8 2" xfId="10503" xr:uid="{41BB3B94-9C57-4B5D-8473-F151687AB0C7}"/>
    <cellStyle name="20% - Ênfase1 6 9" xfId="8457" xr:uid="{E73D0155-05B0-4555-9F85-4E56AF03AFB1}"/>
    <cellStyle name="20% - Ênfase1 7" xfId="92" xr:uid="{4BD8F1D1-367C-4475-A2B1-E5FE032BD4F2}"/>
    <cellStyle name="20% - Ênfase1 7 2" xfId="96" xr:uid="{9A1E036E-1851-4CE2-A73C-AE651F841096}"/>
    <cellStyle name="20% - Ênfase1 7 2 2" xfId="1193" xr:uid="{9C569888-4841-4472-A528-35352A151BC9}"/>
    <cellStyle name="20% - Ênfase1 7 2 2 2" xfId="5284" xr:uid="{9900D900-CC8F-4FE2-91EE-95470103246A}"/>
    <cellStyle name="20% - Ênfase1 7 2 2 2 2" xfId="13561" xr:uid="{24564283-F4BE-4C75-A617-AA5706D159D9}"/>
    <cellStyle name="20% - Ênfase1 7 2 2 3" xfId="7309" xr:uid="{ECD07B53-3135-4F22-AC0A-9275060E0111}"/>
    <cellStyle name="20% - Ênfase1 7 2 2 3 2" xfId="15586" xr:uid="{A9A73C71-F1FC-4533-A270-3E7D251F6243}"/>
    <cellStyle name="20% - Ênfase1 7 2 2 4" xfId="3249" xr:uid="{16D9703E-5DC7-4FB0-B6D8-4403E1F6F351}"/>
    <cellStyle name="20% - Ênfase1 7 2 2 4 2" xfId="11526" xr:uid="{67DF4AE1-A593-4BDE-B633-559D0467BD5B}"/>
    <cellStyle name="20% - Ênfase1 7 2 2 5" xfId="9477" xr:uid="{360D1069-C325-41F2-BCFF-8166D402A165}"/>
    <cellStyle name="20% - Ênfase1 7 2 3" xfId="683" xr:uid="{5E9835FE-9A78-4611-9A9D-76192F976376}"/>
    <cellStyle name="20% - Ênfase1 7 2 3 2" xfId="4788" xr:uid="{DEF41539-B1F5-49B6-91DE-69D4B48E08EA}"/>
    <cellStyle name="20% - Ênfase1 7 2 3 2 2" xfId="13065" xr:uid="{33107028-A419-4EE2-A39A-9353E70CA37C}"/>
    <cellStyle name="20% - Ênfase1 7 2 3 3" xfId="6813" xr:uid="{A9CDD3D8-77E3-43DF-A0DB-C31C36CD7AE6}"/>
    <cellStyle name="20% - Ênfase1 7 2 3 3 2" xfId="15090" xr:uid="{929AF319-3EED-489E-BADD-2A9A64FB94CF}"/>
    <cellStyle name="20% - Ênfase1 7 2 3 4" xfId="2743" xr:uid="{1A22CF6B-85D1-4627-90E3-38F5BCA506B0}"/>
    <cellStyle name="20% - Ênfase1 7 2 3 4 2" xfId="11020" xr:uid="{63D22D96-3D8C-4994-A29B-624E288426C6}"/>
    <cellStyle name="20% - Ênfase1 7 2 3 5" xfId="8972" xr:uid="{411E39F4-FF95-4FB0-9FB4-8184815767B0}"/>
    <cellStyle name="20% - Ênfase1 7 2 4" xfId="1735" xr:uid="{392E67C2-B2D8-4FB2-94A8-1E7295FE2B1E}"/>
    <cellStyle name="20% - Ênfase1 7 2 4 2" xfId="5821" xr:uid="{83DB69CF-2705-4198-BFAD-6330EF649BB0}"/>
    <cellStyle name="20% - Ênfase1 7 2 4 2 2" xfId="14098" xr:uid="{FAE452B2-0C05-4534-B2B4-D6AF6ED2F060}"/>
    <cellStyle name="20% - Ênfase1 7 2 4 3" xfId="7821" xr:uid="{9D8C4665-1C8E-4A34-8501-27020B9BA357}"/>
    <cellStyle name="20% - Ênfase1 7 2 4 3 2" xfId="16098" xr:uid="{742F93D2-6389-4E45-BBC7-8C3360217238}"/>
    <cellStyle name="20% - Ênfase1 7 2 4 4" xfId="3787" xr:uid="{FA851B45-5AA7-4D9A-898E-7660C5BCA91A}"/>
    <cellStyle name="20% - Ênfase1 7 2 4 4 2" xfId="12064" xr:uid="{86C58B0F-F337-409F-9D46-512A5BAAA90F}"/>
    <cellStyle name="20% - Ênfase1 7 2 4 5" xfId="10015" xr:uid="{9D7F1FFA-6AC0-40FC-8926-A14DB8FE7D28}"/>
    <cellStyle name="20% - Ênfase1 7 2 5" xfId="4284" xr:uid="{AFE833D2-150D-4B36-B44A-6ACCA1197E3B}"/>
    <cellStyle name="20% - Ênfase1 7 2 5 2" xfId="12561" xr:uid="{4C113719-08DF-42FF-B70A-73B0EFB83A0E}"/>
    <cellStyle name="20% - Ênfase1 7 2 6" xfId="6315" xr:uid="{3FE3736B-6A80-4B79-9E63-7DDC7618770E}"/>
    <cellStyle name="20% - Ênfase1 7 2 6 2" xfId="14592" xr:uid="{C8B8D83D-0F2F-4E1F-A962-98540277C8BC}"/>
    <cellStyle name="20% - Ênfase1 7 2 7" xfId="2235" xr:uid="{197C2500-7402-4FCF-A70E-696EE1CEC7BA}"/>
    <cellStyle name="20% - Ênfase1 7 2 7 2" xfId="10512" xr:uid="{63EC6CAE-7E6C-4BCD-8843-B9EBE2546F6E}"/>
    <cellStyle name="20% - Ênfase1 7 2 8" xfId="8466" xr:uid="{6CD95F4A-218E-4DEB-B021-1ED5D1A144EC}"/>
    <cellStyle name="20% - Ênfase1 7 3" xfId="1189" xr:uid="{4FA1C098-7808-48EB-95BC-26C35020240B}"/>
    <cellStyle name="20% - Ênfase1 7 3 2" xfId="5280" xr:uid="{1989DC76-FD35-48FF-82EC-A8A933E83F87}"/>
    <cellStyle name="20% - Ênfase1 7 3 2 2" xfId="13557" xr:uid="{D9CD198C-949B-45ED-9F6D-B3F3780AD989}"/>
    <cellStyle name="20% - Ênfase1 7 3 3" xfId="7305" xr:uid="{8C4FF8DF-3653-47F4-8C51-9954FA49ADBE}"/>
    <cellStyle name="20% - Ênfase1 7 3 3 2" xfId="15582" xr:uid="{BA7F261F-4D31-4741-9289-50AE67287D80}"/>
    <cellStyle name="20% - Ênfase1 7 3 4" xfId="3245" xr:uid="{6B503C40-7BA3-44CE-A7BC-9D618F4EE1AB}"/>
    <cellStyle name="20% - Ênfase1 7 3 4 2" xfId="11522" xr:uid="{23B26946-0284-401C-94AE-D0CFC4285008}"/>
    <cellStyle name="20% - Ênfase1 7 3 5" xfId="9473" xr:uid="{38FBC9AB-FEC1-47D9-A8D7-7C0393310B08}"/>
    <cellStyle name="20% - Ênfase1 7 4" xfId="679" xr:uid="{9E3AA00D-2DD9-499C-B8AF-3DCC3A327E42}"/>
    <cellStyle name="20% - Ênfase1 7 4 2" xfId="4784" xr:uid="{AC4B1D15-F751-495E-920C-AE5F5432F160}"/>
    <cellStyle name="20% - Ênfase1 7 4 2 2" xfId="13061" xr:uid="{34FA65E0-FAA5-4F0A-9366-8B8AC21E5777}"/>
    <cellStyle name="20% - Ênfase1 7 4 3" xfId="6809" xr:uid="{00B31FE7-2765-4147-8194-248A1E6D762E}"/>
    <cellStyle name="20% - Ênfase1 7 4 3 2" xfId="15086" xr:uid="{4A935B1E-825C-4408-8C5E-1BFA60FF98CA}"/>
    <cellStyle name="20% - Ênfase1 7 4 4" xfId="2739" xr:uid="{F78D8114-115D-47FC-8A73-721841B52321}"/>
    <cellStyle name="20% - Ênfase1 7 4 4 2" xfId="11016" xr:uid="{20502A09-4B37-48AA-AA90-203816B997A4}"/>
    <cellStyle name="20% - Ênfase1 7 4 5" xfId="8968" xr:uid="{68958B0E-428A-4876-AF03-E563A8970AF6}"/>
    <cellStyle name="20% - Ênfase1 7 5" xfId="1731" xr:uid="{DF5CBA02-6D26-4B9E-B669-73442C81D2D4}"/>
    <cellStyle name="20% - Ênfase1 7 5 2" xfId="5817" xr:uid="{37026BF4-560B-4284-A781-40FAD49D032E}"/>
    <cellStyle name="20% - Ênfase1 7 5 2 2" xfId="14094" xr:uid="{6EE32AEA-F035-4709-8610-0D0802023EB5}"/>
    <cellStyle name="20% - Ênfase1 7 5 3" xfId="7817" xr:uid="{8346D8E1-77EF-48FF-8E4F-FB41E91233F7}"/>
    <cellStyle name="20% - Ênfase1 7 5 3 2" xfId="16094" xr:uid="{939304B3-6C81-4891-B190-3ADE54A28BCD}"/>
    <cellStyle name="20% - Ênfase1 7 5 4" xfId="3783" xr:uid="{1F59B1D2-D523-4922-A9FD-BC9F54EFF60B}"/>
    <cellStyle name="20% - Ênfase1 7 5 4 2" xfId="12060" xr:uid="{6C01FFBE-AC86-4C9C-80F7-26E3DD452005}"/>
    <cellStyle name="20% - Ênfase1 7 5 5" xfId="10011" xr:uid="{6F103158-5D77-4AD9-A6EA-A30ED465C534}"/>
    <cellStyle name="20% - Ênfase1 7 6" xfId="4280" xr:uid="{7563DA35-7417-4621-B933-012849EF8848}"/>
    <cellStyle name="20% - Ênfase1 7 6 2" xfId="12557" xr:uid="{4D687726-AD53-4FFA-9C9E-5A6756B15824}"/>
    <cellStyle name="20% - Ênfase1 7 7" xfId="6311" xr:uid="{4A9FE149-2DB2-42F8-AE9E-782B9B524BC9}"/>
    <cellStyle name="20% - Ênfase1 7 7 2" xfId="14588" xr:uid="{545D52D9-B592-40FD-A633-47046F366C6F}"/>
    <cellStyle name="20% - Ênfase1 7 8" xfId="2231" xr:uid="{46E15EE2-F575-4B02-ABF2-ECE306A71B26}"/>
    <cellStyle name="20% - Ênfase1 7 8 2" xfId="10508" xr:uid="{C43D5DFF-FD79-4C36-B501-3906BBB6133A}"/>
    <cellStyle name="20% - Ênfase1 7 9" xfId="8462" xr:uid="{068DDC8D-EE69-4826-8993-24AF687D698B}"/>
    <cellStyle name="20% - Ênfase1 8" xfId="56" xr:uid="{6154DBF3-443C-4394-BB7C-4EF6465EE454}"/>
    <cellStyle name="20% - Ênfase1 8 2" xfId="98" xr:uid="{E9AED286-E4E0-4269-B118-20DE8EE2C5F6}"/>
    <cellStyle name="20% - Ênfase1 8 2 2" xfId="1195" xr:uid="{2159BC1C-A423-4C28-A425-62068E95CE16}"/>
    <cellStyle name="20% - Ênfase1 8 2 2 2" xfId="5286" xr:uid="{D0DED111-94BF-4CD2-B76B-EE4FC62D0FDF}"/>
    <cellStyle name="20% - Ênfase1 8 2 2 2 2" xfId="13563" xr:uid="{21C08A43-6178-4E5E-A8F8-B3C9F927A084}"/>
    <cellStyle name="20% - Ênfase1 8 2 2 3" xfId="7311" xr:uid="{4D1BFB11-BB94-49DE-BC5E-B420AF23BD41}"/>
    <cellStyle name="20% - Ênfase1 8 2 2 3 2" xfId="15588" xr:uid="{458D841D-76DE-437C-A85E-3032AE303F45}"/>
    <cellStyle name="20% - Ênfase1 8 2 2 4" xfId="3251" xr:uid="{87BBAD76-9499-4C10-9C46-9CBBE537BFA9}"/>
    <cellStyle name="20% - Ênfase1 8 2 2 4 2" xfId="11528" xr:uid="{FA61D3CF-5556-47A2-94CA-B2CC9E8D8CDA}"/>
    <cellStyle name="20% - Ênfase1 8 2 2 5" xfId="9479" xr:uid="{1A016491-3662-4CF3-B70A-D0C58D3563D1}"/>
    <cellStyle name="20% - Ênfase1 8 2 3" xfId="685" xr:uid="{E9E9DC1E-D412-4ED4-8F09-5CF5A52AE41E}"/>
    <cellStyle name="20% - Ênfase1 8 2 3 2" xfId="4790" xr:uid="{A933177B-2CD8-4749-A04C-DECACF0A103F}"/>
    <cellStyle name="20% - Ênfase1 8 2 3 2 2" xfId="13067" xr:uid="{09ABF679-8118-4EC8-AF0B-100CCDC9DE58}"/>
    <cellStyle name="20% - Ênfase1 8 2 3 3" xfId="6815" xr:uid="{AFE934BF-892A-46C1-823E-E9B40FABA1A3}"/>
    <cellStyle name="20% - Ênfase1 8 2 3 3 2" xfId="15092" xr:uid="{8D198D7E-0065-48DA-B6A3-0AE962741D83}"/>
    <cellStyle name="20% - Ênfase1 8 2 3 4" xfId="2745" xr:uid="{96DEA436-70F4-4A22-8F6B-F8767BFD3100}"/>
    <cellStyle name="20% - Ênfase1 8 2 3 4 2" xfId="11022" xr:uid="{14A56468-6909-49A0-B470-14970161797A}"/>
    <cellStyle name="20% - Ênfase1 8 2 3 5" xfId="8974" xr:uid="{95195C36-49A1-4ED0-AD1C-A908837B5336}"/>
    <cellStyle name="20% - Ênfase1 8 2 4" xfId="1737" xr:uid="{A98E157A-E3B5-4769-A33E-2BD3D75618E1}"/>
    <cellStyle name="20% - Ênfase1 8 2 4 2" xfId="5823" xr:uid="{49EAB350-23F1-47D4-B3F7-119F65F6931A}"/>
    <cellStyle name="20% - Ênfase1 8 2 4 2 2" xfId="14100" xr:uid="{85EC4B3B-54BA-4F9A-8D0E-9A47D2A0237A}"/>
    <cellStyle name="20% - Ênfase1 8 2 4 3" xfId="7823" xr:uid="{71B3F452-1704-40DA-AC08-38C8F40C0843}"/>
    <cellStyle name="20% - Ênfase1 8 2 4 3 2" xfId="16100" xr:uid="{2B6F2D6B-8D88-4474-9853-7CBF5ACAF480}"/>
    <cellStyle name="20% - Ênfase1 8 2 4 4" xfId="3789" xr:uid="{3AAA460F-061F-4224-88E1-58CE0DAA9904}"/>
    <cellStyle name="20% - Ênfase1 8 2 4 4 2" xfId="12066" xr:uid="{7C6A7390-9AA2-43D1-9651-141CA337859B}"/>
    <cellStyle name="20% - Ênfase1 8 2 4 5" xfId="10017" xr:uid="{529A14FE-B84F-4AAC-813D-38EC36562FA8}"/>
    <cellStyle name="20% - Ênfase1 8 2 5" xfId="4286" xr:uid="{FC0CBF3D-435A-4CE8-B0D2-A94A273CE539}"/>
    <cellStyle name="20% - Ênfase1 8 2 5 2" xfId="12563" xr:uid="{FE79AAC9-007B-4B07-8259-C4F9510516FA}"/>
    <cellStyle name="20% - Ênfase1 8 2 6" xfId="6317" xr:uid="{A84862B7-4E72-4535-9AD3-CA22970E8D0A}"/>
    <cellStyle name="20% - Ênfase1 8 2 6 2" xfId="14594" xr:uid="{80ED9006-1E9A-45D7-9CE9-1645BDEAA959}"/>
    <cellStyle name="20% - Ênfase1 8 2 7" xfId="2237" xr:uid="{83BCBDED-4C70-4FE2-A208-34A555220DA9}"/>
    <cellStyle name="20% - Ênfase1 8 2 7 2" xfId="10514" xr:uid="{8006AD75-2BEC-4720-8036-702AE32FE792}"/>
    <cellStyle name="20% - Ênfase1 8 2 8" xfId="8468" xr:uid="{E439270A-988A-4FA6-82FF-C03CA0CE7C94}"/>
    <cellStyle name="20% - Ênfase1 8 3" xfId="1155" xr:uid="{B33DCD26-E38C-422A-8181-3A304EEDD99C}"/>
    <cellStyle name="20% - Ênfase1 8 3 2" xfId="5247" xr:uid="{2940AE94-7E51-407F-B3C4-407EF64A6F38}"/>
    <cellStyle name="20% - Ênfase1 8 3 2 2" xfId="13524" xr:uid="{50F92C9E-5597-4EE7-96D7-8BE6917FE59B}"/>
    <cellStyle name="20% - Ênfase1 8 3 3" xfId="7272" xr:uid="{707F291C-1BB6-4D64-92FE-AD76A95B65E0}"/>
    <cellStyle name="20% - Ênfase1 8 3 3 2" xfId="15549" xr:uid="{46C70E4B-E454-4003-8A74-0611B50BF12B}"/>
    <cellStyle name="20% - Ênfase1 8 3 4" xfId="3212" xr:uid="{9B61525C-4E15-4C8E-AAC4-6DECE685A932}"/>
    <cellStyle name="20% - Ênfase1 8 3 4 2" xfId="11489" xr:uid="{D461A093-0222-4DDD-A1DC-F6E0F09AC350}"/>
    <cellStyle name="20% - Ênfase1 8 3 5" xfId="9440" xr:uid="{08BD5764-435F-48D4-84F4-EE793F5F8F49}"/>
    <cellStyle name="20% - Ênfase1 8 4" xfId="646" xr:uid="{299FA8F9-C820-4643-96F6-F8154BACF7C0}"/>
    <cellStyle name="20% - Ênfase1 8 4 2" xfId="4752" xr:uid="{93C48B1D-F327-427C-B7D0-68CA46D4AD0D}"/>
    <cellStyle name="20% - Ênfase1 8 4 2 2" xfId="13029" xr:uid="{45E62008-3CE9-47C6-8BD2-F35A1F9A5A9C}"/>
    <cellStyle name="20% - Ênfase1 8 4 3" xfId="6777" xr:uid="{80F54E0B-2E94-4361-AF94-86B576BD05F9}"/>
    <cellStyle name="20% - Ênfase1 8 4 3 2" xfId="15054" xr:uid="{65728FE1-4F79-4DA9-B930-AAF9A0E32D6C}"/>
    <cellStyle name="20% - Ênfase1 8 4 4" xfId="2707" xr:uid="{350418B2-B93A-4ADF-BE11-99B4EDB32427}"/>
    <cellStyle name="20% - Ênfase1 8 4 4 2" xfId="10984" xr:uid="{0D015175-0ED3-4DD7-A734-D119C023A1DD}"/>
    <cellStyle name="20% - Ênfase1 8 4 5" xfId="8936" xr:uid="{FCEAF1F9-A184-4738-BF70-AEDC318DC464}"/>
    <cellStyle name="20% - Ênfase1 8 5" xfId="1699" xr:uid="{B81F2614-FCCE-424E-A7BE-01D3205BB045}"/>
    <cellStyle name="20% - Ênfase1 8 5 2" xfId="5785" xr:uid="{377FD0D6-06BB-4E22-8DC1-26522D60313D}"/>
    <cellStyle name="20% - Ênfase1 8 5 2 2" xfId="14062" xr:uid="{E3C56B30-6A55-4A53-AFDD-9B043E4E2156}"/>
    <cellStyle name="20% - Ênfase1 8 5 3" xfId="7785" xr:uid="{781C5404-CEC5-4080-8A77-876327C3F96E}"/>
    <cellStyle name="20% - Ênfase1 8 5 3 2" xfId="16062" xr:uid="{CD455BF8-F85F-4442-AC4C-140C1C8A08CE}"/>
    <cellStyle name="20% - Ênfase1 8 5 4" xfId="3751" xr:uid="{67B98844-F19F-4EB0-9C32-2CD52325AB84}"/>
    <cellStyle name="20% - Ênfase1 8 5 4 2" xfId="12028" xr:uid="{05E00BDA-86BC-4D5E-887F-AB0FE806EF57}"/>
    <cellStyle name="20% - Ênfase1 8 5 5" xfId="9979" xr:uid="{60FBCA2C-B2CD-48F4-972F-7009C182A48A}"/>
    <cellStyle name="20% - Ênfase1 8 6" xfId="4248" xr:uid="{DA604CE1-3E49-4E02-A856-6180A6166F8E}"/>
    <cellStyle name="20% - Ênfase1 8 6 2" xfId="12525" xr:uid="{7DC273AD-88CA-4DE9-ACC3-89E243F68E89}"/>
    <cellStyle name="20% - Ênfase1 8 7" xfId="6279" xr:uid="{F5D40464-0868-4539-B3AF-B13E0603DB39}"/>
    <cellStyle name="20% - Ênfase1 8 7 2" xfId="14556" xr:uid="{6AEE4802-F018-46E4-8298-1C07EAFD62FF}"/>
    <cellStyle name="20% - Ênfase1 8 8" xfId="2198" xr:uid="{2FBCE759-192C-499B-B475-11F37CB8A863}"/>
    <cellStyle name="20% - Ênfase1 8 8 2" xfId="10475" xr:uid="{31AE58C4-BE2F-4BAB-8C63-CAF9F0DDD6EA}"/>
    <cellStyle name="20% - Ênfase1 8 9" xfId="8430" xr:uid="{CE2418FA-F936-40D3-8388-9123E6EA9006}"/>
    <cellStyle name="20% - Ênfase1 9" xfId="100" xr:uid="{E2418BB1-B8AA-4185-8D34-524F63FEF5DF}"/>
    <cellStyle name="20% - Ênfase1 9 2" xfId="101" xr:uid="{0837EDCF-A404-4E3F-BE48-B5C4744AD633}"/>
    <cellStyle name="20% - Ênfase1 9 2 2" xfId="1198" xr:uid="{977F8022-6A07-4461-BB84-49FA8156E4D6}"/>
    <cellStyle name="20% - Ênfase1 9 2 2 2" xfId="5289" xr:uid="{4BD637CF-C16F-468E-99EE-0AC5E91D264A}"/>
    <cellStyle name="20% - Ênfase1 9 2 2 2 2" xfId="13566" xr:uid="{7886091C-5D93-4C55-A74E-81865E982227}"/>
    <cellStyle name="20% - Ênfase1 9 2 2 3" xfId="7314" xr:uid="{BBC39BB4-E390-4EC4-A502-BBBA2E3A3684}"/>
    <cellStyle name="20% - Ênfase1 9 2 2 3 2" xfId="15591" xr:uid="{7C8A2F07-2969-4F87-84AB-B791681C8296}"/>
    <cellStyle name="20% - Ênfase1 9 2 2 4" xfId="3254" xr:uid="{B9BCB55B-D5C9-4B67-A03E-8A7C2952854A}"/>
    <cellStyle name="20% - Ênfase1 9 2 2 4 2" xfId="11531" xr:uid="{96E02903-3D7F-4265-8BA0-14C67120A1B7}"/>
    <cellStyle name="20% - Ênfase1 9 2 2 5" xfId="9482" xr:uid="{87D5BB76-C316-4135-B166-6C71C6BE60F9}"/>
    <cellStyle name="20% - Ênfase1 9 2 3" xfId="688" xr:uid="{EA435D1E-A710-4C5A-BF6D-D14AD0D4325C}"/>
    <cellStyle name="20% - Ênfase1 9 2 3 2" xfId="4793" xr:uid="{1E3EBD76-DDAC-4BDA-95AA-D6E0D718B9C6}"/>
    <cellStyle name="20% - Ênfase1 9 2 3 2 2" xfId="13070" xr:uid="{F892B0F2-33C5-4323-9201-C3036E201DEF}"/>
    <cellStyle name="20% - Ênfase1 9 2 3 3" xfId="6818" xr:uid="{7E9E3079-7E3E-4C8D-8B38-3F2E5AD9E94F}"/>
    <cellStyle name="20% - Ênfase1 9 2 3 3 2" xfId="15095" xr:uid="{1035CF83-92A2-4689-B39A-E0BC72C5B895}"/>
    <cellStyle name="20% - Ênfase1 9 2 3 4" xfId="2748" xr:uid="{64C7055B-7C0D-4098-B440-1B83F93A6FEA}"/>
    <cellStyle name="20% - Ênfase1 9 2 3 4 2" xfId="11025" xr:uid="{7A00A8C2-341E-42D4-BC20-CF38CA7F62AB}"/>
    <cellStyle name="20% - Ênfase1 9 2 3 5" xfId="8977" xr:uid="{4FFF11B2-0C59-41EC-95CC-0D230350CB1E}"/>
    <cellStyle name="20% - Ênfase1 9 2 4" xfId="1740" xr:uid="{38885261-A051-4E56-A17C-9490DACA76EC}"/>
    <cellStyle name="20% - Ênfase1 9 2 4 2" xfId="5826" xr:uid="{38E259A7-681E-42AB-8300-33613C84FCC6}"/>
    <cellStyle name="20% - Ênfase1 9 2 4 2 2" xfId="14103" xr:uid="{A1C56BB6-5045-4805-94DF-BBA1F3F795C6}"/>
    <cellStyle name="20% - Ênfase1 9 2 4 3" xfId="7826" xr:uid="{F7E47274-E82E-4B5E-8433-8D8A78451EFE}"/>
    <cellStyle name="20% - Ênfase1 9 2 4 3 2" xfId="16103" xr:uid="{EEE71AFC-6FBE-4B9B-A952-DD990C3B3BCF}"/>
    <cellStyle name="20% - Ênfase1 9 2 4 4" xfId="3792" xr:uid="{923736B2-26D2-4F45-B9C3-5FAC85B859D5}"/>
    <cellStyle name="20% - Ênfase1 9 2 4 4 2" xfId="12069" xr:uid="{BA2C178A-A1A5-4FB0-BA2B-DB4013C24A76}"/>
    <cellStyle name="20% - Ênfase1 9 2 4 5" xfId="10020" xr:uid="{193FCE45-6E07-4D37-B5DA-1F9D5F8AF94B}"/>
    <cellStyle name="20% - Ênfase1 9 2 5" xfId="4289" xr:uid="{6B0EE4AB-9720-40C5-9C11-4DF8D21FF39B}"/>
    <cellStyle name="20% - Ênfase1 9 2 5 2" xfId="12566" xr:uid="{92D66598-8192-496D-BCFC-6DAF560C81AC}"/>
    <cellStyle name="20% - Ênfase1 9 2 6" xfId="6320" xr:uid="{CBDB3B26-94FD-4AEC-BC79-8143D803D353}"/>
    <cellStyle name="20% - Ênfase1 9 2 6 2" xfId="14597" xr:uid="{DC8C5728-77E2-4CAE-A9EC-EA41220318AD}"/>
    <cellStyle name="20% - Ênfase1 9 2 7" xfId="2240" xr:uid="{35278ABA-A810-4CEC-8A2D-0C0650B855DE}"/>
    <cellStyle name="20% - Ênfase1 9 2 7 2" xfId="10517" xr:uid="{A14CBFFD-407C-41C0-B063-2054C4F902E1}"/>
    <cellStyle name="20% - Ênfase1 9 2 8" xfId="8471" xr:uid="{A1928013-8D0B-4894-93FA-9294BE9DE8C6}"/>
    <cellStyle name="20% - Ênfase1 9 3" xfId="1197" xr:uid="{41204CC1-18E1-41AF-A816-FE7B04520E69}"/>
    <cellStyle name="20% - Ênfase1 9 3 2" xfId="5288" xr:uid="{731E4812-E57A-4805-83C1-D8514CBB86E3}"/>
    <cellStyle name="20% - Ênfase1 9 3 2 2" xfId="13565" xr:uid="{11628BA5-3E6B-4468-9157-D882D3A91BCA}"/>
    <cellStyle name="20% - Ênfase1 9 3 3" xfId="7313" xr:uid="{F2093BB0-9D9D-4D19-8BFD-047C5A24523A}"/>
    <cellStyle name="20% - Ênfase1 9 3 3 2" xfId="15590" xr:uid="{6FFC2A83-6046-48B0-8CD3-B0836169AA22}"/>
    <cellStyle name="20% - Ênfase1 9 3 4" xfId="3253" xr:uid="{85FFFB8A-3ABE-471A-A9FE-4CDF6E5631E9}"/>
    <cellStyle name="20% - Ênfase1 9 3 4 2" xfId="11530" xr:uid="{0B8E040D-B7C5-4376-ADA3-C5ACB898158C}"/>
    <cellStyle name="20% - Ênfase1 9 3 5" xfId="9481" xr:uid="{4ABE108D-2155-4BA8-8CD6-2BF3A15C809A}"/>
    <cellStyle name="20% - Ênfase1 9 4" xfId="687" xr:uid="{48208DE1-F28C-4304-A0DE-8EA596DA9EBF}"/>
    <cellStyle name="20% - Ênfase1 9 4 2" xfId="4792" xr:uid="{9B0731FB-847A-4060-81C7-69B04BB2CD0F}"/>
    <cellStyle name="20% - Ênfase1 9 4 2 2" xfId="13069" xr:uid="{7046B4B4-DFDE-462E-BBE9-D246630287F1}"/>
    <cellStyle name="20% - Ênfase1 9 4 3" xfId="6817" xr:uid="{910DE4C4-FF02-4FFF-851C-8A80A7A8DB64}"/>
    <cellStyle name="20% - Ênfase1 9 4 3 2" xfId="15094" xr:uid="{8D110EF6-9E35-44AC-B884-F1DA4EA77FDB}"/>
    <cellStyle name="20% - Ênfase1 9 4 4" xfId="2747" xr:uid="{ABEE0D8D-4911-4D75-A4B7-C04FA629067D}"/>
    <cellStyle name="20% - Ênfase1 9 4 4 2" xfId="11024" xr:uid="{0783909E-9A6D-42EB-A86C-BBBBEB97F8B8}"/>
    <cellStyle name="20% - Ênfase1 9 4 5" xfId="8976" xr:uid="{8C3363F6-633A-405A-B276-28907C3010F0}"/>
    <cellStyle name="20% - Ênfase1 9 5" xfId="1739" xr:uid="{2F0DC39E-902C-4E1F-9544-16D0C7780D20}"/>
    <cellStyle name="20% - Ênfase1 9 5 2" xfId="5825" xr:uid="{9E49C3D5-C995-484D-966C-D899035F67B1}"/>
    <cellStyle name="20% - Ênfase1 9 5 2 2" xfId="14102" xr:uid="{231E1B86-1569-46E0-AC9E-2D43E2D0D4F5}"/>
    <cellStyle name="20% - Ênfase1 9 5 3" xfId="7825" xr:uid="{09D5CC0F-8C4F-481C-B980-A037682BB2DD}"/>
    <cellStyle name="20% - Ênfase1 9 5 3 2" xfId="16102" xr:uid="{65B9FEED-06A1-4CA6-9DCB-2657E2607068}"/>
    <cellStyle name="20% - Ênfase1 9 5 4" xfId="3791" xr:uid="{3A938DBB-7C64-4E20-9F93-97AFAD51C070}"/>
    <cellStyle name="20% - Ênfase1 9 5 4 2" xfId="12068" xr:uid="{C04C1F4B-07C5-42E5-AD6A-1025510518B5}"/>
    <cellStyle name="20% - Ênfase1 9 5 5" xfId="10019" xr:uid="{19DA9925-1B79-4226-8B62-A94ED8DED3FB}"/>
    <cellStyle name="20% - Ênfase1 9 6" xfId="4288" xr:uid="{82865C3F-FAAC-4126-B574-84D9A9C72C65}"/>
    <cellStyle name="20% - Ênfase1 9 6 2" xfId="12565" xr:uid="{9FBA0F00-5626-4E39-B4EA-AA2E814A9797}"/>
    <cellStyle name="20% - Ênfase1 9 7" xfId="6319" xr:uid="{5A3665DA-9BA3-4009-B2C1-2E257BC4C994}"/>
    <cellStyle name="20% - Ênfase1 9 7 2" xfId="14596" xr:uid="{1CE98CF7-D4BC-48ED-BBEA-0B690B08D518}"/>
    <cellStyle name="20% - Ênfase1 9 8" xfId="2239" xr:uid="{3B9E4C82-905C-480C-A718-069D68D65621}"/>
    <cellStyle name="20% - Ênfase1 9 8 2" xfId="10516" xr:uid="{B7D1AC9E-4AF0-4FC9-BC01-0F7B08D9FD75}"/>
    <cellStyle name="20% - Ênfase1 9 9" xfId="8470" xr:uid="{1AFCEBA0-CE21-4CB8-AA00-F5BF0BF91C78}"/>
    <cellStyle name="20% - Ênfase2 10" xfId="104" xr:uid="{4E847B56-1A1C-4546-861F-9B14A3E69939}"/>
    <cellStyle name="20% - Ênfase2 10 2" xfId="107" xr:uid="{5E55A1EE-8129-41D4-9704-64A4C6AFC2A4}"/>
    <cellStyle name="20% - Ênfase2 10 2 2" xfId="1204" xr:uid="{A4C77D49-5B40-4CB9-92D8-2D0AC802C498}"/>
    <cellStyle name="20% - Ênfase2 10 2 2 2" xfId="5295" xr:uid="{79F78340-49CE-4B63-940D-35A1CFBF10E0}"/>
    <cellStyle name="20% - Ênfase2 10 2 2 2 2" xfId="13572" xr:uid="{3EFED5FE-A7F4-4B40-B53D-17C4513175C8}"/>
    <cellStyle name="20% - Ênfase2 10 2 2 3" xfId="7320" xr:uid="{00E43327-73F2-46C3-AC76-439B98EFD548}"/>
    <cellStyle name="20% - Ênfase2 10 2 2 3 2" xfId="15597" xr:uid="{1396E25E-0297-495B-B145-0FA3EFF1CF96}"/>
    <cellStyle name="20% - Ênfase2 10 2 2 4" xfId="3260" xr:uid="{F911D370-AB6E-41CB-9C08-69A92496286D}"/>
    <cellStyle name="20% - Ênfase2 10 2 2 4 2" xfId="11537" xr:uid="{4C39BBDE-F76D-4263-B817-787A82BF8ADA}"/>
    <cellStyle name="20% - Ênfase2 10 2 2 5" xfId="9488" xr:uid="{491CDE47-8417-428A-8B52-7D65350C8667}"/>
    <cellStyle name="20% - Ênfase2 10 2 3" xfId="694" xr:uid="{E6323716-22C1-4D8E-A206-E9C13D9B702F}"/>
    <cellStyle name="20% - Ênfase2 10 2 3 2" xfId="4799" xr:uid="{EAB2BFD8-02FD-42A5-B8FF-26DCA3F5A407}"/>
    <cellStyle name="20% - Ênfase2 10 2 3 2 2" xfId="13076" xr:uid="{B44A64CA-0BD9-4277-AB5D-45DCD56BC477}"/>
    <cellStyle name="20% - Ênfase2 10 2 3 3" xfId="6824" xr:uid="{7D5C65EE-9B90-4469-8BBF-E6C4C375BD8F}"/>
    <cellStyle name="20% - Ênfase2 10 2 3 3 2" xfId="15101" xr:uid="{FAB9B04B-D100-445E-8AA6-2B30ACD77B51}"/>
    <cellStyle name="20% - Ênfase2 10 2 3 4" xfId="2754" xr:uid="{FBA488D8-6197-4F69-BB2E-C79B39E47EE2}"/>
    <cellStyle name="20% - Ênfase2 10 2 3 4 2" xfId="11031" xr:uid="{E9F5D4F5-1070-4989-BC5D-9AA08BA8315C}"/>
    <cellStyle name="20% - Ênfase2 10 2 3 5" xfId="8983" xr:uid="{BE465DA7-1142-4DFC-B5D5-320C4CABCE25}"/>
    <cellStyle name="20% - Ênfase2 10 2 4" xfId="1746" xr:uid="{180CD3E8-E7D1-457E-B684-DFAF098B3E5E}"/>
    <cellStyle name="20% - Ênfase2 10 2 4 2" xfId="5832" xr:uid="{C39E4D43-359B-472B-916B-C78A389095DE}"/>
    <cellStyle name="20% - Ênfase2 10 2 4 2 2" xfId="14109" xr:uid="{60FFDE70-8A3F-4EF2-AFB4-5903F5CF370F}"/>
    <cellStyle name="20% - Ênfase2 10 2 4 3" xfId="7832" xr:uid="{B05198FC-ADC1-439C-A5A3-366F2604A57C}"/>
    <cellStyle name="20% - Ênfase2 10 2 4 3 2" xfId="16109" xr:uid="{3CA56770-7214-427B-AF94-9843FFFF3E97}"/>
    <cellStyle name="20% - Ênfase2 10 2 4 4" xfId="3798" xr:uid="{881E785C-2823-48F7-ABBE-68217618A734}"/>
    <cellStyle name="20% - Ênfase2 10 2 4 4 2" xfId="12075" xr:uid="{2527640F-6C86-4DAF-8FC8-C8CE6EE20354}"/>
    <cellStyle name="20% - Ênfase2 10 2 4 5" xfId="10026" xr:uid="{9CE3882C-5F72-4F11-BABE-750D7FFC0F59}"/>
    <cellStyle name="20% - Ênfase2 10 2 5" xfId="4295" xr:uid="{68EBA281-3078-45E0-A350-C87FD33E510E}"/>
    <cellStyle name="20% - Ênfase2 10 2 5 2" xfId="12572" xr:uid="{099EA223-418E-42DF-BBBE-E49FC2B9504F}"/>
    <cellStyle name="20% - Ênfase2 10 2 6" xfId="6326" xr:uid="{386AEDB9-D5E3-47BC-9249-BAD47B1EA360}"/>
    <cellStyle name="20% - Ênfase2 10 2 6 2" xfId="14603" xr:uid="{90B20463-2FB4-449A-BE6C-C15EFED3F4C5}"/>
    <cellStyle name="20% - Ênfase2 10 2 7" xfId="2246" xr:uid="{0AE1133D-3C86-4F3D-995C-942D17616C95}"/>
    <cellStyle name="20% - Ênfase2 10 2 7 2" xfId="10523" xr:uid="{7E4AD051-CD90-4013-BD9B-659D38D45D0C}"/>
    <cellStyle name="20% - Ênfase2 10 2 8" xfId="8477" xr:uid="{6AE935B9-DB43-45C2-A60E-8DFC03FAB293}"/>
    <cellStyle name="20% - Ênfase2 10 3" xfId="1201" xr:uid="{FFA8AC39-E5EC-4C5D-AD63-8A9F538122EA}"/>
    <cellStyle name="20% - Ênfase2 10 3 2" xfId="5292" xr:uid="{3927BE8D-3BBA-4AA5-9382-48ABBB5B82BA}"/>
    <cellStyle name="20% - Ênfase2 10 3 2 2" xfId="13569" xr:uid="{C16E4510-66FF-447D-8C0C-19559D3AE59C}"/>
    <cellStyle name="20% - Ênfase2 10 3 3" xfId="7317" xr:uid="{B7751E17-4967-41FC-BAA8-70FE82F46A11}"/>
    <cellStyle name="20% - Ênfase2 10 3 3 2" xfId="15594" xr:uid="{2CF33DCE-DE01-4DB9-ACC0-FCA03FF6D5A9}"/>
    <cellStyle name="20% - Ênfase2 10 3 4" xfId="3257" xr:uid="{5AE78ABB-1665-49C4-B925-07D07D126D26}"/>
    <cellStyle name="20% - Ênfase2 10 3 4 2" xfId="11534" xr:uid="{7D0B2E94-DF14-443E-86E1-B76250DDA5ED}"/>
    <cellStyle name="20% - Ênfase2 10 3 5" xfId="9485" xr:uid="{B5D3770D-72F0-4565-922B-BEF2226C7E79}"/>
    <cellStyle name="20% - Ênfase2 10 4" xfId="691" xr:uid="{BD4865D9-B24C-4F51-853A-100F80F000D7}"/>
    <cellStyle name="20% - Ênfase2 10 4 2" xfId="4796" xr:uid="{822275CE-1131-4FD6-ADC7-83CDA5D37737}"/>
    <cellStyle name="20% - Ênfase2 10 4 2 2" xfId="13073" xr:uid="{0B8B3526-A801-4C7C-8ABC-69DBF4B6E109}"/>
    <cellStyle name="20% - Ênfase2 10 4 3" xfId="6821" xr:uid="{5E7383C2-6A16-4C1F-85BA-6C5DE8B6571E}"/>
    <cellStyle name="20% - Ênfase2 10 4 3 2" xfId="15098" xr:uid="{6A0C4F1F-1A5B-45BB-B48E-C50DE9E73D49}"/>
    <cellStyle name="20% - Ênfase2 10 4 4" xfId="2751" xr:uid="{6D1E9DF2-6907-4482-9966-10CF9C65EE81}"/>
    <cellStyle name="20% - Ênfase2 10 4 4 2" xfId="11028" xr:uid="{3938FB25-4E67-4147-8A47-398674A32A23}"/>
    <cellStyle name="20% - Ênfase2 10 4 5" xfId="8980" xr:uid="{7EB97EED-F533-4705-8FC1-ED7BFAE824E9}"/>
    <cellStyle name="20% - Ênfase2 10 5" xfId="1743" xr:uid="{DA901A04-B46B-4003-A474-262A03C941A4}"/>
    <cellStyle name="20% - Ênfase2 10 5 2" xfId="5829" xr:uid="{DB4592CC-9C6D-4DB4-990B-3FF8A5C683CA}"/>
    <cellStyle name="20% - Ênfase2 10 5 2 2" xfId="14106" xr:uid="{FD26799F-3E27-45BD-9C65-C1CA06621A17}"/>
    <cellStyle name="20% - Ênfase2 10 5 3" xfId="7829" xr:uid="{D422869E-FB0D-466C-B52E-EFDF7891D307}"/>
    <cellStyle name="20% - Ênfase2 10 5 3 2" xfId="16106" xr:uid="{132EE2B7-F394-40BD-AC7C-0FB2CD5AB3C0}"/>
    <cellStyle name="20% - Ênfase2 10 5 4" xfId="3795" xr:uid="{79F9127D-A1CA-46BA-9370-790C4A784E64}"/>
    <cellStyle name="20% - Ênfase2 10 5 4 2" xfId="12072" xr:uid="{86B2598B-3380-485B-AD31-16EFF5E5EF28}"/>
    <cellStyle name="20% - Ênfase2 10 5 5" xfId="10023" xr:uid="{54DEBB12-A23E-4832-9777-16770F514DA6}"/>
    <cellStyle name="20% - Ênfase2 10 6" xfId="4292" xr:uid="{728610D9-5BE9-42A9-A816-F28F93242C42}"/>
    <cellStyle name="20% - Ênfase2 10 6 2" xfId="12569" xr:uid="{8D443E14-6FA5-4CD5-82A4-7699336AE99B}"/>
    <cellStyle name="20% - Ênfase2 10 7" xfId="6323" xr:uid="{09414FF9-1ECB-4F14-AE5A-85EA195B0FB6}"/>
    <cellStyle name="20% - Ênfase2 10 7 2" xfId="14600" xr:uid="{5988DFC2-83EE-40C4-8E7A-5AEFD2E8360E}"/>
    <cellStyle name="20% - Ênfase2 10 8" xfId="2243" xr:uid="{1E909858-53A2-4494-90AC-846F8A90D825}"/>
    <cellStyle name="20% - Ênfase2 10 8 2" xfId="10520" xr:uid="{167C8B7E-C477-4E13-BDFE-166BB2CC411B}"/>
    <cellStyle name="20% - Ênfase2 10 9" xfId="8474" xr:uid="{32BD862B-29C8-4831-8CD0-29A7CBF1D1AD}"/>
    <cellStyle name="20% - Ênfase2 11" xfId="113" xr:uid="{A712A0FF-CDF8-42B9-BDDB-3E4FA3BD0B19}"/>
    <cellStyle name="20% - Ênfase2 11 2" xfId="1209" xr:uid="{685A44D4-72D0-490B-84C4-B3C37F26515F}"/>
    <cellStyle name="20% - Ênfase2 11 2 2" xfId="5300" xr:uid="{1647FE63-73E8-49A1-821A-F632F0406E3A}"/>
    <cellStyle name="20% - Ênfase2 11 2 2 2" xfId="13577" xr:uid="{99E54F27-10C4-4809-BEE8-D7BCDDFF4F25}"/>
    <cellStyle name="20% - Ênfase2 11 2 3" xfId="7325" xr:uid="{3D6E7EA7-6A1A-4C68-AF94-B5D6C2B9EAF8}"/>
    <cellStyle name="20% - Ênfase2 11 2 3 2" xfId="15602" xr:uid="{1813612D-A7EB-46A9-9C29-A4253A44FEA5}"/>
    <cellStyle name="20% - Ênfase2 11 2 4" xfId="3265" xr:uid="{ECA1A2CC-2D18-4B95-88D1-7B70168CBEB4}"/>
    <cellStyle name="20% - Ênfase2 11 2 4 2" xfId="11542" xr:uid="{0BBEF3DB-46BE-4CF4-913C-43190A76E7AF}"/>
    <cellStyle name="20% - Ênfase2 11 2 5" xfId="9493" xr:uid="{9A82913D-E5C5-4EFB-A02C-87D0E971E367}"/>
    <cellStyle name="20% - Ênfase2 11 3" xfId="699" xr:uid="{46E9041C-1539-485F-B8B2-3AB6AB76FE9D}"/>
    <cellStyle name="20% - Ênfase2 11 3 2" xfId="4804" xr:uid="{BEEE964F-AF8C-4692-A28D-5EF723C7FF01}"/>
    <cellStyle name="20% - Ênfase2 11 3 2 2" xfId="13081" xr:uid="{43FF0B0F-6F10-4848-B4D5-8F237F16C0E9}"/>
    <cellStyle name="20% - Ênfase2 11 3 3" xfId="6829" xr:uid="{977D8B16-83D2-46BB-A50E-30935EEAB1E8}"/>
    <cellStyle name="20% - Ênfase2 11 3 3 2" xfId="15106" xr:uid="{18B8BF74-6FA1-42C4-AD75-16742CEFA3F0}"/>
    <cellStyle name="20% - Ênfase2 11 3 4" xfId="2759" xr:uid="{37C2053E-6816-4F0E-82E6-0609F283EEC0}"/>
    <cellStyle name="20% - Ênfase2 11 3 4 2" xfId="11036" xr:uid="{BC18E68A-83ED-4E30-B08B-8158756817F8}"/>
    <cellStyle name="20% - Ênfase2 11 3 5" xfId="8988" xr:uid="{AE76E152-F938-4F9B-A838-94397CFBEA9E}"/>
    <cellStyle name="20% - Ênfase2 11 4" xfId="1751" xr:uid="{DE4B4214-5B12-4331-B832-167FD3DD2B9D}"/>
    <cellStyle name="20% - Ênfase2 11 4 2" xfId="5837" xr:uid="{A3FA97FE-2E27-467C-BDA1-209DFEE30673}"/>
    <cellStyle name="20% - Ênfase2 11 4 2 2" xfId="14114" xr:uid="{29470B73-4F30-4A92-8B32-565D0D1095FA}"/>
    <cellStyle name="20% - Ênfase2 11 4 3" xfId="7837" xr:uid="{0459BFA6-1954-4F95-B74E-F03D705F393F}"/>
    <cellStyle name="20% - Ênfase2 11 4 3 2" xfId="16114" xr:uid="{C18140AB-E392-4361-913E-7B0E89757AEE}"/>
    <cellStyle name="20% - Ênfase2 11 4 4" xfId="3803" xr:uid="{7987EBA3-0938-4755-B136-BF2FF0533231}"/>
    <cellStyle name="20% - Ênfase2 11 4 4 2" xfId="12080" xr:uid="{72AB637B-D017-4266-8873-5B90FB828256}"/>
    <cellStyle name="20% - Ênfase2 11 4 5" xfId="10031" xr:uid="{8D34CDDE-7EFC-4A0E-A02B-734775C8B4D1}"/>
    <cellStyle name="20% - Ênfase2 11 5" xfId="4300" xr:uid="{A9D05A86-7EC7-4F14-9BAB-8B73E79EBD81}"/>
    <cellStyle name="20% - Ênfase2 11 5 2" xfId="12577" xr:uid="{4266D444-C2B5-4DD0-9FDD-BDA5F4103CE1}"/>
    <cellStyle name="20% - Ênfase2 11 6" xfId="6331" xr:uid="{04D578C9-77C1-4D3A-983F-3AAA86FB9D08}"/>
    <cellStyle name="20% - Ênfase2 11 6 2" xfId="14608" xr:uid="{8C2AF1AA-D8F8-4819-AE89-AA45142C4E7D}"/>
    <cellStyle name="20% - Ênfase2 11 7" xfId="2251" xr:uid="{7AB8B460-EF14-4206-ADC2-E2E2737B522F}"/>
    <cellStyle name="20% - Ênfase2 11 7 2" xfId="10528" xr:uid="{CFC442F3-B4ED-4A66-B712-A16743641922}"/>
    <cellStyle name="20% - Ênfase2 11 8" xfId="8482" xr:uid="{CB058870-A657-48FC-8441-0ADD8D34889F}"/>
    <cellStyle name="20% - Ênfase2 12" xfId="114" xr:uid="{414DFA48-4032-4862-9879-B50987E09778}"/>
    <cellStyle name="20% - Ênfase2 12 2" xfId="1210" xr:uid="{3B4D09B6-ACEF-4974-9DB8-DB0F57A5C4DC}"/>
    <cellStyle name="20% - Ênfase2 12 2 2" xfId="5301" xr:uid="{66CD7F80-B50A-4583-BF00-1B80143F3910}"/>
    <cellStyle name="20% - Ênfase2 12 2 2 2" xfId="13578" xr:uid="{F2BC9F68-9D51-4545-87DB-FAD0AEC612E7}"/>
    <cellStyle name="20% - Ênfase2 12 2 3" xfId="7326" xr:uid="{CF96E03C-2AC7-4EDA-BBF0-312B1235F0A2}"/>
    <cellStyle name="20% - Ênfase2 12 2 3 2" xfId="15603" xr:uid="{9951647C-D01B-4527-952F-84ACAE783197}"/>
    <cellStyle name="20% - Ênfase2 12 2 4" xfId="3266" xr:uid="{20344BFA-4B17-45BC-90A4-65BD3D446EB7}"/>
    <cellStyle name="20% - Ênfase2 12 2 4 2" xfId="11543" xr:uid="{244114F5-3B8D-43A4-8F09-C60A68FB50BE}"/>
    <cellStyle name="20% - Ênfase2 12 2 5" xfId="9494" xr:uid="{0F1FFA87-BCDB-4842-9794-1DA7892E343A}"/>
    <cellStyle name="20% - Ênfase2 12 3" xfId="700" xr:uid="{D38156ED-5A1F-4ED4-A569-62F913EB0560}"/>
    <cellStyle name="20% - Ênfase2 12 3 2" xfId="4805" xr:uid="{D34F9849-3222-429B-B41E-0D1C02FE9982}"/>
    <cellStyle name="20% - Ênfase2 12 3 2 2" xfId="13082" xr:uid="{CFCE9BB6-1981-40D3-952B-D3F27522DC33}"/>
    <cellStyle name="20% - Ênfase2 12 3 3" xfId="6830" xr:uid="{93FA4DDC-3400-425F-B02D-BC653F7D5989}"/>
    <cellStyle name="20% - Ênfase2 12 3 3 2" xfId="15107" xr:uid="{88697075-D599-453F-A3D8-DB933796D1F1}"/>
    <cellStyle name="20% - Ênfase2 12 3 4" xfId="2760" xr:uid="{21BFB44A-DE4B-48B8-882D-130AE1E71C82}"/>
    <cellStyle name="20% - Ênfase2 12 3 4 2" xfId="11037" xr:uid="{3436F4B8-DFD3-4E31-8843-16BD88A841BE}"/>
    <cellStyle name="20% - Ênfase2 12 3 5" xfId="8989" xr:uid="{413B4958-FB50-465A-A5A0-5EBDEA3B2646}"/>
    <cellStyle name="20% - Ênfase2 12 4" xfId="1752" xr:uid="{6E64229E-C782-4C94-B59A-CA0607F9868A}"/>
    <cellStyle name="20% - Ênfase2 12 4 2" xfId="5838" xr:uid="{8DF3004C-7F33-498D-824D-186BC0C31429}"/>
    <cellStyle name="20% - Ênfase2 12 4 2 2" xfId="14115" xr:uid="{EBE597BB-3D65-4B51-82BC-C1B830E553F1}"/>
    <cellStyle name="20% - Ênfase2 12 4 3" xfId="7838" xr:uid="{4ED26C5E-C805-4CE7-AE80-8DF742AE6DFF}"/>
    <cellStyle name="20% - Ênfase2 12 4 3 2" xfId="16115" xr:uid="{C6875056-B63C-49F3-8D87-63AD1656AC48}"/>
    <cellStyle name="20% - Ênfase2 12 4 4" xfId="3804" xr:uid="{C9A7527A-CBD9-4C49-8EFF-2C42BFDBF7DD}"/>
    <cellStyle name="20% - Ênfase2 12 4 4 2" xfId="12081" xr:uid="{285AC9F1-3A56-4701-BDD2-9EE7198D1F51}"/>
    <cellStyle name="20% - Ênfase2 12 4 5" xfId="10032" xr:uid="{D05BFFF7-96FB-4D60-B3C5-8B2BFF233FC9}"/>
    <cellStyle name="20% - Ênfase2 12 5" xfId="4301" xr:uid="{B8A78F6C-924A-4561-B4A9-72D5AFE12EB8}"/>
    <cellStyle name="20% - Ênfase2 12 5 2" xfId="12578" xr:uid="{A4E33639-E5E6-42DB-AB4F-CCABE5CAE344}"/>
    <cellStyle name="20% - Ênfase2 12 6" xfId="6332" xr:uid="{DB0B0C7B-C5B3-4162-9F83-358A598083B2}"/>
    <cellStyle name="20% - Ênfase2 12 6 2" xfId="14609" xr:uid="{D7141330-B083-4240-9B2E-2A86F104B0FF}"/>
    <cellStyle name="20% - Ênfase2 12 7" xfId="2252" xr:uid="{5C0585F2-03D6-439D-AD8D-1DD4867B4DB1}"/>
    <cellStyle name="20% - Ênfase2 12 7 2" xfId="10529" xr:uid="{FDD72979-B1BA-443F-8F17-DFBCA466C3F9}"/>
    <cellStyle name="20% - Ênfase2 12 8" xfId="8483" xr:uid="{5AF7C5FD-BB01-4134-A8E4-A6C8A741B5E0}"/>
    <cellStyle name="20% - Ênfase2 13" xfId="115" xr:uid="{4C33B949-880F-4F96-9210-DFB1ECC00341}"/>
    <cellStyle name="20% - Ênfase2 13 2" xfId="1211" xr:uid="{C0C47066-C6D0-4729-A2F6-4F78EF26AB24}"/>
    <cellStyle name="20% - Ênfase2 13 2 2" xfId="5302" xr:uid="{DB21A9F8-D01C-41B7-B743-0FF8DA12E53D}"/>
    <cellStyle name="20% - Ênfase2 13 2 2 2" xfId="13579" xr:uid="{95CE1797-D078-4180-B93D-75A93FFA929D}"/>
    <cellStyle name="20% - Ênfase2 13 2 3" xfId="7327" xr:uid="{944BBD42-2A85-4010-96FD-7AF2CF2276C6}"/>
    <cellStyle name="20% - Ênfase2 13 2 3 2" xfId="15604" xr:uid="{C848279A-BC57-4B12-AE27-F212077D8C36}"/>
    <cellStyle name="20% - Ênfase2 13 2 4" xfId="3267" xr:uid="{B7832FC4-EC88-4673-8D74-11D1F4D61B06}"/>
    <cellStyle name="20% - Ênfase2 13 2 4 2" xfId="11544" xr:uid="{97A92972-58B6-4C11-A2CE-F532DD280227}"/>
    <cellStyle name="20% - Ênfase2 13 2 5" xfId="9495" xr:uid="{AA4F5696-E4E8-410B-A9AD-A9E559C047DF}"/>
    <cellStyle name="20% - Ênfase2 13 3" xfId="701" xr:uid="{2085EDB2-E0C1-4077-8A69-9B5C10CD7E93}"/>
    <cellStyle name="20% - Ênfase2 13 3 2" xfId="4806" xr:uid="{997F9911-E890-40DD-A251-FAFB8100A6C7}"/>
    <cellStyle name="20% - Ênfase2 13 3 2 2" xfId="13083" xr:uid="{83DDED68-B65C-4B59-838C-31F00784B3ED}"/>
    <cellStyle name="20% - Ênfase2 13 3 3" xfId="6831" xr:uid="{0BBDEC51-FB99-417E-BF65-3D9C45046415}"/>
    <cellStyle name="20% - Ênfase2 13 3 3 2" xfId="15108" xr:uid="{C0203D04-DB61-4328-8396-5C9273D45763}"/>
    <cellStyle name="20% - Ênfase2 13 3 4" xfId="2761" xr:uid="{5E01A0A8-7E07-43F4-A63F-40516C7E5F08}"/>
    <cellStyle name="20% - Ênfase2 13 3 4 2" xfId="11038" xr:uid="{42693322-1570-43B6-8F75-774183C8E333}"/>
    <cellStyle name="20% - Ênfase2 13 3 5" xfId="8990" xr:uid="{195973E0-592A-406D-9DAD-1017FFBEC90E}"/>
    <cellStyle name="20% - Ênfase2 13 4" xfId="1753" xr:uid="{5DFC7F39-E465-496D-ABC9-9657172FF684}"/>
    <cellStyle name="20% - Ênfase2 13 4 2" xfId="5839" xr:uid="{D85DFD55-643D-4AE1-9FA1-77E48190A6ED}"/>
    <cellStyle name="20% - Ênfase2 13 4 2 2" xfId="14116" xr:uid="{70F535EC-9C82-452B-831C-BFD1CD062B8C}"/>
    <cellStyle name="20% - Ênfase2 13 4 3" xfId="7839" xr:uid="{A0C1A4C7-ECDC-4FAE-9BFF-8BDDFBD584CA}"/>
    <cellStyle name="20% - Ênfase2 13 4 3 2" xfId="16116" xr:uid="{DB72B9BE-4437-4409-9290-9D7D13828F3F}"/>
    <cellStyle name="20% - Ênfase2 13 4 4" xfId="3805" xr:uid="{D356CC8F-A40D-4451-8B13-1DEAF83B8599}"/>
    <cellStyle name="20% - Ênfase2 13 4 4 2" xfId="12082" xr:uid="{1C89838F-295C-4427-8A87-8981B0702607}"/>
    <cellStyle name="20% - Ênfase2 13 4 5" xfId="10033" xr:uid="{032248DD-C3C6-4639-9C82-E5C6B63E27D6}"/>
    <cellStyle name="20% - Ênfase2 13 5" xfId="4302" xr:uid="{C54AB41F-241B-4E3F-9D1D-ABF710ECEA66}"/>
    <cellStyle name="20% - Ênfase2 13 5 2" xfId="12579" xr:uid="{386CE4DD-5D02-4C0F-95DB-932139C2BA1D}"/>
    <cellStyle name="20% - Ênfase2 13 6" xfId="6333" xr:uid="{DE279614-66E8-49B1-A8F6-A63617416FF2}"/>
    <cellStyle name="20% - Ênfase2 13 6 2" xfId="14610" xr:uid="{EBAD3497-2771-4A9D-967B-0F6260D2459E}"/>
    <cellStyle name="20% - Ênfase2 13 7" xfId="2253" xr:uid="{A7B82DD3-90B4-476A-A397-346EB82A4DEE}"/>
    <cellStyle name="20% - Ênfase2 13 7 2" xfId="10530" xr:uid="{9AED3DF1-DAB9-47D6-9ECE-88AC83994A41}"/>
    <cellStyle name="20% - Ênfase2 13 8" xfId="8484" xr:uid="{61C0974D-D904-4BC1-85CA-086615F42A74}"/>
    <cellStyle name="20% - Ênfase2 14" xfId="116" xr:uid="{FAA2C3A3-BA35-4262-9364-076B5350B7EB}"/>
    <cellStyle name="20% - Ênfase2 14 2" xfId="1212" xr:uid="{5AAA97CC-CEDE-4CA8-BD35-7C41C3EEE6FC}"/>
    <cellStyle name="20% - Ênfase2 14 2 2" xfId="5303" xr:uid="{0C86C557-22DD-43F3-B5EF-A0440DE0F05A}"/>
    <cellStyle name="20% - Ênfase2 14 2 2 2" xfId="13580" xr:uid="{BA52817F-FEFA-4C3B-9A8F-D895ADFFB40E}"/>
    <cellStyle name="20% - Ênfase2 14 2 3" xfId="7328" xr:uid="{70D82444-CF0A-4045-BB20-A950760C0D3E}"/>
    <cellStyle name="20% - Ênfase2 14 2 3 2" xfId="15605" xr:uid="{2D5A509B-3387-4581-A6C5-290CB7F5BE35}"/>
    <cellStyle name="20% - Ênfase2 14 2 4" xfId="3268" xr:uid="{EDD0A2F2-BE44-477C-8084-F9F4E7295A52}"/>
    <cellStyle name="20% - Ênfase2 14 2 4 2" xfId="11545" xr:uid="{73D42AC6-A5ED-4696-8494-E0F62A372B7E}"/>
    <cellStyle name="20% - Ênfase2 14 2 5" xfId="9496" xr:uid="{9503ADB1-BE18-4F0A-AF46-01F9C2D837D7}"/>
    <cellStyle name="20% - Ênfase2 14 3" xfId="702" xr:uid="{983360F8-A7B8-4C79-BA1A-2C550C14D5DF}"/>
    <cellStyle name="20% - Ênfase2 14 3 2" xfId="4807" xr:uid="{69A678D9-ADD8-4E59-BD70-B09D30D6FF02}"/>
    <cellStyle name="20% - Ênfase2 14 3 2 2" xfId="13084" xr:uid="{20947D09-C737-4A1F-B154-3B5792A7CF38}"/>
    <cellStyle name="20% - Ênfase2 14 3 3" xfId="6832" xr:uid="{208326AB-8487-4F36-83ED-6BF27BAD8AD4}"/>
    <cellStyle name="20% - Ênfase2 14 3 3 2" xfId="15109" xr:uid="{691CDC61-A957-41A1-A23E-9D545AA4423B}"/>
    <cellStyle name="20% - Ênfase2 14 3 4" xfId="2762" xr:uid="{323E9297-50EF-4D5B-A88C-28BA6A5DC395}"/>
    <cellStyle name="20% - Ênfase2 14 3 4 2" xfId="11039" xr:uid="{AF61FC71-140A-400A-A069-AF9225921EFC}"/>
    <cellStyle name="20% - Ênfase2 14 3 5" xfId="8991" xr:uid="{8F2F5BC0-A18B-4841-971F-20EE5C0ED75F}"/>
    <cellStyle name="20% - Ênfase2 14 4" xfId="1754" xr:uid="{87E024D2-7C55-4CBC-B3A2-B2D10B02D2A2}"/>
    <cellStyle name="20% - Ênfase2 14 4 2" xfId="5840" xr:uid="{6E286AD5-B705-4A07-858C-7011F51743B9}"/>
    <cellStyle name="20% - Ênfase2 14 4 2 2" xfId="14117" xr:uid="{99248DEC-F5C6-4579-9B23-6C58DCD27A26}"/>
    <cellStyle name="20% - Ênfase2 14 4 3" xfId="7840" xr:uid="{8FF38945-2ABA-492D-832B-4DEE9A974887}"/>
    <cellStyle name="20% - Ênfase2 14 4 3 2" xfId="16117" xr:uid="{662C64E5-5808-4CFD-BDAB-D39DB68FF85C}"/>
    <cellStyle name="20% - Ênfase2 14 4 4" xfId="3806" xr:uid="{830FB014-17EA-484F-A8F3-D96E1721A566}"/>
    <cellStyle name="20% - Ênfase2 14 4 4 2" xfId="12083" xr:uid="{1C88720A-FBD0-47D9-8A33-8EF1A6CF3817}"/>
    <cellStyle name="20% - Ênfase2 14 4 5" xfId="10034" xr:uid="{D236B81E-F2F7-43C1-8CF5-B35D206C7585}"/>
    <cellStyle name="20% - Ênfase2 14 5" xfId="4303" xr:uid="{E3DD8959-2B87-4DCA-A60E-44ACA986FF2F}"/>
    <cellStyle name="20% - Ênfase2 14 5 2" xfId="12580" xr:uid="{59574001-8716-4B7C-A0CC-5BFF02218F12}"/>
    <cellStyle name="20% - Ênfase2 14 6" xfId="6334" xr:uid="{BA3BEB13-1B73-4DA7-920D-91701795CBDD}"/>
    <cellStyle name="20% - Ênfase2 14 6 2" xfId="14611" xr:uid="{E62CF85A-2813-440D-A829-749F2D708B6C}"/>
    <cellStyle name="20% - Ênfase2 14 7" xfId="2254" xr:uid="{95087D42-056A-4897-9B3D-45D0772421B5}"/>
    <cellStyle name="20% - Ênfase2 14 7 2" xfId="10531" xr:uid="{6198B1C8-D5D2-4F4D-829C-8A3BFDB6D48B}"/>
    <cellStyle name="20% - Ênfase2 14 8" xfId="8485" xr:uid="{33E97C26-C750-4F4A-A87C-D37B91935C74}"/>
    <cellStyle name="20% - Ênfase2 15" xfId="117" xr:uid="{C12760A0-3044-4BA6-83AD-3D9CF0308AA2}"/>
    <cellStyle name="20% - Ênfase2 15 2" xfId="1213" xr:uid="{2A513534-E46A-4A34-8566-9B300A887C36}"/>
    <cellStyle name="20% - Ênfase2 15 2 2" xfId="5304" xr:uid="{445BC209-5F08-4BFE-B0C9-C4692C8A20F7}"/>
    <cellStyle name="20% - Ênfase2 15 2 2 2" xfId="13581" xr:uid="{DCA7E34F-4DF5-4014-B6C3-3CE31AD4E861}"/>
    <cellStyle name="20% - Ênfase2 15 2 3" xfId="7329" xr:uid="{E2C0A958-5FCD-405A-9BD9-36396989E0DC}"/>
    <cellStyle name="20% - Ênfase2 15 2 3 2" xfId="15606" xr:uid="{054DEC5F-FD90-4A56-A25D-0ED7EAF30D0B}"/>
    <cellStyle name="20% - Ênfase2 15 2 4" xfId="3269" xr:uid="{0720B135-F228-47EE-B32E-654B11BD0592}"/>
    <cellStyle name="20% - Ênfase2 15 2 4 2" xfId="11546" xr:uid="{061F9F31-F8EE-4EB2-8CC7-E69B7B813EDE}"/>
    <cellStyle name="20% - Ênfase2 15 2 5" xfId="9497" xr:uid="{A15CAD00-22D1-4916-82FA-FD064496909B}"/>
    <cellStyle name="20% - Ênfase2 15 3" xfId="703" xr:uid="{0CEB2285-D3DA-4203-96DA-20CFA6E9BF36}"/>
    <cellStyle name="20% - Ênfase2 15 3 2" xfId="4808" xr:uid="{FFA8EDC2-A025-4EE1-A822-62C1B62FF6CD}"/>
    <cellStyle name="20% - Ênfase2 15 3 2 2" xfId="13085" xr:uid="{58865C5D-24EE-467E-9CD1-F32040248BBA}"/>
    <cellStyle name="20% - Ênfase2 15 3 3" xfId="6833" xr:uid="{FE52A53E-E3D1-45ED-8A60-0772AFF76103}"/>
    <cellStyle name="20% - Ênfase2 15 3 3 2" xfId="15110" xr:uid="{8015DBD9-F0C1-4722-ACA9-01BE7A237CE8}"/>
    <cellStyle name="20% - Ênfase2 15 3 4" xfId="2763" xr:uid="{6624B833-E1F6-486B-A4C2-4FF31CBAC871}"/>
    <cellStyle name="20% - Ênfase2 15 3 4 2" xfId="11040" xr:uid="{8BBEFA43-E59A-4800-AC36-6E5A32342608}"/>
    <cellStyle name="20% - Ênfase2 15 3 5" xfId="8992" xr:uid="{717F7BFA-E7F6-43B1-B5BD-FC158E552BDC}"/>
    <cellStyle name="20% - Ênfase2 15 4" xfId="1755" xr:uid="{3B22C87C-6E72-42D9-9F60-D9F35BD55BB5}"/>
    <cellStyle name="20% - Ênfase2 15 4 2" xfId="5841" xr:uid="{3076FE2C-53A9-4572-B9EF-9037A54377AB}"/>
    <cellStyle name="20% - Ênfase2 15 4 2 2" xfId="14118" xr:uid="{AD86E1E7-A6C1-41BC-8EE8-AE8884AA8F02}"/>
    <cellStyle name="20% - Ênfase2 15 4 3" xfId="7841" xr:uid="{0CBB7C80-F35B-48F6-9CC8-7631021D720F}"/>
    <cellStyle name="20% - Ênfase2 15 4 3 2" xfId="16118" xr:uid="{56C42A99-3331-4202-9B03-F95394E575B0}"/>
    <cellStyle name="20% - Ênfase2 15 4 4" xfId="3807" xr:uid="{04729AF1-3ADF-4F42-AB40-9498B3442E77}"/>
    <cellStyle name="20% - Ênfase2 15 4 4 2" xfId="12084" xr:uid="{6D1112AE-2719-4198-B120-327DBE77A538}"/>
    <cellStyle name="20% - Ênfase2 15 4 5" xfId="10035" xr:uid="{324DBF73-E84C-4DE1-8793-C12E5021A532}"/>
    <cellStyle name="20% - Ênfase2 15 5" xfId="4304" xr:uid="{98403B40-B344-4A7F-9F58-BC48A74A7CAB}"/>
    <cellStyle name="20% - Ênfase2 15 5 2" xfId="12581" xr:uid="{B0F7391B-0AA1-41F1-9C2C-254404C1C364}"/>
    <cellStyle name="20% - Ênfase2 15 6" xfId="6335" xr:uid="{9BFA13E8-2F7C-4814-8F15-E42F86983433}"/>
    <cellStyle name="20% - Ênfase2 15 6 2" xfId="14612" xr:uid="{D5A3941E-02D3-45CC-933D-B076567D7D86}"/>
    <cellStyle name="20% - Ênfase2 15 7" xfId="2255" xr:uid="{4921486E-AAD2-4BF0-A0DE-E29C2F3B42C3}"/>
    <cellStyle name="20% - Ênfase2 15 7 2" xfId="10532" xr:uid="{1995F359-6F24-4C1E-B7AE-865E5AA9AA0E}"/>
    <cellStyle name="20% - Ênfase2 15 8" xfId="8486" xr:uid="{BA13AEB5-4CED-4F88-B9C5-17A4154E84B4}"/>
    <cellStyle name="20% - Ênfase2 16" xfId="119" xr:uid="{137DD4F6-791A-4AB0-B2E5-AC97F858C879}"/>
    <cellStyle name="20% - Ênfase2 16 2" xfId="1215" xr:uid="{F934CFFB-4833-4280-A147-034BF21B97EA}"/>
    <cellStyle name="20% - Ênfase2 16 2 2" xfId="5306" xr:uid="{DE6DEADA-FAF9-4A4B-AD83-858321EAB738}"/>
    <cellStyle name="20% - Ênfase2 16 2 2 2" xfId="13583" xr:uid="{71527285-2054-4224-8B9E-655193B24415}"/>
    <cellStyle name="20% - Ênfase2 16 2 3" xfId="7331" xr:uid="{757FFA28-CE41-4E53-8BB8-C72006B43969}"/>
    <cellStyle name="20% - Ênfase2 16 2 3 2" xfId="15608" xr:uid="{30ED618A-2B14-43AE-8236-8116F34B969B}"/>
    <cellStyle name="20% - Ênfase2 16 2 4" xfId="3271" xr:uid="{5B39273F-B370-40D2-9D25-88CA81255F8B}"/>
    <cellStyle name="20% - Ênfase2 16 2 4 2" xfId="11548" xr:uid="{924B6719-0322-4A29-A7C4-B08EBA9B21B7}"/>
    <cellStyle name="20% - Ênfase2 16 2 5" xfId="9499" xr:uid="{751C2BB9-2C95-40F4-A6F3-FA8151B54591}"/>
    <cellStyle name="20% - Ênfase2 16 3" xfId="705" xr:uid="{97C731A3-0960-46EA-B8A4-3A8C9D9E6498}"/>
    <cellStyle name="20% - Ênfase2 16 3 2" xfId="4810" xr:uid="{A7875710-5B1F-4310-9B9C-A965D77EB8D9}"/>
    <cellStyle name="20% - Ênfase2 16 3 2 2" xfId="13087" xr:uid="{66EF009A-8612-4851-83F3-A4BB95E7B2C7}"/>
    <cellStyle name="20% - Ênfase2 16 3 3" xfId="6835" xr:uid="{51DBD5B0-6656-4F92-B3F4-5C8B69586D0A}"/>
    <cellStyle name="20% - Ênfase2 16 3 3 2" xfId="15112" xr:uid="{ECC8C7A3-E3B3-4907-955E-C6C84816CAC3}"/>
    <cellStyle name="20% - Ênfase2 16 3 4" xfId="2765" xr:uid="{3980863D-84E7-4DAC-B520-82CEDB31A736}"/>
    <cellStyle name="20% - Ênfase2 16 3 4 2" xfId="11042" xr:uid="{212FDFBC-BA24-4B82-A1BC-D43877BCD5F2}"/>
    <cellStyle name="20% - Ênfase2 16 3 5" xfId="8994" xr:uid="{FF18E480-2757-44D4-AE1A-C0587B0036CD}"/>
    <cellStyle name="20% - Ênfase2 16 4" xfId="1757" xr:uid="{0D49A751-025F-41BE-B1EE-FEB3CD40F303}"/>
    <cellStyle name="20% - Ênfase2 16 4 2" xfId="5843" xr:uid="{4FA9021E-5D1B-4053-A503-7BD470862FA8}"/>
    <cellStyle name="20% - Ênfase2 16 4 2 2" xfId="14120" xr:uid="{70A84F39-59CC-43CA-A3B0-EFCC1ECC9F60}"/>
    <cellStyle name="20% - Ênfase2 16 4 3" xfId="7843" xr:uid="{A9C4BD51-A017-430B-A7FA-618EB21B2DF9}"/>
    <cellStyle name="20% - Ênfase2 16 4 3 2" xfId="16120" xr:uid="{370302BB-CFD3-4DAA-BB31-491C45589310}"/>
    <cellStyle name="20% - Ênfase2 16 4 4" xfId="3809" xr:uid="{0DF0A780-03AC-45AE-87D9-53C2B47F7652}"/>
    <cellStyle name="20% - Ênfase2 16 4 4 2" xfId="12086" xr:uid="{B260602C-C4F3-42FE-A874-8C1EF0671DC0}"/>
    <cellStyle name="20% - Ênfase2 16 4 5" xfId="10037" xr:uid="{65A557C9-1996-4C14-A79C-A6AD89B96070}"/>
    <cellStyle name="20% - Ênfase2 16 5" xfId="4306" xr:uid="{91AB531D-9407-4FF8-8C07-EE63EEE7BCD8}"/>
    <cellStyle name="20% - Ênfase2 16 5 2" xfId="12583" xr:uid="{0C095B48-A60B-4D28-B3FC-E6ED403C9246}"/>
    <cellStyle name="20% - Ênfase2 16 6" xfId="6337" xr:uid="{19B29BA5-221F-462A-A6C5-43880F8BBAB5}"/>
    <cellStyle name="20% - Ênfase2 16 6 2" xfId="14614" xr:uid="{2A7E0A06-CF27-4D57-88D9-C24580FAD3E5}"/>
    <cellStyle name="20% - Ênfase2 16 7" xfId="2257" xr:uid="{4DAAB353-7A6D-4C4A-8B5B-A0A56C169941}"/>
    <cellStyle name="20% - Ênfase2 16 7 2" xfId="10534" xr:uid="{2CBA854A-9A31-48B3-8834-DF7D3D7E28E6}"/>
    <cellStyle name="20% - Ênfase2 16 8" xfId="8488" xr:uid="{5B9A074D-1411-4941-B189-2861ECDF65F3}"/>
    <cellStyle name="20% - Ênfase2 17" xfId="121" xr:uid="{DF19F127-41F1-4942-84DA-0F67C37150A2}"/>
    <cellStyle name="20% - Ênfase2 17 2" xfId="1217" xr:uid="{160C966C-BAD2-4644-8617-CBC4546708AC}"/>
    <cellStyle name="20% - Ênfase2 17 2 2" xfId="5308" xr:uid="{BD5C952C-B833-4982-94C8-BA0C60E90810}"/>
    <cellStyle name="20% - Ênfase2 17 2 2 2" xfId="13585" xr:uid="{AB03350E-0293-45C2-919F-83CFE78A0EE8}"/>
    <cellStyle name="20% - Ênfase2 17 2 3" xfId="7333" xr:uid="{09F458FE-88ED-47B1-9977-FADEB8327CE7}"/>
    <cellStyle name="20% - Ênfase2 17 2 3 2" xfId="15610" xr:uid="{860EFFC8-3B2E-4CF9-A234-5CFE7BEA98DB}"/>
    <cellStyle name="20% - Ênfase2 17 2 4" xfId="3273" xr:uid="{5E50A787-CADC-4551-B9BB-D41A9DAD1AF4}"/>
    <cellStyle name="20% - Ênfase2 17 2 4 2" xfId="11550" xr:uid="{7C2672BF-24B9-4DC4-9CB6-A85F2308E9F1}"/>
    <cellStyle name="20% - Ênfase2 17 2 5" xfId="9501" xr:uid="{C0760F5E-2262-4B5A-84A2-599A1E321856}"/>
    <cellStyle name="20% - Ênfase2 17 3" xfId="707" xr:uid="{A36E2447-8EEC-43A2-84C3-309CAA1F2DB6}"/>
    <cellStyle name="20% - Ênfase2 17 3 2" xfId="4812" xr:uid="{9C68902C-E604-4677-9502-71D0CBC4F93F}"/>
    <cellStyle name="20% - Ênfase2 17 3 2 2" xfId="13089" xr:uid="{55DCFF73-E2A0-4A83-91F4-3AB18C845DE3}"/>
    <cellStyle name="20% - Ênfase2 17 3 3" xfId="6837" xr:uid="{98500382-1F13-49C4-B8C7-D5CA0E0F6D11}"/>
    <cellStyle name="20% - Ênfase2 17 3 3 2" xfId="15114" xr:uid="{B911281D-7D8B-4B82-8E42-0B9BE81FA5B6}"/>
    <cellStyle name="20% - Ênfase2 17 3 4" xfId="2767" xr:uid="{81766ADE-ED09-482C-B063-2FC676F0732E}"/>
    <cellStyle name="20% - Ênfase2 17 3 4 2" xfId="11044" xr:uid="{71038198-FC75-46C3-964E-4741B024F83D}"/>
    <cellStyle name="20% - Ênfase2 17 3 5" xfId="8996" xr:uid="{BFA2E51A-52A4-4B18-8FB3-FFFDD651D47F}"/>
    <cellStyle name="20% - Ênfase2 17 4" xfId="1759" xr:uid="{4B338235-46EC-4253-998E-E6C31681A03A}"/>
    <cellStyle name="20% - Ênfase2 17 4 2" xfId="5845" xr:uid="{6FA7D7DE-2FDB-4EA3-98BB-A1C3DF5D8DE0}"/>
    <cellStyle name="20% - Ênfase2 17 4 2 2" xfId="14122" xr:uid="{C8DD5AB2-7F13-441D-A98C-7CE78BFF1A1B}"/>
    <cellStyle name="20% - Ênfase2 17 4 3" xfId="7845" xr:uid="{74583835-6FA2-428C-8A9D-D2691BE38307}"/>
    <cellStyle name="20% - Ênfase2 17 4 3 2" xfId="16122" xr:uid="{510DE994-24AF-4548-B449-F18396F7E8C7}"/>
    <cellStyle name="20% - Ênfase2 17 4 4" xfId="3811" xr:uid="{552E6F1A-BCF3-4539-B204-D7547E112F4C}"/>
    <cellStyle name="20% - Ênfase2 17 4 4 2" xfId="12088" xr:uid="{13D19751-B77B-4034-9E53-9F3804AAD2DB}"/>
    <cellStyle name="20% - Ênfase2 17 4 5" xfId="10039" xr:uid="{3AF8B655-4E72-4C53-8803-09AD56E562FB}"/>
    <cellStyle name="20% - Ênfase2 17 5" xfId="4308" xr:uid="{DDC8B01C-1C57-4FA9-B0EF-81524F54F534}"/>
    <cellStyle name="20% - Ênfase2 17 5 2" xfId="12585" xr:uid="{26A49A86-A416-405B-B849-3A6C5591DF63}"/>
    <cellStyle name="20% - Ênfase2 17 6" xfId="6339" xr:uid="{089ECFFA-80EE-44D4-AD40-BF1D55EAEAB0}"/>
    <cellStyle name="20% - Ênfase2 17 6 2" xfId="14616" xr:uid="{AD373E4D-144C-4A39-97AE-8E889AC6F421}"/>
    <cellStyle name="20% - Ênfase2 17 7" xfId="2259" xr:uid="{01F8728D-565A-4CE5-A449-A16CFE1E7773}"/>
    <cellStyle name="20% - Ênfase2 17 7 2" xfId="10536" xr:uid="{6E4C1C16-729D-4FBB-9D45-F9E098696BAC}"/>
    <cellStyle name="20% - Ênfase2 17 8" xfId="8490" xr:uid="{1FACE0F2-AD21-497E-BD76-03C670C10A5B}"/>
    <cellStyle name="20% - Ênfase2 18" xfId="123" xr:uid="{1DDC483B-E8A1-47DC-AB05-B5D962B00CB3}"/>
    <cellStyle name="20% - Ênfase2 18 2" xfId="1218" xr:uid="{F485B0DE-1809-482C-A4EA-B9419113DBE8}"/>
    <cellStyle name="20% - Ênfase2 18 2 2" xfId="5309" xr:uid="{D2404E41-163D-42DD-A455-547786F17849}"/>
    <cellStyle name="20% - Ênfase2 18 2 2 2" xfId="13586" xr:uid="{2CBE21EB-1FC1-45FA-BBE8-631D6209ADA0}"/>
    <cellStyle name="20% - Ênfase2 18 2 3" xfId="7334" xr:uid="{FCFE8EF1-4BE8-415E-A1A5-0FE20253DB00}"/>
    <cellStyle name="20% - Ênfase2 18 2 3 2" xfId="15611" xr:uid="{63467865-F4E3-44F8-B489-771D39A45219}"/>
    <cellStyle name="20% - Ênfase2 18 2 4" xfId="3274" xr:uid="{818208AB-5390-4B78-B41F-9CEB455CCE3E}"/>
    <cellStyle name="20% - Ênfase2 18 2 4 2" xfId="11551" xr:uid="{064ADFBC-35CE-4636-B716-A3E49CE0CE93}"/>
    <cellStyle name="20% - Ênfase2 18 2 5" xfId="9502" xr:uid="{337CA77E-87E0-4D78-8CA4-400D8182561B}"/>
    <cellStyle name="20% - Ênfase2 18 3" xfId="708" xr:uid="{34482472-5004-4C01-8589-810B83D9A7C4}"/>
    <cellStyle name="20% - Ênfase2 18 3 2" xfId="4813" xr:uid="{3D6CCBC3-68BC-42AD-9AA8-A96A7AF1FB16}"/>
    <cellStyle name="20% - Ênfase2 18 3 2 2" xfId="13090" xr:uid="{D0815C55-6C71-4D32-8AC3-BD27325F3903}"/>
    <cellStyle name="20% - Ênfase2 18 3 3" xfId="6838" xr:uid="{9BCC7BA6-A4A3-4A24-968E-C13A84EEFBA2}"/>
    <cellStyle name="20% - Ênfase2 18 3 3 2" xfId="15115" xr:uid="{9EFE5606-7AB4-4D72-877A-DF8436F747DB}"/>
    <cellStyle name="20% - Ênfase2 18 3 4" xfId="2768" xr:uid="{D8E1F72A-B97B-40C1-A5B6-357121C9878E}"/>
    <cellStyle name="20% - Ênfase2 18 3 4 2" xfId="11045" xr:uid="{57FDA0DC-9A9C-464A-A8C4-189CC72609AE}"/>
    <cellStyle name="20% - Ênfase2 18 3 5" xfId="8997" xr:uid="{7FAC1A46-9940-46F0-86E5-8507F32D67B2}"/>
    <cellStyle name="20% - Ênfase2 18 4" xfId="1760" xr:uid="{3D072E59-D3B3-4F90-9103-31665167FABD}"/>
    <cellStyle name="20% - Ênfase2 18 4 2" xfId="5846" xr:uid="{8B6476CC-F94E-4988-B7E2-9A61571F2E33}"/>
    <cellStyle name="20% - Ênfase2 18 4 2 2" xfId="14123" xr:uid="{B126558F-6B95-4BB1-82B7-E62D2A74CDE2}"/>
    <cellStyle name="20% - Ênfase2 18 4 3" xfId="7846" xr:uid="{0F19941A-0F47-42F7-8434-2743E352D6DC}"/>
    <cellStyle name="20% - Ênfase2 18 4 3 2" xfId="16123" xr:uid="{E75CC7D1-22FC-4B20-A0C2-2BBBA4CF191B}"/>
    <cellStyle name="20% - Ênfase2 18 4 4" xfId="3812" xr:uid="{D3D2A956-2D13-4BE8-9718-517ECC80A50C}"/>
    <cellStyle name="20% - Ênfase2 18 4 4 2" xfId="12089" xr:uid="{A7B440D8-B805-4EBA-8FD6-539B5D361A1E}"/>
    <cellStyle name="20% - Ênfase2 18 4 5" xfId="10040" xr:uid="{A7EA1FA9-8488-4024-8F95-8166F7BA3F1C}"/>
    <cellStyle name="20% - Ênfase2 18 5" xfId="4309" xr:uid="{1BDF3871-0D59-4691-9C21-E04C8B3A70FC}"/>
    <cellStyle name="20% - Ênfase2 18 5 2" xfId="12586" xr:uid="{F92F9AC9-CC48-4BE9-848F-5A5762A001E0}"/>
    <cellStyle name="20% - Ênfase2 18 6" xfId="6340" xr:uid="{8F7D555D-0B43-4021-A425-B41902C9D864}"/>
    <cellStyle name="20% - Ênfase2 18 6 2" xfId="14617" xr:uid="{7F1FE4B8-4475-421A-9E22-13FB37E8FB06}"/>
    <cellStyle name="20% - Ênfase2 18 7" xfId="2260" xr:uid="{8C082071-F5AE-44B3-A4A4-7586FDA2FD86}"/>
    <cellStyle name="20% - Ênfase2 18 7 2" xfId="10537" xr:uid="{D4C7A491-931E-4621-84D6-A30F43184CB6}"/>
    <cellStyle name="20% - Ênfase2 18 8" xfId="8491" xr:uid="{A9025FAC-FA70-44EB-A5DA-141D8DEFFFC1}"/>
    <cellStyle name="20% - Ênfase2 19" xfId="124" xr:uid="{674FF110-6452-4064-8EAC-DFF5DBABDB36}"/>
    <cellStyle name="20% - Ênfase2 19 2" xfId="1219" xr:uid="{7B2E3EEA-EF92-4FF8-88E2-7E924F365944}"/>
    <cellStyle name="20% - Ênfase2 19 2 2" xfId="5310" xr:uid="{E3046B1F-C04B-4975-85B3-E7122B2D9F05}"/>
    <cellStyle name="20% - Ênfase2 19 2 2 2" xfId="13587" xr:uid="{8048C49A-CB59-4A56-85E6-1782792699B3}"/>
    <cellStyle name="20% - Ênfase2 19 2 3" xfId="7335" xr:uid="{EB75D093-DB91-4804-9D2C-579E164E0D0C}"/>
    <cellStyle name="20% - Ênfase2 19 2 3 2" xfId="15612" xr:uid="{4FFBEF98-C425-47B9-9756-F61FAC27BE6B}"/>
    <cellStyle name="20% - Ênfase2 19 2 4" xfId="3275" xr:uid="{A5731B90-F3D4-48AC-A08B-CA1B49598F02}"/>
    <cellStyle name="20% - Ênfase2 19 2 4 2" xfId="11552" xr:uid="{375FCE57-DCF1-4EA2-AB4D-129CA3193967}"/>
    <cellStyle name="20% - Ênfase2 19 2 5" xfId="9503" xr:uid="{6B42FD0B-4743-4896-B88E-00855D0214C4}"/>
    <cellStyle name="20% - Ênfase2 19 3" xfId="709" xr:uid="{0D9785B1-D9C1-4B79-AEF8-05A53D12921D}"/>
    <cellStyle name="20% - Ênfase2 19 3 2" xfId="4814" xr:uid="{5AEE9503-CA46-46F0-B5A5-0A764A905542}"/>
    <cellStyle name="20% - Ênfase2 19 3 2 2" xfId="13091" xr:uid="{24E8CCC8-9A6B-4CFB-8134-1E4245360AB9}"/>
    <cellStyle name="20% - Ênfase2 19 3 3" xfId="6839" xr:uid="{7096C223-9ACC-4DFC-A6B4-AF2F9286476D}"/>
    <cellStyle name="20% - Ênfase2 19 3 3 2" xfId="15116" xr:uid="{E4E15C89-E9F7-4CC4-965B-919B962AED93}"/>
    <cellStyle name="20% - Ênfase2 19 3 4" xfId="2769" xr:uid="{30AB8CD6-4A00-4F79-A16B-66F8D42B0085}"/>
    <cellStyle name="20% - Ênfase2 19 3 4 2" xfId="11046" xr:uid="{908DFA8C-E0FE-4D09-A591-61172DC929B4}"/>
    <cellStyle name="20% - Ênfase2 19 3 5" xfId="8998" xr:uid="{7A109E72-C7BC-4138-8C26-D76B9C1CAAB7}"/>
    <cellStyle name="20% - Ênfase2 19 4" xfId="1761" xr:uid="{F3A8C938-6C74-4DF3-8CD5-5DBD51DDE701}"/>
    <cellStyle name="20% - Ênfase2 19 4 2" xfId="5847" xr:uid="{0E14D674-2599-4359-AD9E-957C2A145A5F}"/>
    <cellStyle name="20% - Ênfase2 19 4 2 2" xfId="14124" xr:uid="{773CD421-E7D0-47FD-AC7D-8BF6C1175DBC}"/>
    <cellStyle name="20% - Ênfase2 19 4 3" xfId="7847" xr:uid="{FB871AAB-2D16-4388-9B8B-0E71426EADF1}"/>
    <cellStyle name="20% - Ênfase2 19 4 3 2" xfId="16124" xr:uid="{91F75F44-CC03-4991-96EF-81572E94BEE4}"/>
    <cellStyle name="20% - Ênfase2 19 4 4" xfId="3813" xr:uid="{3138B73C-4A88-492B-821B-7758D7F7699D}"/>
    <cellStyle name="20% - Ênfase2 19 4 4 2" xfId="12090" xr:uid="{EDE8E996-8A34-446D-882F-E9A655ADFAAB}"/>
    <cellStyle name="20% - Ênfase2 19 4 5" xfId="10041" xr:uid="{4AE1CE67-DF09-43B8-A083-EE28DCC140FF}"/>
    <cellStyle name="20% - Ênfase2 19 5" xfId="4310" xr:uid="{75DFC5E2-C366-4F10-97A1-44AAE1C5E47F}"/>
    <cellStyle name="20% - Ênfase2 19 5 2" xfId="12587" xr:uid="{BCFEA5BA-314D-4684-BB5D-FF35CD83F007}"/>
    <cellStyle name="20% - Ênfase2 19 6" xfId="6341" xr:uid="{66B4CE1A-BC0B-44A2-AC3D-86D9C925846C}"/>
    <cellStyle name="20% - Ênfase2 19 6 2" xfId="14618" xr:uid="{A3B5508E-B984-4272-8105-290D8D2405CF}"/>
    <cellStyle name="20% - Ênfase2 19 7" xfId="2261" xr:uid="{38E0AB1B-CD31-4D90-B025-5E04F98D127B}"/>
    <cellStyle name="20% - Ênfase2 19 7 2" xfId="10538" xr:uid="{66A2777F-D347-403F-BC60-1C98AE139683}"/>
    <cellStyle name="20% - Ênfase2 19 8" xfId="8492" xr:uid="{5324FDF7-652D-4DC2-9580-EB234DB8A0D8}"/>
    <cellStyle name="20% - Ênfase2 2" xfId="125" xr:uid="{F9C4628C-CCCB-4D18-B80D-9836B9DB4F3D}"/>
    <cellStyle name="20% - Ênfase2 2 2" xfId="131" xr:uid="{EF39C8A6-A8B9-42EB-A387-2A0DC6936DEE}"/>
    <cellStyle name="20% - Ênfase2 2 2 2" xfId="1226" xr:uid="{7EF8E038-729F-4E9F-8C9C-2EE9A25D1ABC}"/>
    <cellStyle name="20% - Ênfase2 2 2 2 2" xfId="5317" xr:uid="{E5394EE7-AFA8-41E6-8BF3-E89A5C902A4D}"/>
    <cellStyle name="20% - Ênfase2 2 2 2 2 2" xfId="13594" xr:uid="{6C250A3E-7D6A-4A4D-8CF4-01BD442F5B39}"/>
    <cellStyle name="20% - Ênfase2 2 2 2 3" xfId="7342" xr:uid="{B4B1F253-AF7F-44A3-9EBA-E206477847E4}"/>
    <cellStyle name="20% - Ênfase2 2 2 2 3 2" xfId="15619" xr:uid="{FCCA6DC7-8A1B-43B1-9CEE-90F4B186A35A}"/>
    <cellStyle name="20% - Ênfase2 2 2 2 4" xfId="3282" xr:uid="{A5588D7C-8E92-41D0-978D-5ADF6142BAE5}"/>
    <cellStyle name="20% - Ênfase2 2 2 2 4 2" xfId="11559" xr:uid="{CA8B36A8-2549-48B6-B7D8-DE436FEC7506}"/>
    <cellStyle name="20% - Ênfase2 2 2 2 5" xfId="9510" xr:uid="{0031E233-391E-4E88-BA84-CD0CEAE9FB79}"/>
    <cellStyle name="20% - Ênfase2 2 2 3" xfId="716" xr:uid="{90775896-7B74-49A8-B0B0-C9F907CCDC14}"/>
    <cellStyle name="20% - Ênfase2 2 2 3 2" xfId="4821" xr:uid="{427BF33C-EBFE-4C4D-BFAD-A5DF0F7F7AB3}"/>
    <cellStyle name="20% - Ênfase2 2 2 3 2 2" xfId="13098" xr:uid="{9C067235-1DD5-4F6A-963D-51EE232E7F1F}"/>
    <cellStyle name="20% - Ênfase2 2 2 3 3" xfId="6846" xr:uid="{EBF6E85A-9F37-4AA7-B405-5389D294C27D}"/>
    <cellStyle name="20% - Ênfase2 2 2 3 3 2" xfId="15123" xr:uid="{06F0265F-63BC-4FFE-8AF2-FB0934442CF6}"/>
    <cellStyle name="20% - Ênfase2 2 2 3 4" xfId="2776" xr:uid="{880F2997-5B97-47DA-9263-713BBF3C9DAF}"/>
    <cellStyle name="20% - Ênfase2 2 2 3 4 2" xfId="11053" xr:uid="{9604FAE4-2FA6-4BE0-A368-7C78301FB32D}"/>
    <cellStyle name="20% - Ênfase2 2 2 3 5" xfId="9005" xr:uid="{BF5F633E-1F09-4FF3-94C3-20395AE31502}"/>
    <cellStyle name="20% - Ênfase2 2 2 4" xfId="1768" xr:uid="{790F4B95-3609-4264-B3A1-C2EBAA49F770}"/>
    <cellStyle name="20% - Ênfase2 2 2 4 2" xfId="5854" xr:uid="{937EFAA0-2E64-4442-834F-9D9BE36403EF}"/>
    <cellStyle name="20% - Ênfase2 2 2 4 2 2" xfId="14131" xr:uid="{1ABF6756-0D57-433E-B5D3-7AA320CAE99F}"/>
    <cellStyle name="20% - Ênfase2 2 2 4 3" xfId="7854" xr:uid="{1B31CC04-3037-47AB-84E8-0A1AA86B47C9}"/>
    <cellStyle name="20% - Ênfase2 2 2 4 3 2" xfId="16131" xr:uid="{E751339F-F12F-41CA-8DFA-19CFF2717E81}"/>
    <cellStyle name="20% - Ênfase2 2 2 4 4" xfId="3820" xr:uid="{1596214E-3792-44A9-B613-BA2E607C6DA4}"/>
    <cellStyle name="20% - Ênfase2 2 2 4 4 2" xfId="12097" xr:uid="{9E6E20F4-BD8E-4EDC-A5E4-09100FB1AC9B}"/>
    <cellStyle name="20% - Ênfase2 2 2 4 5" xfId="10048" xr:uid="{2B5E8604-20BF-4708-AB03-079FEB097B2E}"/>
    <cellStyle name="20% - Ênfase2 2 2 5" xfId="4317" xr:uid="{1C03B638-8BF3-412F-9EBD-AB7D32E7109A}"/>
    <cellStyle name="20% - Ênfase2 2 2 5 2" xfId="12594" xr:uid="{C7D4F5C3-133C-48CE-A99C-FDA0788D8F94}"/>
    <cellStyle name="20% - Ênfase2 2 2 6" xfId="6348" xr:uid="{9A9E4D9D-B1D9-4E0D-B21E-30F22568ACA0}"/>
    <cellStyle name="20% - Ênfase2 2 2 6 2" xfId="14625" xr:uid="{EC2C8974-C691-45AA-9EDF-52834196FBA6}"/>
    <cellStyle name="20% - Ênfase2 2 2 7" xfId="2268" xr:uid="{175FA297-DF4F-42E9-BD1F-D56126557AD1}"/>
    <cellStyle name="20% - Ênfase2 2 2 7 2" xfId="10545" xr:uid="{635505E6-A8EC-4205-86DC-13D1A2FB968E}"/>
    <cellStyle name="20% - Ênfase2 2 2 8" xfId="8499" xr:uid="{B9A64108-382B-4228-A1F4-1038E33F83CC}"/>
    <cellStyle name="20% - Ênfase2 2 3" xfId="1220" xr:uid="{FC134184-7F29-4B4D-8091-0588804607AF}"/>
    <cellStyle name="20% - Ênfase2 2 3 2" xfId="5311" xr:uid="{DC98337B-C532-41E7-9104-604472D25531}"/>
    <cellStyle name="20% - Ênfase2 2 3 2 2" xfId="13588" xr:uid="{C984414B-B296-4457-8C49-AB4DE4C20C7D}"/>
    <cellStyle name="20% - Ênfase2 2 3 3" xfId="7336" xr:uid="{7415C94F-FAD3-4827-BAEC-AA90DB6EECA6}"/>
    <cellStyle name="20% - Ênfase2 2 3 3 2" xfId="15613" xr:uid="{8A0A0030-EE94-4745-A18E-19EA3EF0D156}"/>
    <cellStyle name="20% - Ênfase2 2 3 4" xfId="3276" xr:uid="{DAD96A43-B706-4693-A6FE-50FCD501FB87}"/>
    <cellStyle name="20% - Ênfase2 2 3 4 2" xfId="11553" xr:uid="{CB6B5DE1-1E04-400F-9608-D24AD79B7C9D}"/>
    <cellStyle name="20% - Ênfase2 2 3 5" xfId="9504" xr:uid="{5361FE6A-17A0-44F2-8D1A-1259A2A3612D}"/>
    <cellStyle name="20% - Ênfase2 2 4" xfId="710" xr:uid="{24B0B5E8-B7A0-46DF-A151-6F8912CA9067}"/>
    <cellStyle name="20% - Ênfase2 2 4 2" xfId="4815" xr:uid="{FF1B4E91-84CC-4823-9AC3-E64089932937}"/>
    <cellStyle name="20% - Ênfase2 2 4 2 2" xfId="13092" xr:uid="{A4C16518-964C-41E8-BD6A-32FE6BC31303}"/>
    <cellStyle name="20% - Ênfase2 2 4 3" xfId="6840" xr:uid="{F58F4763-6E22-48AC-AFE6-7092F54AB803}"/>
    <cellStyle name="20% - Ênfase2 2 4 3 2" xfId="15117" xr:uid="{59FB8C51-951A-47FB-9FEE-894B7E32150D}"/>
    <cellStyle name="20% - Ênfase2 2 4 4" xfId="2770" xr:uid="{C5A3A063-EAF9-4D27-B19E-0D867CB69BCA}"/>
    <cellStyle name="20% - Ênfase2 2 4 4 2" xfId="11047" xr:uid="{2DE71D29-E7CD-4445-9382-805B87548CC0}"/>
    <cellStyle name="20% - Ênfase2 2 4 5" xfId="8999" xr:uid="{6C56EAD5-806F-42F7-9823-1AA00256C732}"/>
    <cellStyle name="20% - Ênfase2 2 5" xfId="1762" xr:uid="{783A04FC-244B-4718-91A8-28BFF555BA8E}"/>
    <cellStyle name="20% - Ênfase2 2 5 2" xfId="5848" xr:uid="{C44669A0-AEAD-43CC-88D8-F7DEB5B0C82D}"/>
    <cellStyle name="20% - Ênfase2 2 5 2 2" xfId="14125" xr:uid="{B4640DA9-4571-4478-9374-C64D4491B036}"/>
    <cellStyle name="20% - Ênfase2 2 5 3" xfId="7848" xr:uid="{6EFC2314-B7FE-4607-ABDE-DFEF6DAD944F}"/>
    <cellStyle name="20% - Ênfase2 2 5 3 2" xfId="16125" xr:uid="{3EC90E13-31E1-4C48-9365-C7D50A6D8D8E}"/>
    <cellStyle name="20% - Ênfase2 2 5 4" xfId="3814" xr:uid="{94872193-3C6C-4C92-A3EB-2C779E8607D1}"/>
    <cellStyle name="20% - Ênfase2 2 5 4 2" xfId="12091" xr:uid="{620A349A-4C6E-43C9-8EF2-061A11114721}"/>
    <cellStyle name="20% - Ênfase2 2 5 5" xfId="10042" xr:uid="{B57ABD0B-29FF-49BC-B079-5776A2AD2812}"/>
    <cellStyle name="20% - Ênfase2 2 6" xfId="4311" xr:uid="{CFF30B3E-502F-404F-B60D-D29FC146B9F9}"/>
    <cellStyle name="20% - Ênfase2 2 6 2" xfId="12588" xr:uid="{07ACDCF2-E9D1-40C6-99D2-0EDC85A3CE10}"/>
    <cellStyle name="20% - Ênfase2 2 7" xfId="6342" xr:uid="{A1BE9DA7-78DB-445B-B898-34168F7286DC}"/>
    <cellStyle name="20% - Ênfase2 2 7 2" xfId="14619" xr:uid="{D0EBFCC9-D41F-4FEC-B947-C67611A18AD0}"/>
    <cellStyle name="20% - Ênfase2 2 8" xfId="2262" xr:uid="{BF777BC8-2952-42BF-981C-C91121D45CEA}"/>
    <cellStyle name="20% - Ênfase2 2 8 2" xfId="10539" xr:uid="{DB2D303F-5147-4895-B8CA-48FF29938D15}"/>
    <cellStyle name="20% - Ênfase2 2 9" xfId="8493" xr:uid="{2237D652-14D9-484D-B081-E3F5149FA087}"/>
    <cellStyle name="20% - Ênfase2 20" xfId="118" xr:uid="{FA4F7BDB-33B1-4DAC-96E8-C4054CBA0A6D}"/>
    <cellStyle name="20% - Ênfase2 20 2" xfId="1214" xr:uid="{D88621C4-62B6-4E5B-A629-C445A3835B7E}"/>
    <cellStyle name="20% - Ênfase2 20 2 2" xfId="5305" xr:uid="{7EBF44D5-4064-475C-AC70-C9A7F4E83A5B}"/>
    <cellStyle name="20% - Ênfase2 20 2 2 2" xfId="13582" xr:uid="{4ACB3482-4457-4AE4-87CF-D9F04A7DDA1D}"/>
    <cellStyle name="20% - Ênfase2 20 2 3" xfId="7330" xr:uid="{CE3D2356-6D2B-4CB2-BC6E-E8BA62DE0CED}"/>
    <cellStyle name="20% - Ênfase2 20 2 3 2" xfId="15607" xr:uid="{476CB8B8-B5A2-4127-9D51-B42F550F156C}"/>
    <cellStyle name="20% - Ênfase2 20 2 4" xfId="3270" xr:uid="{3FA74F45-1769-4DB3-B718-11A418EC9BD8}"/>
    <cellStyle name="20% - Ênfase2 20 2 4 2" xfId="11547" xr:uid="{FE2BB74B-D963-49E9-9645-35C0D8DAE662}"/>
    <cellStyle name="20% - Ênfase2 20 2 5" xfId="9498" xr:uid="{4141F1FC-B4CF-42FB-BE60-D5D903433A3C}"/>
    <cellStyle name="20% - Ênfase2 20 3" xfId="704" xr:uid="{E7D5B0D5-06D1-46D1-9C02-E6E0ADD2AB6C}"/>
    <cellStyle name="20% - Ênfase2 20 3 2" xfId="4809" xr:uid="{B1E130F9-0BDC-46C6-90F2-C03F2834144E}"/>
    <cellStyle name="20% - Ênfase2 20 3 2 2" xfId="13086" xr:uid="{973B8269-7F96-4650-9593-3025D01F38B3}"/>
    <cellStyle name="20% - Ênfase2 20 3 3" xfId="6834" xr:uid="{0E3A6AB2-9F10-4517-A633-791E15834F58}"/>
    <cellStyle name="20% - Ênfase2 20 3 3 2" xfId="15111" xr:uid="{CB8903BD-F6F2-4E77-8C66-EC08B55A5AB9}"/>
    <cellStyle name="20% - Ênfase2 20 3 4" xfId="2764" xr:uid="{1A2152AB-D122-450C-BE50-ED1819137FDB}"/>
    <cellStyle name="20% - Ênfase2 20 3 4 2" xfId="11041" xr:uid="{EE12CD63-7784-4B29-B586-BE2BBA948AF4}"/>
    <cellStyle name="20% - Ênfase2 20 3 5" xfId="8993" xr:uid="{D7F0EC27-A14C-4C08-A528-1B983BDB7098}"/>
    <cellStyle name="20% - Ênfase2 20 4" xfId="1756" xr:uid="{3BB96941-1D50-4E18-B93D-5081D9E50FCA}"/>
    <cellStyle name="20% - Ênfase2 20 4 2" xfId="5842" xr:uid="{92FC79F0-53CC-4425-8A76-994691A74B1E}"/>
    <cellStyle name="20% - Ênfase2 20 4 2 2" xfId="14119" xr:uid="{7011CDF1-87E0-4C1B-BE31-9BED1213A1BD}"/>
    <cellStyle name="20% - Ênfase2 20 4 3" xfId="7842" xr:uid="{99846272-C4B1-47D5-9910-D97B25673CCF}"/>
    <cellStyle name="20% - Ênfase2 20 4 3 2" xfId="16119" xr:uid="{2EC5F809-2AD9-4D5C-AC15-674C4C2B805B}"/>
    <cellStyle name="20% - Ênfase2 20 4 4" xfId="3808" xr:uid="{5919DE6B-E259-4BA7-B24F-7BF34FCC9208}"/>
    <cellStyle name="20% - Ênfase2 20 4 4 2" xfId="12085" xr:uid="{88E409F3-388A-45DD-9DDA-D50786B471B3}"/>
    <cellStyle name="20% - Ênfase2 20 4 5" xfId="10036" xr:uid="{0D407D54-2A4B-4640-A831-ECF5D8929637}"/>
    <cellStyle name="20% - Ênfase2 20 5" xfId="4305" xr:uid="{58A09C4D-0678-4202-A232-429719593BE8}"/>
    <cellStyle name="20% - Ênfase2 20 5 2" xfId="12582" xr:uid="{6D82B189-53BE-42C4-B3FA-9F89B874001E}"/>
    <cellStyle name="20% - Ênfase2 20 6" xfId="6336" xr:uid="{994B850A-F5F6-40CB-91C5-66B96196516D}"/>
    <cellStyle name="20% - Ênfase2 20 6 2" xfId="14613" xr:uid="{D97B2E9B-0FB9-42FA-84E3-4DC3D301C20C}"/>
    <cellStyle name="20% - Ênfase2 20 7" xfId="2256" xr:uid="{64F8795F-0D6D-46FC-853E-25E210045A05}"/>
    <cellStyle name="20% - Ênfase2 20 7 2" xfId="10533" xr:uid="{860D34EB-AEAB-42B3-A361-5D238CF162ED}"/>
    <cellStyle name="20% - Ênfase2 20 8" xfId="8487" xr:uid="{8B654DB0-853C-4D16-8FB7-744B8CC33F98}"/>
    <cellStyle name="20% - Ênfase2 21" xfId="120" xr:uid="{8F6ECD01-A24F-4DB7-96FC-0A698E383607}"/>
    <cellStyle name="20% - Ênfase2 21 2" xfId="1216" xr:uid="{26891CE2-87D9-4CA9-B78C-1C5C9712108F}"/>
    <cellStyle name="20% - Ênfase2 21 2 2" xfId="5307" xr:uid="{5959AD83-8F80-4449-A4E2-16BF111E7C7C}"/>
    <cellStyle name="20% - Ênfase2 21 2 2 2" xfId="13584" xr:uid="{37C4525C-235E-4F81-8558-0334F4B8FD35}"/>
    <cellStyle name="20% - Ênfase2 21 2 3" xfId="7332" xr:uid="{7D4D20D9-841F-4F73-BE9A-F1E31CD9E699}"/>
    <cellStyle name="20% - Ênfase2 21 2 3 2" xfId="15609" xr:uid="{7E19972D-2910-400B-A8A2-90F074FD27CB}"/>
    <cellStyle name="20% - Ênfase2 21 2 4" xfId="3272" xr:uid="{D40360EC-DFC4-4C36-854F-403A9ED1A441}"/>
    <cellStyle name="20% - Ênfase2 21 2 4 2" xfId="11549" xr:uid="{4805D9A5-E3A5-4A0A-B704-499D9026BEBA}"/>
    <cellStyle name="20% - Ênfase2 21 2 5" xfId="9500" xr:uid="{08B77623-CA5A-4D19-8342-7223A6447B22}"/>
    <cellStyle name="20% - Ênfase2 21 3" xfId="706" xr:uid="{67B751DA-E903-4409-94F0-0733CC840C33}"/>
    <cellStyle name="20% - Ênfase2 21 3 2" xfId="4811" xr:uid="{9FB6BB75-654D-4BD4-9D9D-ABB500F6F1D0}"/>
    <cellStyle name="20% - Ênfase2 21 3 2 2" xfId="13088" xr:uid="{2A319256-6D80-4B3C-B1FC-C34E5D251174}"/>
    <cellStyle name="20% - Ênfase2 21 3 3" xfId="6836" xr:uid="{0A387A0B-1671-41CF-9C4B-EB244E4CC076}"/>
    <cellStyle name="20% - Ênfase2 21 3 3 2" xfId="15113" xr:uid="{28254811-942F-4E8C-BBDA-601B0377FCD7}"/>
    <cellStyle name="20% - Ênfase2 21 3 4" xfId="2766" xr:uid="{33238E23-38BE-4CB2-8D08-FD4381228204}"/>
    <cellStyle name="20% - Ênfase2 21 3 4 2" xfId="11043" xr:uid="{EEB7ABEB-7238-4ECB-B339-9A29E8AAF8D2}"/>
    <cellStyle name="20% - Ênfase2 21 3 5" xfId="8995" xr:uid="{4126CFFA-30C3-4A2F-910B-8BE974AACF93}"/>
    <cellStyle name="20% - Ênfase2 21 4" xfId="1758" xr:uid="{11D8715C-F7D1-4DB2-A264-FF32568B6982}"/>
    <cellStyle name="20% - Ênfase2 21 4 2" xfId="5844" xr:uid="{AC2E62FF-0A0F-44AC-873F-234B41F365A8}"/>
    <cellStyle name="20% - Ênfase2 21 4 2 2" xfId="14121" xr:uid="{F0EE547D-4D1F-405D-99F0-0F27681904EC}"/>
    <cellStyle name="20% - Ênfase2 21 4 3" xfId="7844" xr:uid="{AD4D4135-B97A-4B97-B065-F78704B602A3}"/>
    <cellStyle name="20% - Ênfase2 21 4 3 2" xfId="16121" xr:uid="{BCC0C0BE-589D-4956-A40A-AF82A10AF9E4}"/>
    <cellStyle name="20% - Ênfase2 21 4 4" xfId="3810" xr:uid="{C05280A2-9FB1-44EA-8FA0-87523FE7BF1A}"/>
    <cellStyle name="20% - Ênfase2 21 4 4 2" xfId="12087" xr:uid="{8D2C362C-0E79-45F3-BDDB-AEA35B9D50A4}"/>
    <cellStyle name="20% - Ênfase2 21 4 5" xfId="10038" xr:uid="{9D787945-260F-43A0-B65C-F1F87F442847}"/>
    <cellStyle name="20% - Ênfase2 21 5" xfId="4307" xr:uid="{D667C1E5-3F7C-4CBD-A7E4-1C2FF3F7D36B}"/>
    <cellStyle name="20% - Ênfase2 21 5 2" xfId="12584" xr:uid="{2A1C40FE-B30B-494F-808C-F94C7F93E6D4}"/>
    <cellStyle name="20% - Ênfase2 21 6" xfId="6338" xr:uid="{05A79605-2F12-45D6-B2D5-63D109919B52}"/>
    <cellStyle name="20% - Ênfase2 21 6 2" xfId="14615" xr:uid="{847D0CA6-073E-4488-9A4F-FBB6B5FDB442}"/>
    <cellStyle name="20% - Ênfase2 21 7" xfId="2258" xr:uid="{6F1F9CE3-D34A-4C59-8592-BA4F2310016B}"/>
    <cellStyle name="20% - Ênfase2 21 7 2" xfId="10535" xr:uid="{024A9C35-4423-46EA-9DFA-6002509462E1}"/>
    <cellStyle name="20% - Ênfase2 21 8" xfId="8489" xr:uid="{226411D1-21E3-4D4B-9F66-47A9696FCB90}"/>
    <cellStyle name="20% - Ênfase2 22" xfId="122" xr:uid="{6DADB9E8-E4B4-4771-9B12-2C8EBD0B3B24}"/>
    <cellStyle name="20% - Ênfase2 3" xfId="134" xr:uid="{55F0274A-9540-4C1A-B13B-1D6417101826}"/>
    <cellStyle name="20% - Ênfase2 3 2" xfId="138" xr:uid="{CD01AA70-7972-4152-AF2D-081A3F3371C5}"/>
    <cellStyle name="20% - Ênfase2 3 2 2" xfId="1232" xr:uid="{78F04444-3225-44F5-AA0A-29C0AEA41BD3}"/>
    <cellStyle name="20% - Ênfase2 3 2 2 2" xfId="5323" xr:uid="{27BE6895-E506-4712-B627-412DD163AB3C}"/>
    <cellStyle name="20% - Ênfase2 3 2 2 2 2" xfId="13600" xr:uid="{04AAD982-C5D5-4D9C-9A62-B117742A0A95}"/>
    <cellStyle name="20% - Ênfase2 3 2 2 3" xfId="7348" xr:uid="{9C8463F2-3A26-429B-8722-A6AF37332F70}"/>
    <cellStyle name="20% - Ênfase2 3 2 2 3 2" xfId="15625" xr:uid="{08F7ECD3-2D0D-43E2-A388-2CF69A992E58}"/>
    <cellStyle name="20% - Ênfase2 3 2 2 4" xfId="3288" xr:uid="{524958ED-0C7A-45D4-A1CB-CB9F1028B3F7}"/>
    <cellStyle name="20% - Ênfase2 3 2 2 4 2" xfId="11565" xr:uid="{10F5AD15-DE09-41A7-AD6B-5588E85FBA90}"/>
    <cellStyle name="20% - Ênfase2 3 2 2 5" xfId="9516" xr:uid="{C80AD895-2242-458E-8744-DB6BDC7AECC0}"/>
    <cellStyle name="20% - Ênfase2 3 2 3" xfId="723" xr:uid="{328BCBE7-C784-4CB1-94FC-58CBD9D3B3DF}"/>
    <cellStyle name="20% - Ênfase2 3 2 3 2" xfId="4827" xr:uid="{4C7847CF-281F-4542-A815-5886B80AC58B}"/>
    <cellStyle name="20% - Ênfase2 3 2 3 2 2" xfId="13104" xr:uid="{AA1E7734-C091-4BB5-BB7D-CC70917AF3EE}"/>
    <cellStyle name="20% - Ênfase2 3 2 3 3" xfId="6852" xr:uid="{6F7AA050-DECD-4355-BFE0-40A087055525}"/>
    <cellStyle name="20% - Ênfase2 3 2 3 3 2" xfId="15129" xr:uid="{5FA5C3CA-ADD5-4B5C-BBD9-AE04BF3DD3E7}"/>
    <cellStyle name="20% - Ênfase2 3 2 3 4" xfId="2783" xr:uid="{35C7B2C2-3F0D-4231-B523-22589AC25A3C}"/>
    <cellStyle name="20% - Ênfase2 3 2 3 4 2" xfId="11060" xr:uid="{5529070F-F731-4C9F-8F0E-981FAFC9217A}"/>
    <cellStyle name="20% - Ênfase2 3 2 3 5" xfId="9012" xr:uid="{8403ACC5-CB69-49E1-8DD8-31D16CD2DE4F}"/>
    <cellStyle name="20% - Ênfase2 3 2 4" xfId="1774" xr:uid="{36719F6D-986F-470A-8A6B-B571B440A78F}"/>
    <cellStyle name="20% - Ênfase2 3 2 4 2" xfId="5860" xr:uid="{5BC55598-9AB0-427E-B834-F944FF2463FE}"/>
    <cellStyle name="20% - Ênfase2 3 2 4 2 2" xfId="14137" xr:uid="{4A467FBD-16B5-4099-B498-EFEBEBE83CA6}"/>
    <cellStyle name="20% - Ênfase2 3 2 4 3" xfId="7860" xr:uid="{86995AF9-B853-493C-8CE1-1567300508C2}"/>
    <cellStyle name="20% - Ênfase2 3 2 4 3 2" xfId="16137" xr:uid="{84ECAC69-F326-4BF0-A23F-1D97FC41B847}"/>
    <cellStyle name="20% - Ênfase2 3 2 4 4" xfId="3826" xr:uid="{1669480B-ACFD-4ADE-862E-19D168E51DFB}"/>
    <cellStyle name="20% - Ênfase2 3 2 4 4 2" xfId="12103" xr:uid="{23AEDBCB-C291-41BB-8C6A-67A2BFE8F6AA}"/>
    <cellStyle name="20% - Ênfase2 3 2 4 5" xfId="10054" xr:uid="{7B1E6560-35DE-4860-988D-486E4F1C6C28}"/>
    <cellStyle name="20% - Ênfase2 3 2 5" xfId="4323" xr:uid="{A70F8FC0-5328-4BFE-8608-15E308456CE8}"/>
    <cellStyle name="20% - Ênfase2 3 2 5 2" xfId="12600" xr:uid="{B8B2EC09-CC81-4F4C-B594-B6D1EDB29AFA}"/>
    <cellStyle name="20% - Ênfase2 3 2 6" xfId="6354" xr:uid="{AE89334A-5527-49C4-8B9F-B4A0627E946D}"/>
    <cellStyle name="20% - Ênfase2 3 2 6 2" xfId="14631" xr:uid="{63E409E5-3940-4555-BF14-762817C098A8}"/>
    <cellStyle name="20% - Ênfase2 3 2 7" xfId="2274" xr:uid="{A8580A66-4377-4DDE-BC19-2661B2CA12BC}"/>
    <cellStyle name="20% - Ênfase2 3 2 7 2" xfId="10551" xr:uid="{02487E1E-989D-4FF3-8ACB-ADA8B9246D68}"/>
    <cellStyle name="20% - Ênfase2 3 2 8" xfId="8505" xr:uid="{33841B46-445E-4791-B412-DE2FADCD8513}"/>
    <cellStyle name="20% - Ênfase2 3 3" xfId="1228" xr:uid="{50FBBD63-A0F5-4AA2-BD8D-07515F4721D5}"/>
    <cellStyle name="20% - Ênfase2 3 3 2" xfId="5319" xr:uid="{D2461811-312E-4428-B368-8F1EDABAE83F}"/>
    <cellStyle name="20% - Ênfase2 3 3 2 2" xfId="13596" xr:uid="{1DC93ED3-8CF2-453E-945D-8A28D9D667F1}"/>
    <cellStyle name="20% - Ênfase2 3 3 3" xfId="7344" xr:uid="{C7F110C4-9D1C-4C5B-87AB-097CEB314D78}"/>
    <cellStyle name="20% - Ênfase2 3 3 3 2" xfId="15621" xr:uid="{35D583F9-9BF4-4D47-B487-4F8C45F87F1E}"/>
    <cellStyle name="20% - Ênfase2 3 3 4" xfId="3284" xr:uid="{D2F42279-F90C-469E-BECE-4CC3FAC884D2}"/>
    <cellStyle name="20% - Ênfase2 3 3 4 2" xfId="11561" xr:uid="{D4EB7891-0DEA-4671-9BBA-E4E882C8C256}"/>
    <cellStyle name="20% - Ênfase2 3 3 5" xfId="9512" xr:uid="{6A3AC376-C0C6-4D6C-A7AD-89258312F606}"/>
    <cellStyle name="20% - Ênfase2 3 4" xfId="719" xr:uid="{C0A5764D-BF2C-417D-A7AA-11B6ECB93E9A}"/>
    <cellStyle name="20% - Ênfase2 3 4 2" xfId="4823" xr:uid="{9E72980D-4018-445B-8C11-ED025759940D}"/>
    <cellStyle name="20% - Ênfase2 3 4 2 2" xfId="13100" xr:uid="{668741AB-20F5-4BB2-B8EF-B09FCEC8FEF3}"/>
    <cellStyle name="20% - Ênfase2 3 4 3" xfId="6848" xr:uid="{B75D1D70-2004-458C-8AB5-A0E95C6C38B6}"/>
    <cellStyle name="20% - Ênfase2 3 4 3 2" xfId="15125" xr:uid="{E36166A5-F3B2-40CF-8EC3-600072E82D20}"/>
    <cellStyle name="20% - Ênfase2 3 4 4" xfId="2779" xr:uid="{063A918E-6144-4EA4-A787-E249B130918F}"/>
    <cellStyle name="20% - Ênfase2 3 4 4 2" xfId="11056" xr:uid="{A86F4B81-7307-4CEC-B9BB-291D2BB5D70C}"/>
    <cellStyle name="20% - Ênfase2 3 4 5" xfId="9008" xr:uid="{6CC15428-6238-44B6-BBA7-58C73986C40C}"/>
    <cellStyle name="20% - Ênfase2 3 5" xfId="1770" xr:uid="{4C3E5A90-B1B7-40EB-86D2-CD8BF89D8B20}"/>
    <cellStyle name="20% - Ênfase2 3 5 2" xfId="5856" xr:uid="{26013956-256A-4DD4-9EDA-8DB1CA7408DF}"/>
    <cellStyle name="20% - Ênfase2 3 5 2 2" xfId="14133" xr:uid="{EBC24761-7D9D-487F-AD13-D0D147785D00}"/>
    <cellStyle name="20% - Ênfase2 3 5 3" xfId="7856" xr:uid="{20C4C241-E18B-4860-9007-455DF489B2EC}"/>
    <cellStyle name="20% - Ênfase2 3 5 3 2" xfId="16133" xr:uid="{563B9883-BB76-4D6D-8ED3-70E65189B0BD}"/>
    <cellStyle name="20% - Ênfase2 3 5 4" xfId="3822" xr:uid="{36456152-B530-4380-9953-F522D72DA87D}"/>
    <cellStyle name="20% - Ênfase2 3 5 4 2" xfId="12099" xr:uid="{B7F6702B-864E-4290-9B40-27ABC424C138}"/>
    <cellStyle name="20% - Ênfase2 3 5 5" xfId="10050" xr:uid="{509572FC-4891-4E79-87A7-8A69820373CD}"/>
    <cellStyle name="20% - Ênfase2 3 6" xfId="4319" xr:uid="{2D176831-0057-4A07-99A9-0B49E0A7F5C9}"/>
    <cellStyle name="20% - Ênfase2 3 6 2" xfId="12596" xr:uid="{BE2CB025-BD1C-41A1-90EB-3CEB8B028F1C}"/>
    <cellStyle name="20% - Ênfase2 3 7" xfId="6350" xr:uid="{ADDF1B9E-472E-4DB0-A153-16D47A6CBEE8}"/>
    <cellStyle name="20% - Ênfase2 3 7 2" xfId="14627" xr:uid="{ADE148DC-008F-49E6-8F16-EE2A4CD32770}"/>
    <cellStyle name="20% - Ênfase2 3 8" xfId="2270" xr:uid="{E9B73E5F-BA02-4AC6-AD39-9CF321316DE1}"/>
    <cellStyle name="20% - Ênfase2 3 8 2" xfId="10547" xr:uid="{0564A7B4-265E-42C9-8007-CC6270703EB4}"/>
    <cellStyle name="20% - Ênfase2 3 9" xfId="8501" xr:uid="{60689A59-CBA4-4B9E-B7D0-C5F03C59BF7F}"/>
    <cellStyle name="20% - Ênfase2 4" xfId="139" xr:uid="{54B77D78-4226-4C9E-B992-086E8BF85E14}"/>
    <cellStyle name="20% - Ênfase2 4 2" xfId="91" xr:uid="{0119BA06-42E0-4774-B34F-1CA5E308FF1C}"/>
    <cellStyle name="20% - Ênfase2 4 2 2" xfId="1188" xr:uid="{CC9C9C22-DADE-42D2-9770-5CA5398D5F09}"/>
    <cellStyle name="20% - Ênfase2 4 2 2 2" xfId="5279" xr:uid="{CE30EF70-BDF7-4396-AFFA-5FB793C6DAD6}"/>
    <cellStyle name="20% - Ênfase2 4 2 2 2 2" xfId="13556" xr:uid="{F7E42F2F-8444-47A7-A886-9E720B504709}"/>
    <cellStyle name="20% - Ênfase2 4 2 2 3" xfId="7304" xr:uid="{6861B6E3-05FD-4F56-9F0E-E224352DC424}"/>
    <cellStyle name="20% - Ênfase2 4 2 2 3 2" xfId="15581" xr:uid="{88B5A46D-5B17-4C90-A9FB-0E237CE19B97}"/>
    <cellStyle name="20% - Ênfase2 4 2 2 4" xfId="3244" xr:uid="{BC91B424-2945-4520-87C0-A130590EC4FC}"/>
    <cellStyle name="20% - Ênfase2 4 2 2 4 2" xfId="11521" xr:uid="{01AAE6B7-0879-47B3-B8F8-FF6A975D38F5}"/>
    <cellStyle name="20% - Ênfase2 4 2 2 5" xfId="9472" xr:uid="{4E6AFF26-05D4-4815-82CB-B75ED0C41248}"/>
    <cellStyle name="20% - Ênfase2 4 2 3" xfId="678" xr:uid="{BBAC0B5C-4D8D-42F8-BB5A-F92540C3EA3C}"/>
    <cellStyle name="20% - Ênfase2 4 2 3 2" xfId="4783" xr:uid="{72976DB0-661C-4102-B34F-9E5DB74D1841}"/>
    <cellStyle name="20% - Ênfase2 4 2 3 2 2" xfId="13060" xr:uid="{956476D2-2960-48BF-99C2-66EA04859F24}"/>
    <cellStyle name="20% - Ênfase2 4 2 3 3" xfId="6808" xr:uid="{51BE1F2F-CBBB-4874-8916-F04182748B91}"/>
    <cellStyle name="20% - Ênfase2 4 2 3 3 2" xfId="15085" xr:uid="{C7152065-7100-4E94-874C-F50A1100089F}"/>
    <cellStyle name="20% - Ênfase2 4 2 3 4" xfId="2738" xr:uid="{7B520660-EC94-4C21-9400-B4A62FEC8DDB}"/>
    <cellStyle name="20% - Ênfase2 4 2 3 4 2" xfId="11015" xr:uid="{2FDEB001-B505-4450-A063-0162DFBB2F6F}"/>
    <cellStyle name="20% - Ênfase2 4 2 3 5" xfId="8967" xr:uid="{99DFC732-A67B-4400-A915-24FCEB84D7C4}"/>
    <cellStyle name="20% - Ênfase2 4 2 4" xfId="1730" xr:uid="{6DA3AE5F-B368-4A26-ABDC-3A18C1947E07}"/>
    <cellStyle name="20% - Ênfase2 4 2 4 2" xfId="5816" xr:uid="{3D4A0B4E-1F97-4DB0-9B95-F860B759FC52}"/>
    <cellStyle name="20% - Ênfase2 4 2 4 2 2" xfId="14093" xr:uid="{9BF35240-ADC6-461E-9035-71232C6B1FF0}"/>
    <cellStyle name="20% - Ênfase2 4 2 4 3" xfId="7816" xr:uid="{8472F4E2-5024-4D38-B716-25D0438B296F}"/>
    <cellStyle name="20% - Ênfase2 4 2 4 3 2" xfId="16093" xr:uid="{9A18C4F3-82DE-4929-9BEB-98D19845560D}"/>
    <cellStyle name="20% - Ênfase2 4 2 4 4" xfId="3782" xr:uid="{51E4AA55-80F4-44DC-AD28-AEEEB6C04C11}"/>
    <cellStyle name="20% - Ênfase2 4 2 4 4 2" xfId="12059" xr:uid="{E589D797-DFFF-4A38-9221-D11CCD0770F4}"/>
    <cellStyle name="20% - Ênfase2 4 2 4 5" xfId="10010" xr:uid="{C615E090-E08D-443B-BB39-ECFA29D5D6B1}"/>
    <cellStyle name="20% - Ênfase2 4 2 5" xfId="4279" xr:uid="{DA5CAB4D-D63E-4ED1-B47B-6763421A22E4}"/>
    <cellStyle name="20% - Ênfase2 4 2 5 2" xfId="12556" xr:uid="{7EE8B80D-6DC6-4B09-AD5C-583D5D508AF3}"/>
    <cellStyle name="20% - Ênfase2 4 2 6" xfId="6310" xr:uid="{CFB7B00F-F7DC-441C-A688-2C537BC04C60}"/>
    <cellStyle name="20% - Ênfase2 4 2 6 2" xfId="14587" xr:uid="{4B72A557-9CAE-45DE-91D1-87FDDE1FF9A1}"/>
    <cellStyle name="20% - Ênfase2 4 2 7" xfId="2230" xr:uid="{357DF770-E7CD-46E9-8057-AD1504E997F1}"/>
    <cellStyle name="20% - Ênfase2 4 2 7 2" xfId="10507" xr:uid="{AA4E45FE-66C2-422B-B6BF-CAA4C41B3F75}"/>
    <cellStyle name="20% - Ênfase2 4 2 8" xfId="8461" xr:uid="{A03337CC-E0F6-4FA4-9224-F8EED7174526}"/>
    <cellStyle name="20% - Ênfase2 4 3" xfId="1233" xr:uid="{38C394E2-1F15-4E04-908B-9DA0A4BCC09C}"/>
    <cellStyle name="20% - Ênfase2 4 3 2" xfId="5324" xr:uid="{E6056035-C7DE-4149-A20E-3775840F6A9A}"/>
    <cellStyle name="20% - Ênfase2 4 3 2 2" xfId="13601" xr:uid="{59028609-2370-4481-B68E-90266FD71255}"/>
    <cellStyle name="20% - Ênfase2 4 3 3" xfId="7349" xr:uid="{29D4F79E-B13D-48C2-8229-EED56853276C}"/>
    <cellStyle name="20% - Ênfase2 4 3 3 2" xfId="15626" xr:uid="{7BEA95C8-47C3-41C1-858B-AC622C7278A8}"/>
    <cellStyle name="20% - Ênfase2 4 3 4" xfId="3289" xr:uid="{00D71765-5677-4368-939D-5DA4005B515F}"/>
    <cellStyle name="20% - Ênfase2 4 3 4 2" xfId="11566" xr:uid="{5F6F037B-A65A-4C9C-ACEF-71DE6979B530}"/>
    <cellStyle name="20% - Ênfase2 4 3 5" xfId="9517" xr:uid="{0DDB48F8-4626-4809-8E15-94D94908CAD6}"/>
    <cellStyle name="20% - Ênfase2 4 4" xfId="724" xr:uid="{4BD64A01-FB81-430A-AA29-E2FD71C01463}"/>
    <cellStyle name="20% - Ênfase2 4 4 2" xfId="4828" xr:uid="{B4D05E75-A769-43CC-9F57-3DA7106103CF}"/>
    <cellStyle name="20% - Ênfase2 4 4 2 2" xfId="13105" xr:uid="{6E65503D-2DD4-4468-9AB2-E91E66701AE5}"/>
    <cellStyle name="20% - Ênfase2 4 4 3" xfId="6853" xr:uid="{68195FBD-9E99-4D9C-B51A-F8FDEEB5BA61}"/>
    <cellStyle name="20% - Ênfase2 4 4 3 2" xfId="15130" xr:uid="{485E5B21-FF7A-4258-94F7-C3EED6AAAF97}"/>
    <cellStyle name="20% - Ênfase2 4 4 4" xfId="2784" xr:uid="{698CD424-2F36-4394-BA38-DBAC089F1032}"/>
    <cellStyle name="20% - Ênfase2 4 4 4 2" xfId="11061" xr:uid="{4569FEB9-AF50-48B2-A36E-2BD96F00B692}"/>
    <cellStyle name="20% - Ênfase2 4 4 5" xfId="9013" xr:uid="{2B964BE3-2F30-468C-89B9-564651A2E696}"/>
    <cellStyle name="20% - Ênfase2 4 5" xfId="1775" xr:uid="{397988CD-4D35-4BE8-9C6A-048DF5025BB2}"/>
    <cellStyle name="20% - Ênfase2 4 5 2" xfId="5861" xr:uid="{90A3754C-C042-40B5-B78F-3047ADF9659D}"/>
    <cellStyle name="20% - Ênfase2 4 5 2 2" xfId="14138" xr:uid="{B15DE7AC-B468-4004-8BBD-E68BFC1AF5B5}"/>
    <cellStyle name="20% - Ênfase2 4 5 3" xfId="7861" xr:uid="{0E24B8FC-A94D-4F03-B6BE-D8A2A414C30E}"/>
    <cellStyle name="20% - Ênfase2 4 5 3 2" xfId="16138" xr:uid="{BE050708-6561-4F2A-9A4D-4C8A9ECCF903}"/>
    <cellStyle name="20% - Ênfase2 4 5 4" xfId="3827" xr:uid="{ED089517-9C74-4511-8557-72C1307EC92C}"/>
    <cellStyle name="20% - Ênfase2 4 5 4 2" xfId="12104" xr:uid="{6D3025B2-D1D5-4F48-B787-997853B7ACC9}"/>
    <cellStyle name="20% - Ênfase2 4 5 5" xfId="10055" xr:uid="{416680B6-1C4A-4C88-A4E5-FB40376DD5F5}"/>
    <cellStyle name="20% - Ênfase2 4 6" xfId="4324" xr:uid="{65E9C36D-0F8C-429D-A39E-E703BEC4AD00}"/>
    <cellStyle name="20% - Ênfase2 4 6 2" xfId="12601" xr:uid="{F74D6261-64F2-43AF-8374-2D2455A0039F}"/>
    <cellStyle name="20% - Ênfase2 4 7" xfId="6355" xr:uid="{B95134D1-095C-4948-BE3D-ABDD184E146A}"/>
    <cellStyle name="20% - Ênfase2 4 7 2" xfId="14632" xr:uid="{1A0B9688-B025-4039-8556-4CFB656DC2BB}"/>
    <cellStyle name="20% - Ênfase2 4 8" xfId="2275" xr:uid="{6A7643AC-097C-4531-8C69-E0C2E3E19ED7}"/>
    <cellStyle name="20% - Ênfase2 4 8 2" xfId="10552" xr:uid="{7CE68324-994B-4047-900D-8B2FB03FC1AF}"/>
    <cellStyle name="20% - Ênfase2 4 9" xfId="8506" xr:uid="{779C67DB-52DB-464B-A6E6-2B1A3A69F338}"/>
    <cellStyle name="20% - Ênfase2 5" xfId="142" xr:uid="{BA4B3145-001B-4D26-A40E-6A2E6D4AE5BE}"/>
    <cellStyle name="20% - Ênfase2 5 2" xfId="147" xr:uid="{CC1408D3-76F4-4669-A3EC-42079A4290E1}"/>
    <cellStyle name="20% - Ênfase2 5 2 2" xfId="1241" xr:uid="{7406DE87-D456-4C31-A122-8C696D41D55E}"/>
    <cellStyle name="20% - Ênfase2 5 2 2 2" xfId="5332" xr:uid="{B852C2AF-315E-455D-8381-05C2F3F29C4A}"/>
    <cellStyle name="20% - Ênfase2 5 2 2 2 2" xfId="13609" xr:uid="{A3DD140D-8D16-411A-81FB-620CD2D24D7B}"/>
    <cellStyle name="20% - Ênfase2 5 2 2 3" xfId="7357" xr:uid="{17583E8B-9C41-4A26-9C94-C5FF257D1DCB}"/>
    <cellStyle name="20% - Ênfase2 5 2 2 3 2" xfId="15634" xr:uid="{BDD60DCC-31DD-4D68-9D0D-4E06F162C144}"/>
    <cellStyle name="20% - Ênfase2 5 2 2 4" xfId="3297" xr:uid="{8675D12B-2EB6-478C-A5A0-53629B8ADB8E}"/>
    <cellStyle name="20% - Ênfase2 5 2 2 4 2" xfId="11574" xr:uid="{EC2005CF-C8E2-4A01-88C5-132A5973C059}"/>
    <cellStyle name="20% - Ênfase2 5 2 2 5" xfId="9525" xr:uid="{AB850E25-C11B-4CC8-9370-638E69E2461C}"/>
    <cellStyle name="20% - Ênfase2 5 2 3" xfId="732" xr:uid="{AF2A6D6C-18B8-402B-A8F8-8F4D5529A86B}"/>
    <cellStyle name="20% - Ênfase2 5 2 3 2" xfId="4836" xr:uid="{C09D7AAF-82A8-4035-B561-1B111386DBA6}"/>
    <cellStyle name="20% - Ênfase2 5 2 3 2 2" xfId="13113" xr:uid="{524BD0B4-789B-4B11-BE97-2465DF45ECE3}"/>
    <cellStyle name="20% - Ênfase2 5 2 3 3" xfId="6861" xr:uid="{30964861-6BFC-403F-8A05-23F73422DE4D}"/>
    <cellStyle name="20% - Ênfase2 5 2 3 3 2" xfId="15138" xr:uid="{FAA9B2D8-E1BB-45BE-8E1B-B5AC83080721}"/>
    <cellStyle name="20% - Ênfase2 5 2 3 4" xfId="2792" xr:uid="{F751F3C2-E168-4C4D-BB81-4FE72D0F6FF4}"/>
    <cellStyle name="20% - Ênfase2 5 2 3 4 2" xfId="11069" xr:uid="{F870E6A1-8445-4A4D-A900-6292701B27CD}"/>
    <cellStyle name="20% - Ênfase2 5 2 3 5" xfId="9021" xr:uid="{EE3B2958-89DF-418D-9A5F-EC969A4FABA6}"/>
    <cellStyle name="20% - Ênfase2 5 2 4" xfId="1783" xr:uid="{B9788468-F2FB-4EC3-A11C-86E2622ED6DD}"/>
    <cellStyle name="20% - Ênfase2 5 2 4 2" xfId="5869" xr:uid="{8C58F58E-1FE5-47C7-94DA-EA994C875578}"/>
    <cellStyle name="20% - Ênfase2 5 2 4 2 2" xfId="14146" xr:uid="{6AE1CF5A-0B44-4B85-847E-F5F9F07E77D7}"/>
    <cellStyle name="20% - Ênfase2 5 2 4 3" xfId="7869" xr:uid="{AEFA686E-13BC-4C47-94BC-11810466BFEE}"/>
    <cellStyle name="20% - Ênfase2 5 2 4 3 2" xfId="16146" xr:uid="{AF0AFC68-B0DE-4915-8345-BC1556A44FF7}"/>
    <cellStyle name="20% - Ênfase2 5 2 4 4" xfId="3835" xr:uid="{1F539C22-08DE-4EBC-B4D8-F8A6CAEF9278}"/>
    <cellStyle name="20% - Ênfase2 5 2 4 4 2" xfId="12112" xr:uid="{37A5C23F-6CA1-43E7-A586-812FEC73885C}"/>
    <cellStyle name="20% - Ênfase2 5 2 4 5" xfId="10063" xr:uid="{632127B5-7767-4F7F-84FB-64A68223436A}"/>
    <cellStyle name="20% - Ênfase2 5 2 5" xfId="4332" xr:uid="{F45D9A41-5889-4BF0-9BA2-10424B7349DD}"/>
    <cellStyle name="20% - Ênfase2 5 2 5 2" xfId="12609" xr:uid="{16B8AEDF-9A92-4BE2-808F-1D745956B3C5}"/>
    <cellStyle name="20% - Ênfase2 5 2 6" xfId="6363" xr:uid="{A5B785E9-7F1F-424E-8CC2-C36B1CC5588F}"/>
    <cellStyle name="20% - Ênfase2 5 2 6 2" xfId="14640" xr:uid="{29587A59-BD14-4676-ABCE-4A77C20944D5}"/>
    <cellStyle name="20% - Ênfase2 5 2 7" xfId="2283" xr:uid="{9C7E87ED-6541-477A-A464-EF5AEB22DACC}"/>
    <cellStyle name="20% - Ênfase2 5 2 7 2" xfId="10560" xr:uid="{5A846263-9B9A-4A97-A06F-4B547A755A33}"/>
    <cellStyle name="20% - Ênfase2 5 2 8" xfId="8514" xr:uid="{58217A5C-974E-4155-A5FA-70FE1BACD720}"/>
    <cellStyle name="20% - Ênfase2 5 3" xfId="1236" xr:uid="{F60A8CB1-90F9-4117-8ED7-666106EDDAE7}"/>
    <cellStyle name="20% - Ênfase2 5 3 2" xfId="5327" xr:uid="{19A15D99-1A15-4919-AE49-D2F02B9FB448}"/>
    <cellStyle name="20% - Ênfase2 5 3 2 2" xfId="13604" xr:uid="{2F92D5A6-3C69-40A1-BCE5-DE308524ED21}"/>
    <cellStyle name="20% - Ênfase2 5 3 3" xfId="7352" xr:uid="{57FD34AB-8DD1-4445-AE9D-6EFB20C2E7CC}"/>
    <cellStyle name="20% - Ênfase2 5 3 3 2" xfId="15629" xr:uid="{24D3957A-59F7-415C-98EE-4D28994DD16A}"/>
    <cellStyle name="20% - Ênfase2 5 3 4" xfId="3292" xr:uid="{6EF088EE-ED1B-413C-A2BF-FC5A1CE9C3E3}"/>
    <cellStyle name="20% - Ênfase2 5 3 4 2" xfId="11569" xr:uid="{B7CB37D2-2CBF-4D82-AA64-651BD740BD1D}"/>
    <cellStyle name="20% - Ênfase2 5 3 5" xfId="9520" xr:uid="{BCBE8EE2-68AA-4F2B-867E-2870D1E12FB0}"/>
    <cellStyle name="20% - Ênfase2 5 4" xfId="727" xr:uid="{E8CC3B06-1FC9-4B3B-951A-3F1316C0DA77}"/>
    <cellStyle name="20% - Ênfase2 5 4 2" xfId="4831" xr:uid="{680E3A9D-8957-4E5B-AE5E-D3C201BD7985}"/>
    <cellStyle name="20% - Ênfase2 5 4 2 2" xfId="13108" xr:uid="{2C92D298-2344-422B-AE43-7870F221DCF0}"/>
    <cellStyle name="20% - Ênfase2 5 4 3" xfId="6856" xr:uid="{2A72E267-5418-4C5E-9EE0-289AFF1217B2}"/>
    <cellStyle name="20% - Ênfase2 5 4 3 2" xfId="15133" xr:uid="{E28EA140-30B7-4B68-9797-096448AAD931}"/>
    <cellStyle name="20% - Ênfase2 5 4 4" xfId="2787" xr:uid="{1D20D380-96A4-4F5A-BCDD-56C567E95985}"/>
    <cellStyle name="20% - Ênfase2 5 4 4 2" xfId="11064" xr:uid="{FD5B0826-52B8-475C-9824-D14D2E4E6278}"/>
    <cellStyle name="20% - Ênfase2 5 4 5" xfId="9016" xr:uid="{D9F95B34-1F65-4496-A51F-A9F0F7FC39A5}"/>
    <cellStyle name="20% - Ênfase2 5 5" xfId="1778" xr:uid="{AD9EB946-4BEE-45C8-8AA0-3550A33D5A2A}"/>
    <cellStyle name="20% - Ênfase2 5 5 2" xfId="5864" xr:uid="{9B79D763-6749-4680-A8F6-770603ED2B76}"/>
    <cellStyle name="20% - Ênfase2 5 5 2 2" xfId="14141" xr:uid="{B3E1E378-273C-4A8A-A1AE-8C95B981CD26}"/>
    <cellStyle name="20% - Ênfase2 5 5 3" xfId="7864" xr:uid="{AD26EA6E-1E16-46AE-89BB-7EF2F2367541}"/>
    <cellStyle name="20% - Ênfase2 5 5 3 2" xfId="16141" xr:uid="{D6D50E75-2F56-4696-8FA6-4E9B31036192}"/>
    <cellStyle name="20% - Ênfase2 5 5 4" xfId="3830" xr:uid="{EE035F40-00BC-4B26-B9DF-3017F8AD15FC}"/>
    <cellStyle name="20% - Ênfase2 5 5 4 2" xfId="12107" xr:uid="{0FA69385-97B2-4223-9FAD-F5B894AAA403}"/>
    <cellStyle name="20% - Ênfase2 5 5 5" xfId="10058" xr:uid="{E7EA6AF8-9D21-49F2-835F-4347E380A379}"/>
    <cellStyle name="20% - Ênfase2 5 6" xfId="4327" xr:uid="{1191AA91-94D7-489E-92A5-0848595788FA}"/>
    <cellStyle name="20% - Ênfase2 5 6 2" xfId="12604" xr:uid="{CF4CB719-6DE3-438B-973D-329EBAB7282F}"/>
    <cellStyle name="20% - Ênfase2 5 7" xfId="6358" xr:uid="{3D8DBEEA-3461-494F-8062-4A4D8B4178AF}"/>
    <cellStyle name="20% - Ênfase2 5 7 2" xfId="14635" xr:uid="{CEC77326-8748-4BD8-9311-DBCB8B1A46DF}"/>
    <cellStyle name="20% - Ênfase2 5 8" xfId="2278" xr:uid="{472C75F0-CCDD-4285-AB9C-5A83DBA86163}"/>
    <cellStyle name="20% - Ênfase2 5 8 2" xfId="10555" xr:uid="{943EC1ED-CC20-4823-8922-BAB4022C4CFF}"/>
    <cellStyle name="20% - Ênfase2 5 9" xfId="8509" xr:uid="{D875DC97-792D-4359-BF20-60F5C58EFD91}"/>
    <cellStyle name="20% - Ênfase2 6" xfId="151" xr:uid="{6FA2BD69-66FA-4A7D-BD17-C9EC96E23F0D}"/>
    <cellStyle name="20% - Ênfase2 6 2" xfId="156" xr:uid="{0701945E-79A4-43FE-9804-84631276FD33}"/>
    <cellStyle name="20% - Ênfase2 6 2 2" xfId="1250" xr:uid="{3713D273-246D-4952-B101-9F944864267B}"/>
    <cellStyle name="20% - Ênfase2 6 2 2 2" xfId="5341" xr:uid="{64221FF0-F885-41C6-B653-E0AF7CBE6315}"/>
    <cellStyle name="20% - Ênfase2 6 2 2 2 2" xfId="13618" xr:uid="{7215427E-11BF-41DA-B240-61082962785D}"/>
    <cellStyle name="20% - Ênfase2 6 2 2 3" xfId="7366" xr:uid="{0922323C-7248-4F53-B01F-CE1E52C5BE9A}"/>
    <cellStyle name="20% - Ênfase2 6 2 2 3 2" xfId="15643" xr:uid="{DC78361A-3FB6-437B-85B7-926526A52D7B}"/>
    <cellStyle name="20% - Ênfase2 6 2 2 4" xfId="3306" xr:uid="{41458EC3-EB12-44CA-874D-BF3DF8F6055C}"/>
    <cellStyle name="20% - Ênfase2 6 2 2 4 2" xfId="11583" xr:uid="{17B19E23-3018-4471-8880-59114459D9FF}"/>
    <cellStyle name="20% - Ênfase2 6 2 2 5" xfId="9534" xr:uid="{335792E0-5D6C-4251-90B7-5CB0BB7519B9}"/>
    <cellStyle name="20% - Ênfase2 6 2 3" xfId="741" xr:uid="{8D276B79-94A1-4B2C-8F64-286E83C54A8E}"/>
    <cellStyle name="20% - Ênfase2 6 2 3 2" xfId="4845" xr:uid="{6E6425E4-C480-446F-8481-EE758BB2C8BA}"/>
    <cellStyle name="20% - Ênfase2 6 2 3 2 2" xfId="13122" xr:uid="{E1CC6AE7-3373-4A49-A096-EB35D6D5086C}"/>
    <cellStyle name="20% - Ênfase2 6 2 3 3" xfId="6870" xr:uid="{7329418B-A76A-40D5-884C-16E75705F706}"/>
    <cellStyle name="20% - Ênfase2 6 2 3 3 2" xfId="15147" xr:uid="{B3F1AD38-B062-4623-A6EE-9B02A35DA664}"/>
    <cellStyle name="20% - Ênfase2 6 2 3 4" xfId="2801" xr:uid="{FC5F8CB1-1A91-49AD-8EED-F606C3EDD792}"/>
    <cellStyle name="20% - Ênfase2 6 2 3 4 2" xfId="11078" xr:uid="{F3C1F800-54CB-4E01-B0FC-556D8C0E2132}"/>
    <cellStyle name="20% - Ênfase2 6 2 3 5" xfId="9030" xr:uid="{73ECA6AD-148E-45EB-9541-4557B8926B94}"/>
    <cellStyle name="20% - Ênfase2 6 2 4" xfId="1792" xr:uid="{DF382AE2-1115-4E07-934E-4CE9EA5FADF2}"/>
    <cellStyle name="20% - Ênfase2 6 2 4 2" xfId="5878" xr:uid="{A7E5AB97-F30B-4039-B236-066708367956}"/>
    <cellStyle name="20% - Ênfase2 6 2 4 2 2" xfId="14155" xr:uid="{A322A03C-9C24-4185-8926-966698070D69}"/>
    <cellStyle name="20% - Ênfase2 6 2 4 3" xfId="7878" xr:uid="{B6A56CD0-9C81-4707-BC06-B12EE6CC8B1A}"/>
    <cellStyle name="20% - Ênfase2 6 2 4 3 2" xfId="16155" xr:uid="{88EE7BA4-A5BB-4AE4-BAE6-C3904C297BC2}"/>
    <cellStyle name="20% - Ênfase2 6 2 4 4" xfId="3844" xr:uid="{FBB08D06-D5EF-4D8A-81F6-AD34E85CFC13}"/>
    <cellStyle name="20% - Ênfase2 6 2 4 4 2" xfId="12121" xr:uid="{65AF07E8-1885-490F-9ABE-489D6692AC14}"/>
    <cellStyle name="20% - Ênfase2 6 2 4 5" xfId="10072" xr:uid="{D4E38D9B-F529-4193-99FC-629A8E1D217B}"/>
    <cellStyle name="20% - Ênfase2 6 2 5" xfId="4341" xr:uid="{8326EAE0-9EC8-400D-BECD-1136DD2C4B7A}"/>
    <cellStyle name="20% - Ênfase2 6 2 5 2" xfId="12618" xr:uid="{BFFAA373-E00A-498B-8737-646295F9213D}"/>
    <cellStyle name="20% - Ênfase2 6 2 6" xfId="6372" xr:uid="{98D52355-49B1-4C99-8125-84E6CFE9F8DC}"/>
    <cellStyle name="20% - Ênfase2 6 2 6 2" xfId="14649" xr:uid="{E6356058-ADCE-44E8-B164-F214E30CFE12}"/>
    <cellStyle name="20% - Ênfase2 6 2 7" xfId="2292" xr:uid="{A7C23CE1-3697-4ADB-98EC-604387C35722}"/>
    <cellStyle name="20% - Ênfase2 6 2 7 2" xfId="10569" xr:uid="{20D8D6D7-27D0-481C-9CBC-6DA20C367872}"/>
    <cellStyle name="20% - Ênfase2 6 2 8" xfId="8523" xr:uid="{EE830195-B324-479E-AB02-2B9F6DD25667}"/>
    <cellStyle name="20% - Ênfase2 6 3" xfId="1245" xr:uid="{88ABA049-A361-42A3-BD65-D695B7346D84}"/>
    <cellStyle name="20% - Ênfase2 6 3 2" xfId="5336" xr:uid="{DFD0C1BC-43FD-4CD3-8884-2B2647602871}"/>
    <cellStyle name="20% - Ênfase2 6 3 2 2" xfId="13613" xr:uid="{530F7AB0-F955-475F-A33D-481162951446}"/>
    <cellStyle name="20% - Ênfase2 6 3 3" xfId="7361" xr:uid="{8B7E46D6-BB7C-44B9-B166-3C12019BAF2D}"/>
    <cellStyle name="20% - Ênfase2 6 3 3 2" xfId="15638" xr:uid="{76B54CE8-39C3-4B8E-9D0D-17C6A666CC3E}"/>
    <cellStyle name="20% - Ênfase2 6 3 4" xfId="3301" xr:uid="{9509D4E0-5255-4B0D-83DA-17856BC6104F}"/>
    <cellStyle name="20% - Ênfase2 6 3 4 2" xfId="11578" xr:uid="{9DE538B6-D69B-4BC8-98A2-77BB9AB7C20C}"/>
    <cellStyle name="20% - Ênfase2 6 3 5" xfId="9529" xr:uid="{3D2C5D41-B035-434E-B5DD-E7649E0BCE71}"/>
    <cellStyle name="20% - Ênfase2 6 4" xfId="736" xr:uid="{30B90F1E-880A-4279-BE8F-823C9659540A}"/>
    <cellStyle name="20% - Ênfase2 6 4 2" xfId="4840" xr:uid="{B2690704-D2D9-4351-ADFB-77233EB6995D}"/>
    <cellStyle name="20% - Ênfase2 6 4 2 2" xfId="13117" xr:uid="{23CBB2BB-DD80-4406-9AFE-578A8AB7E3D8}"/>
    <cellStyle name="20% - Ênfase2 6 4 3" xfId="6865" xr:uid="{7444D039-D5F8-4A74-BB1C-EB40CBC98ACC}"/>
    <cellStyle name="20% - Ênfase2 6 4 3 2" xfId="15142" xr:uid="{8172DFB1-3D38-49C0-BE8E-0FDC285485E1}"/>
    <cellStyle name="20% - Ênfase2 6 4 4" xfId="2796" xr:uid="{09156CAE-4A4A-42CC-BAC9-8BE3D3C127DF}"/>
    <cellStyle name="20% - Ênfase2 6 4 4 2" xfId="11073" xr:uid="{7C08194E-C395-48EB-ACC3-4874F32FE746}"/>
    <cellStyle name="20% - Ênfase2 6 4 5" xfId="9025" xr:uid="{821ECF32-E296-4D6E-8FA6-7A6AC31B2175}"/>
    <cellStyle name="20% - Ênfase2 6 5" xfId="1787" xr:uid="{050FFCB5-FFB5-40C0-AEEB-88DE6B1699E3}"/>
    <cellStyle name="20% - Ênfase2 6 5 2" xfId="5873" xr:uid="{0CA0E747-794E-4C3C-B0C8-BC70389983E9}"/>
    <cellStyle name="20% - Ênfase2 6 5 2 2" xfId="14150" xr:uid="{C4368E0D-F803-4DC9-90F9-FCAA96F68646}"/>
    <cellStyle name="20% - Ênfase2 6 5 3" xfId="7873" xr:uid="{F79230BE-A091-4A2A-B82E-76FE7DF616E3}"/>
    <cellStyle name="20% - Ênfase2 6 5 3 2" xfId="16150" xr:uid="{2B0BB42A-C42A-4DC9-AC99-50058AEE91D1}"/>
    <cellStyle name="20% - Ênfase2 6 5 4" xfId="3839" xr:uid="{B8D2DF98-4464-4F64-A04D-2363F0AFCD7B}"/>
    <cellStyle name="20% - Ênfase2 6 5 4 2" xfId="12116" xr:uid="{4D874C28-24E0-405A-97D8-29B076DC87C3}"/>
    <cellStyle name="20% - Ênfase2 6 5 5" xfId="10067" xr:uid="{BDE2B09A-2ED4-4676-8081-FACDFBFF1260}"/>
    <cellStyle name="20% - Ênfase2 6 6" xfId="4336" xr:uid="{C1739ABB-8A5E-44AA-96EF-BF9BA8917F3B}"/>
    <cellStyle name="20% - Ênfase2 6 6 2" xfId="12613" xr:uid="{89B96923-A164-4E42-A12C-FD6C2A63B916}"/>
    <cellStyle name="20% - Ênfase2 6 7" xfId="6367" xr:uid="{57C0F643-FF66-4E5D-A4AD-F42091D53C2A}"/>
    <cellStyle name="20% - Ênfase2 6 7 2" xfId="14644" xr:uid="{88DE8312-2C0E-4B21-AB50-A18994BA11A6}"/>
    <cellStyle name="20% - Ênfase2 6 8" xfId="2287" xr:uid="{F220EACA-01FC-4644-93EA-70AE783F7888}"/>
    <cellStyle name="20% - Ênfase2 6 8 2" xfId="10564" xr:uid="{1A242CA9-C2D6-4C06-8DEB-7199A6A8D584}"/>
    <cellStyle name="20% - Ênfase2 6 9" xfId="8518" xr:uid="{47375542-5804-4379-BB44-266F6D359D7B}"/>
    <cellStyle name="20% - Ênfase2 7" xfId="146" xr:uid="{58DD264C-7AFA-4FA2-ABFA-93424B17DE95}"/>
    <cellStyle name="20% - Ênfase2 7 2" xfId="162" xr:uid="{F9CB5473-835E-4DCA-9282-2D3409E8F47A}"/>
    <cellStyle name="20% - Ênfase2 7 2 2" xfId="1256" xr:uid="{2830E5F2-33B9-4055-A324-8E24A67C054B}"/>
    <cellStyle name="20% - Ênfase2 7 2 2 2" xfId="5347" xr:uid="{C973E7FC-D6E2-4906-921D-5265C9292B4E}"/>
    <cellStyle name="20% - Ênfase2 7 2 2 2 2" xfId="13624" xr:uid="{D9429B0E-CB99-4F2B-8C01-06A0080177DC}"/>
    <cellStyle name="20% - Ênfase2 7 2 2 3" xfId="7372" xr:uid="{3796BD42-F91A-42F6-BAA2-EDB0BB30C09F}"/>
    <cellStyle name="20% - Ênfase2 7 2 2 3 2" xfId="15649" xr:uid="{3E9D372D-1718-4389-91A8-1C5B892CA701}"/>
    <cellStyle name="20% - Ênfase2 7 2 2 4" xfId="3312" xr:uid="{CC3E3887-1FB2-4771-8E84-22DDC453D763}"/>
    <cellStyle name="20% - Ênfase2 7 2 2 4 2" xfId="11589" xr:uid="{6DC32F91-7971-4BEB-810E-A9BF62F0E548}"/>
    <cellStyle name="20% - Ênfase2 7 2 2 5" xfId="9540" xr:uid="{9C5122AD-EFFA-4802-B997-2C53C8CB133E}"/>
    <cellStyle name="20% - Ênfase2 7 2 3" xfId="747" xr:uid="{784BF80F-F041-48E7-80DC-5A68DADA32D6}"/>
    <cellStyle name="20% - Ênfase2 7 2 3 2" xfId="4851" xr:uid="{CD866075-E08B-4EB6-B023-4396E1E6CBC7}"/>
    <cellStyle name="20% - Ênfase2 7 2 3 2 2" xfId="13128" xr:uid="{5891FE24-EF64-41BF-8091-B760362A7194}"/>
    <cellStyle name="20% - Ênfase2 7 2 3 3" xfId="6876" xr:uid="{3C9A33D8-D9AD-491B-B68F-B9FCA471A5CD}"/>
    <cellStyle name="20% - Ênfase2 7 2 3 3 2" xfId="15153" xr:uid="{2254AABD-5B1A-4B96-8108-BA3D10F50955}"/>
    <cellStyle name="20% - Ênfase2 7 2 3 4" xfId="2807" xr:uid="{F820222C-BAA8-46F3-B993-43C2CDACEDC1}"/>
    <cellStyle name="20% - Ênfase2 7 2 3 4 2" xfId="11084" xr:uid="{BABC3AB0-85FC-4EE8-B256-85E576ABCF2D}"/>
    <cellStyle name="20% - Ênfase2 7 2 3 5" xfId="9036" xr:uid="{E3F72E39-C7BC-4712-8F7C-5E2E2EC723D7}"/>
    <cellStyle name="20% - Ênfase2 7 2 4" xfId="1798" xr:uid="{52ADF201-4DFD-4795-B889-D77033F28CA0}"/>
    <cellStyle name="20% - Ênfase2 7 2 4 2" xfId="5884" xr:uid="{EC116A80-3CCD-4DA7-B62C-5C1FEE59A6AB}"/>
    <cellStyle name="20% - Ênfase2 7 2 4 2 2" xfId="14161" xr:uid="{FD9E41B0-BD78-4BB0-8091-CFFD6ECDA575}"/>
    <cellStyle name="20% - Ênfase2 7 2 4 3" xfId="7884" xr:uid="{DCACE6F9-ABBF-4130-AC61-092E7BAA17FE}"/>
    <cellStyle name="20% - Ênfase2 7 2 4 3 2" xfId="16161" xr:uid="{08F39DC0-E69B-4F3C-AB19-F2B085E9989A}"/>
    <cellStyle name="20% - Ênfase2 7 2 4 4" xfId="3850" xr:uid="{9677B923-F449-40EF-A847-1DBA068D85D6}"/>
    <cellStyle name="20% - Ênfase2 7 2 4 4 2" xfId="12127" xr:uid="{2BB21765-E86E-41F9-A041-53FB14CE3611}"/>
    <cellStyle name="20% - Ênfase2 7 2 4 5" xfId="10078" xr:uid="{CC2F722F-53C0-4CB7-AC66-49AD7A11F8C1}"/>
    <cellStyle name="20% - Ênfase2 7 2 5" xfId="4347" xr:uid="{B5EF4B73-3A20-4B4F-BFD8-48B57E3A8596}"/>
    <cellStyle name="20% - Ênfase2 7 2 5 2" xfId="12624" xr:uid="{EEAC0D76-A417-4E1B-8891-8F54DCED929D}"/>
    <cellStyle name="20% - Ênfase2 7 2 6" xfId="6378" xr:uid="{0E3D362B-1E23-488F-B27C-478047A73271}"/>
    <cellStyle name="20% - Ênfase2 7 2 6 2" xfId="14655" xr:uid="{BA12C873-1186-44D4-9D49-E42402B4F4D4}"/>
    <cellStyle name="20% - Ênfase2 7 2 7" xfId="2298" xr:uid="{99365FB5-0A82-40F1-A50C-C20AC78A9EDB}"/>
    <cellStyle name="20% - Ênfase2 7 2 7 2" xfId="10575" xr:uid="{679D0159-DE11-40CA-BC15-B0D3C3B0C2E9}"/>
    <cellStyle name="20% - Ênfase2 7 2 8" xfId="8529" xr:uid="{1D65C1CE-A7F4-4264-BC1A-7403B8AF0D9D}"/>
    <cellStyle name="20% - Ênfase2 7 3" xfId="1240" xr:uid="{C5687C80-E321-4FC7-89B4-A9308FFE42F5}"/>
    <cellStyle name="20% - Ênfase2 7 3 2" xfId="5331" xr:uid="{AE987015-E783-40C3-AB98-819DABD7A81B}"/>
    <cellStyle name="20% - Ênfase2 7 3 2 2" xfId="13608" xr:uid="{11385117-B0C8-4D51-9F5B-AC62C1275FF5}"/>
    <cellStyle name="20% - Ênfase2 7 3 3" xfId="7356" xr:uid="{B2C284DB-29F4-40F7-94D9-0F6DA28F8289}"/>
    <cellStyle name="20% - Ênfase2 7 3 3 2" xfId="15633" xr:uid="{685BF4CF-6069-4249-BE46-F37154B8828C}"/>
    <cellStyle name="20% - Ênfase2 7 3 4" xfId="3296" xr:uid="{72EB0473-8891-4486-A60B-7FD09061BE7C}"/>
    <cellStyle name="20% - Ênfase2 7 3 4 2" xfId="11573" xr:uid="{50180EC8-6051-4658-AB2D-0EB8D18DB3D7}"/>
    <cellStyle name="20% - Ênfase2 7 3 5" xfId="9524" xr:uid="{2B37B40E-AC54-4F82-9DAC-2E6C65FAB485}"/>
    <cellStyle name="20% - Ênfase2 7 4" xfId="731" xr:uid="{20D55E85-4452-45B5-B0B4-BE40563AD3A2}"/>
    <cellStyle name="20% - Ênfase2 7 4 2" xfId="4835" xr:uid="{917AE287-C517-45CB-B584-40848BBDD1FE}"/>
    <cellStyle name="20% - Ênfase2 7 4 2 2" xfId="13112" xr:uid="{9FC3E8C8-C013-43F7-845D-D580920EDB34}"/>
    <cellStyle name="20% - Ênfase2 7 4 3" xfId="6860" xr:uid="{E61835BB-2D52-4198-A326-0593AAABF28D}"/>
    <cellStyle name="20% - Ênfase2 7 4 3 2" xfId="15137" xr:uid="{731345C6-6F62-4F4D-9F19-D31AD6F90B83}"/>
    <cellStyle name="20% - Ênfase2 7 4 4" xfId="2791" xr:uid="{1852129D-D6B7-4F62-BAF5-5FC4E0DD3EE1}"/>
    <cellStyle name="20% - Ênfase2 7 4 4 2" xfId="11068" xr:uid="{4A2C5331-D954-4AC5-B5B2-5D87303889D7}"/>
    <cellStyle name="20% - Ênfase2 7 4 5" xfId="9020" xr:uid="{001621F6-CF9D-4CA6-9EC2-0B5114754A58}"/>
    <cellStyle name="20% - Ênfase2 7 5" xfId="1782" xr:uid="{E556A913-4DFB-4444-A767-455B758967FA}"/>
    <cellStyle name="20% - Ênfase2 7 5 2" xfId="5868" xr:uid="{78EC3A7A-FE6C-4C1F-B201-4D68572661E1}"/>
    <cellStyle name="20% - Ênfase2 7 5 2 2" xfId="14145" xr:uid="{99DED5E6-8FCF-4F5A-BD1A-90EB5A144CDC}"/>
    <cellStyle name="20% - Ênfase2 7 5 3" xfId="7868" xr:uid="{F071CA79-11AB-41FC-87AA-711F86DB65F8}"/>
    <cellStyle name="20% - Ênfase2 7 5 3 2" xfId="16145" xr:uid="{EFCE8D1A-DA7F-4886-B4B3-EAA80885D9EF}"/>
    <cellStyle name="20% - Ênfase2 7 5 4" xfId="3834" xr:uid="{A4930447-05CD-4E9F-9DC3-6845AA1E1175}"/>
    <cellStyle name="20% - Ênfase2 7 5 4 2" xfId="12111" xr:uid="{E3AA51CB-FCEF-4E6B-820E-88FD062488E9}"/>
    <cellStyle name="20% - Ênfase2 7 5 5" xfId="10062" xr:uid="{9CDDAB70-7E8F-4508-9F20-C8D472E01866}"/>
    <cellStyle name="20% - Ênfase2 7 6" xfId="4331" xr:uid="{FDA15145-ECB9-4DC7-A288-FB70455084A9}"/>
    <cellStyle name="20% - Ênfase2 7 6 2" xfId="12608" xr:uid="{FD226CB8-6A95-41BE-A992-B1971C58646A}"/>
    <cellStyle name="20% - Ênfase2 7 7" xfId="6362" xr:uid="{FA38CE78-855E-4F39-B9F0-3AEBB1787688}"/>
    <cellStyle name="20% - Ênfase2 7 7 2" xfId="14639" xr:uid="{9B178477-0657-4425-A594-EF4759764502}"/>
    <cellStyle name="20% - Ênfase2 7 8" xfId="2282" xr:uid="{87B6B2DC-2F8C-4B2A-922B-BCB49E49ED2B}"/>
    <cellStyle name="20% - Ênfase2 7 8 2" xfId="10559" xr:uid="{6B636705-E7E7-4EDD-A997-EA42A66EFC28}"/>
    <cellStyle name="20% - Ênfase2 7 9" xfId="8513" xr:uid="{67B832C9-B489-4015-9927-779D0AC61A76}"/>
    <cellStyle name="20% - Ênfase2 8" xfId="164" xr:uid="{2D658048-2C95-4693-A73C-C907D14BF011}"/>
    <cellStyle name="20% - Ênfase2 8 2" xfId="168" xr:uid="{DDD18A77-85C3-4EDD-8C89-66D49B5F8E8E}"/>
    <cellStyle name="20% - Ênfase2 8 2 2" xfId="1262" xr:uid="{BB27AD3F-6DD6-420A-B7D0-E27DAFF73043}"/>
    <cellStyle name="20% - Ênfase2 8 2 2 2" xfId="5353" xr:uid="{9FB53142-5581-49A4-A572-4DF011B8F7D4}"/>
    <cellStyle name="20% - Ênfase2 8 2 2 2 2" xfId="13630" xr:uid="{79EAA871-0380-4001-B676-B2B860BDA620}"/>
    <cellStyle name="20% - Ênfase2 8 2 2 3" xfId="7378" xr:uid="{21F56A9E-30D0-4ACA-A5DB-B91E40A6910B}"/>
    <cellStyle name="20% - Ênfase2 8 2 2 3 2" xfId="15655" xr:uid="{3C133587-AEB5-4327-AD16-EB41F3080E07}"/>
    <cellStyle name="20% - Ênfase2 8 2 2 4" xfId="3318" xr:uid="{43C7368D-C1E6-447B-88A6-3AE9DB8F5B19}"/>
    <cellStyle name="20% - Ênfase2 8 2 2 4 2" xfId="11595" xr:uid="{021CA728-C691-4F4E-9BC4-40B625041A5C}"/>
    <cellStyle name="20% - Ênfase2 8 2 2 5" xfId="9546" xr:uid="{A6EAD7ED-D227-4BBC-9C55-A2646E1D554F}"/>
    <cellStyle name="20% - Ênfase2 8 2 3" xfId="753" xr:uid="{98284C63-C748-4EE1-BF3B-DB6AC96CC013}"/>
    <cellStyle name="20% - Ênfase2 8 2 3 2" xfId="4857" xr:uid="{8E2CE8D8-984E-418D-A17C-D533EC06BAB6}"/>
    <cellStyle name="20% - Ênfase2 8 2 3 2 2" xfId="13134" xr:uid="{EA28C739-2AD8-436C-8C86-C61C7F5B7C16}"/>
    <cellStyle name="20% - Ênfase2 8 2 3 3" xfId="6882" xr:uid="{D345715E-F40C-4839-9B54-2646037FD40D}"/>
    <cellStyle name="20% - Ênfase2 8 2 3 3 2" xfId="15159" xr:uid="{F2280743-D4F2-4952-A531-F3FFA0B04EA1}"/>
    <cellStyle name="20% - Ênfase2 8 2 3 4" xfId="2813" xr:uid="{D0008D2A-3B5B-48E0-9110-DCEAF1ECD232}"/>
    <cellStyle name="20% - Ênfase2 8 2 3 4 2" xfId="11090" xr:uid="{F9B7660C-0973-4516-87CB-89FF19B4506E}"/>
    <cellStyle name="20% - Ênfase2 8 2 3 5" xfId="9042" xr:uid="{160AE8BB-D980-4E89-AF0D-65A227BCF41D}"/>
    <cellStyle name="20% - Ênfase2 8 2 4" xfId="1804" xr:uid="{203B822D-746A-461C-A0D1-DEF8036256C4}"/>
    <cellStyle name="20% - Ênfase2 8 2 4 2" xfId="5890" xr:uid="{D944EDAA-C38B-4202-98F2-6035A28B1326}"/>
    <cellStyle name="20% - Ênfase2 8 2 4 2 2" xfId="14167" xr:uid="{8BF79CDD-D5CC-4E12-B86C-91B2314E94E8}"/>
    <cellStyle name="20% - Ênfase2 8 2 4 3" xfId="7890" xr:uid="{86C0C59A-2C36-45B1-87C5-5ED6EB2C55C6}"/>
    <cellStyle name="20% - Ênfase2 8 2 4 3 2" xfId="16167" xr:uid="{9C805CF4-37ED-4806-B0C5-9E4BAF4C5A51}"/>
    <cellStyle name="20% - Ênfase2 8 2 4 4" xfId="3856" xr:uid="{2E7540F9-3A0E-49B6-8680-D08B1E75AD6C}"/>
    <cellStyle name="20% - Ênfase2 8 2 4 4 2" xfId="12133" xr:uid="{0C53CD6E-393D-4AB6-B82A-33C60560F006}"/>
    <cellStyle name="20% - Ênfase2 8 2 4 5" xfId="10084" xr:uid="{EA50580A-1302-40F6-B948-4BCBB2F6FDE3}"/>
    <cellStyle name="20% - Ênfase2 8 2 5" xfId="4353" xr:uid="{D9D8C8D8-E468-4457-A07B-5B1186171651}"/>
    <cellStyle name="20% - Ênfase2 8 2 5 2" xfId="12630" xr:uid="{4DDA0334-03B7-4B36-BB23-E93CBA490E26}"/>
    <cellStyle name="20% - Ênfase2 8 2 6" xfId="6384" xr:uid="{59CF2D20-1CA5-4914-BADB-BEE3D6AA8F53}"/>
    <cellStyle name="20% - Ênfase2 8 2 6 2" xfId="14661" xr:uid="{CEE8881B-9AFB-43D7-B044-68EACFA50427}"/>
    <cellStyle name="20% - Ênfase2 8 2 7" xfId="2304" xr:uid="{5606D773-3947-4B63-9268-076A8284B92B}"/>
    <cellStyle name="20% - Ênfase2 8 2 7 2" xfId="10581" xr:uid="{A3FBBFD0-75C5-4DEB-B005-27E7C758F846}"/>
    <cellStyle name="20% - Ênfase2 8 2 8" xfId="8535" xr:uid="{A665C206-F8FC-4720-A39B-51AF9AB4964B}"/>
    <cellStyle name="20% - Ênfase2 8 3" xfId="1258" xr:uid="{633F626C-015A-48E5-8B76-A8487074E3CF}"/>
    <cellStyle name="20% - Ênfase2 8 3 2" xfId="5349" xr:uid="{528252C4-8DCC-498C-9BB8-2E31BB49615D}"/>
    <cellStyle name="20% - Ênfase2 8 3 2 2" xfId="13626" xr:uid="{FF961B14-087C-470A-A661-BEB6B4B2E31B}"/>
    <cellStyle name="20% - Ênfase2 8 3 3" xfId="7374" xr:uid="{7FE3E3DD-4E42-41A1-909C-85C250FA8722}"/>
    <cellStyle name="20% - Ênfase2 8 3 3 2" xfId="15651" xr:uid="{9D453BF1-6705-49B8-9E09-A0E3F1198B65}"/>
    <cellStyle name="20% - Ênfase2 8 3 4" xfId="3314" xr:uid="{60B0529A-F14B-4BE2-805A-419CC1D17B29}"/>
    <cellStyle name="20% - Ênfase2 8 3 4 2" xfId="11591" xr:uid="{9A6B2A96-37BB-4BE9-BBA2-8A66BCBF82D6}"/>
    <cellStyle name="20% - Ênfase2 8 3 5" xfId="9542" xr:uid="{2B55C914-FCCD-460E-A3AE-EA4E7E08E628}"/>
    <cellStyle name="20% - Ênfase2 8 4" xfId="749" xr:uid="{BB36FAD0-5B4A-453E-A3E0-A7055251561B}"/>
    <cellStyle name="20% - Ênfase2 8 4 2" xfId="4853" xr:uid="{76923EE8-198F-4D4E-8F01-0B58AA7C60A8}"/>
    <cellStyle name="20% - Ênfase2 8 4 2 2" xfId="13130" xr:uid="{F4DEB08B-4FF1-457E-94EA-31C6B10463B0}"/>
    <cellStyle name="20% - Ênfase2 8 4 3" xfId="6878" xr:uid="{D76E68AD-C686-4BC2-AAE2-D3B686D93F3E}"/>
    <cellStyle name="20% - Ênfase2 8 4 3 2" xfId="15155" xr:uid="{8B149E65-5674-4590-814C-5AA0B36FC0DD}"/>
    <cellStyle name="20% - Ênfase2 8 4 4" xfId="2809" xr:uid="{D2F23748-BBCD-442B-A6E6-8529621BD04C}"/>
    <cellStyle name="20% - Ênfase2 8 4 4 2" xfId="11086" xr:uid="{264F04DC-2587-4E5F-8D91-671D93C16AA9}"/>
    <cellStyle name="20% - Ênfase2 8 4 5" xfId="9038" xr:uid="{6C575588-BE9D-4BB9-9D02-19EA36925D8B}"/>
    <cellStyle name="20% - Ênfase2 8 5" xfId="1800" xr:uid="{30A8D0A3-AA59-4C18-817C-83D3BE46B079}"/>
    <cellStyle name="20% - Ênfase2 8 5 2" xfId="5886" xr:uid="{84BFAF76-7756-4181-851B-EE92089F9A10}"/>
    <cellStyle name="20% - Ênfase2 8 5 2 2" xfId="14163" xr:uid="{9BA6995A-1A7B-48EF-A212-142F39658153}"/>
    <cellStyle name="20% - Ênfase2 8 5 3" xfId="7886" xr:uid="{B5C1C690-62A6-47AF-8EBE-17DAAAA6510B}"/>
    <cellStyle name="20% - Ênfase2 8 5 3 2" xfId="16163" xr:uid="{439B72A3-2DF3-4470-A30D-B838675E359B}"/>
    <cellStyle name="20% - Ênfase2 8 5 4" xfId="3852" xr:uid="{434854D1-655A-41E5-861A-87516157FD7B}"/>
    <cellStyle name="20% - Ênfase2 8 5 4 2" xfId="12129" xr:uid="{500BC90D-0407-41A6-8F76-A25531E19561}"/>
    <cellStyle name="20% - Ênfase2 8 5 5" xfId="10080" xr:uid="{4E887359-7821-437B-A4E2-C77897F4F1AE}"/>
    <cellStyle name="20% - Ênfase2 8 6" xfId="4349" xr:uid="{A7A64B5D-823C-42B5-B04D-A967242803EF}"/>
    <cellStyle name="20% - Ênfase2 8 6 2" xfId="12626" xr:uid="{FF2F9D68-9ECF-4874-B557-61B688E2A3E7}"/>
    <cellStyle name="20% - Ênfase2 8 7" xfId="6380" xr:uid="{FF7F280E-17A0-4902-9ED2-9B8EABEA5303}"/>
    <cellStyle name="20% - Ênfase2 8 7 2" xfId="14657" xr:uid="{1ECF0149-90B1-4AF0-98BA-82FDECF1395A}"/>
    <cellStyle name="20% - Ênfase2 8 8" xfId="2300" xr:uid="{ECDDB0D0-F9F2-4AAE-B1F9-753BD1B6E9AD}"/>
    <cellStyle name="20% - Ênfase2 8 8 2" xfId="10577" xr:uid="{EA1C260E-3E46-427B-9B32-F938F0F7B22A}"/>
    <cellStyle name="20% - Ênfase2 8 9" xfId="8531" xr:uid="{429021D6-35F0-49C5-A31A-94CA60205568}"/>
    <cellStyle name="20% - Ênfase2 9" xfId="170" xr:uid="{4D248F0A-DDE7-4C71-82F3-9306D8E89F21}"/>
    <cellStyle name="20% - Ênfase2 9 2" xfId="173" xr:uid="{0936FCA8-F89E-4222-BC83-6E9704D6A943}"/>
    <cellStyle name="20% - Ênfase2 9 2 2" xfId="1267" xr:uid="{4CAB0D54-1146-4943-B003-18ECE1955C93}"/>
    <cellStyle name="20% - Ênfase2 9 2 2 2" xfId="5358" xr:uid="{37B0758F-86B6-4426-8DD4-0CBA1251A7F6}"/>
    <cellStyle name="20% - Ênfase2 9 2 2 2 2" xfId="13635" xr:uid="{69227E0A-996A-4662-825D-F2C02E25B98F}"/>
    <cellStyle name="20% - Ênfase2 9 2 2 3" xfId="7383" xr:uid="{291A1FA7-2138-4527-BD37-949359221E0C}"/>
    <cellStyle name="20% - Ênfase2 9 2 2 3 2" xfId="15660" xr:uid="{9AEA9763-9878-4BE7-B828-88501F167877}"/>
    <cellStyle name="20% - Ênfase2 9 2 2 4" xfId="3323" xr:uid="{AD2A5657-E9AF-477C-9D40-3A26CA757167}"/>
    <cellStyle name="20% - Ênfase2 9 2 2 4 2" xfId="11600" xr:uid="{80F10BD8-91DE-4361-BAFB-EB64995679E3}"/>
    <cellStyle name="20% - Ênfase2 9 2 2 5" xfId="9551" xr:uid="{BE0BC5D7-037E-4B48-8CAE-1D2075CE23F0}"/>
    <cellStyle name="20% - Ênfase2 9 2 3" xfId="758" xr:uid="{43495538-3B69-4C3F-86A8-ABE39F57897A}"/>
    <cellStyle name="20% - Ênfase2 9 2 3 2" xfId="4862" xr:uid="{68FB4A24-6B55-4ADB-BA36-72D33784810C}"/>
    <cellStyle name="20% - Ênfase2 9 2 3 2 2" xfId="13139" xr:uid="{EC288744-CDB6-4083-87B9-236B6B23B5D4}"/>
    <cellStyle name="20% - Ênfase2 9 2 3 3" xfId="6887" xr:uid="{C578A200-0EE0-45D3-9503-3EF63987FA10}"/>
    <cellStyle name="20% - Ênfase2 9 2 3 3 2" xfId="15164" xr:uid="{E5220FCC-355D-42B3-BF5B-1828769C6F88}"/>
    <cellStyle name="20% - Ênfase2 9 2 3 4" xfId="2818" xr:uid="{B52444F7-6CBA-4306-9A0F-BFA5818E0F42}"/>
    <cellStyle name="20% - Ênfase2 9 2 3 4 2" xfId="11095" xr:uid="{4F83E376-5CE1-492E-BA34-07951925805E}"/>
    <cellStyle name="20% - Ênfase2 9 2 3 5" xfId="9047" xr:uid="{02F548B8-5865-4A84-9139-9C834C3C805A}"/>
    <cellStyle name="20% - Ênfase2 9 2 4" xfId="1809" xr:uid="{2D2E8C40-2C4D-436D-ABCE-7F7F5F9E8E61}"/>
    <cellStyle name="20% - Ênfase2 9 2 4 2" xfId="5895" xr:uid="{298226A8-8778-44B6-8E7B-02CB6598E8B4}"/>
    <cellStyle name="20% - Ênfase2 9 2 4 2 2" xfId="14172" xr:uid="{8F17B1CA-9EDC-4BAD-AD9E-FB5F40E4A661}"/>
    <cellStyle name="20% - Ênfase2 9 2 4 3" xfId="7895" xr:uid="{E413F931-0306-4D81-BA1C-35B9C1D0840B}"/>
    <cellStyle name="20% - Ênfase2 9 2 4 3 2" xfId="16172" xr:uid="{6F25CD4C-67F9-4EC3-8585-D5B9F6949CB2}"/>
    <cellStyle name="20% - Ênfase2 9 2 4 4" xfId="3861" xr:uid="{CA7CCC5E-8A5E-44AC-840D-5790F2E9091E}"/>
    <cellStyle name="20% - Ênfase2 9 2 4 4 2" xfId="12138" xr:uid="{8BAA26DA-13CF-4430-A343-3A20C6623A6C}"/>
    <cellStyle name="20% - Ênfase2 9 2 4 5" xfId="10089" xr:uid="{0A05ABB2-9C31-4801-91E0-0273BCFE213D}"/>
    <cellStyle name="20% - Ênfase2 9 2 5" xfId="4358" xr:uid="{917AAE1A-D5C6-454F-A0A2-CD62367DC8E7}"/>
    <cellStyle name="20% - Ênfase2 9 2 5 2" xfId="12635" xr:uid="{A5981375-3EB1-411B-97EC-E3A1AA9BC46E}"/>
    <cellStyle name="20% - Ênfase2 9 2 6" xfId="6389" xr:uid="{C94F5653-D012-4AB0-A9A5-DAABAA89F594}"/>
    <cellStyle name="20% - Ênfase2 9 2 6 2" xfId="14666" xr:uid="{42442542-CE89-42F2-ACA3-56A12C06E97C}"/>
    <cellStyle name="20% - Ênfase2 9 2 7" xfId="2309" xr:uid="{79FFF385-CF9F-4C18-AB3A-C52D09CC0BA8}"/>
    <cellStyle name="20% - Ênfase2 9 2 7 2" xfId="10586" xr:uid="{9F29A2D9-8CAB-4E2F-8B1F-58652F349928}"/>
    <cellStyle name="20% - Ênfase2 9 2 8" xfId="8540" xr:uid="{F904F8DB-6E0F-42E6-AC87-41E912381289}"/>
    <cellStyle name="20% - Ênfase2 9 3" xfId="1264" xr:uid="{9861CC35-88C6-4772-A622-BCF777B17F11}"/>
    <cellStyle name="20% - Ênfase2 9 3 2" xfId="5355" xr:uid="{16F6EC8B-2B12-4A58-9ADA-25D8EA26469F}"/>
    <cellStyle name="20% - Ênfase2 9 3 2 2" xfId="13632" xr:uid="{6B5DA30F-F51B-4D52-9FF6-53EC528AE1B7}"/>
    <cellStyle name="20% - Ênfase2 9 3 3" xfId="7380" xr:uid="{B21B76AB-DD23-4CBF-B188-AD5383B3F715}"/>
    <cellStyle name="20% - Ênfase2 9 3 3 2" xfId="15657" xr:uid="{8A2BA4C8-3756-49C4-9F3B-CE617DC3803C}"/>
    <cellStyle name="20% - Ênfase2 9 3 4" xfId="3320" xr:uid="{EE5797CF-958C-4870-8F34-F2CD183BA636}"/>
    <cellStyle name="20% - Ênfase2 9 3 4 2" xfId="11597" xr:uid="{E72710FE-BE0F-49A4-8495-CAD03A6043F6}"/>
    <cellStyle name="20% - Ênfase2 9 3 5" xfId="9548" xr:uid="{A2B9E02B-5C43-45EB-BD2D-8F96BB70739A}"/>
    <cellStyle name="20% - Ênfase2 9 4" xfId="755" xr:uid="{D174EE86-C68F-4EDA-ABA8-7A326E29BA4A}"/>
    <cellStyle name="20% - Ênfase2 9 4 2" xfId="4859" xr:uid="{2A40CE27-DFD2-4AAC-B383-B62185574A71}"/>
    <cellStyle name="20% - Ênfase2 9 4 2 2" xfId="13136" xr:uid="{447F5C2E-BB1B-413B-B501-9067F0119562}"/>
    <cellStyle name="20% - Ênfase2 9 4 3" xfId="6884" xr:uid="{612BA559-E8D9-4B48-B617-C4596EC12FBD}"/>
    <cellStyle name="20% - Ênfase2 9 4 3 2" xfId="15161" xr:uid="{7F0967F4-AD04-4DFF-9717-DD75ECA43F58}"/>
    <cellStyle name="20% - Ênfase2 9 4 4" xfId="2815" xr:uid="{B0ABC21F-919E-4959-B55A-A6DCC7372930}"/>
    <cellStyle name="20% - Ênfase2 9 4 4 2" xfId="11092" xr:uid="{5E973C78-C079-4079-B6ED-D5DDF6CC2AD0}"/>
    <cellStyle name="20% - Ênfase2 9 4 5" xfId="9044" xr:uid="{6E3DBB25-5A29-4D86-8CFD-A391E7F1F526}"/>
    <cellStyle name="20% - Ênfase2 9 5" xfId="1806" xr:uid="{A13120B0-B94A-4291-9215-01B9450F64DC}"/>
    <cellStyle name="20% - Ênfase2 9 5 2" xfId="5892" xr:uid="{E713A7B9-AB9E-4A03-923C-DE6F3BB6F1DE}"/>
    <cellStyle name="20% - Ênfase2 9 5 2 2" xfId="14169" xr:uid="{8ADACCB1-7A3A-465B-B250-CDAB07E73456}"/>
    <cellStyle name="20% - Ênfase2 9 5 3" xfId="7892" xr:uid="{67C93B52-C605-4996-BB7F-49C11A4DCC34}"/>
    <cellStyle name="20% - Ênfase2 9 5 3 2" xfId="16169" xr:uid="{C4A90DA9-70A3-4F90-A641-AD754F218693}"/>
    <cellStyle name="20% - Ênfase2 9 5 4" xfId="3858" xr:uid="{0191E6BE-F608-450B-AC90-961DD85B43C2}"/>
    <cellStyle name="20% - Ênfase2 9 5 4 2" xfId="12135" xr:uid="{DF4485CD-047B-4448-B61B-BAD2AD004F37}"/>
    <cellStyle name="20% - Ênfase2 9 5 5" xfId="10086" xr:uid="{2BC90C43-4260-4A09-8BA6-929B2498CFDD}"/>
    <cellStyle name="20% - Ênfase2 9 6" xfId="4355" xr:uid="{1ED47495-61DC-421F-9903-A1AB2B874AFA}"/>
    <cellStyle name="20% - Ênfase2 9 6 2" xfId="12632" xr:uid="{6335098C-604A-4F70-9B80-D58BC162E303}"/>
    <cellStyle name="20% - Ênfase2 9 7" xfId="6386" xr:uid="{FEE15EB4-D023-44D3-BACF-0EDE8A92419B}"/>
    <cellStyle name="20% - Ênfase2 9 7 2" xfId="14663" xr:uid="{2CD04690-6042-479B-8238-58C67064B7B7}"/>
    <cellStyle name="20% - Ênfase2 9 8" xfId="2306" xr:uid="{5F8B1FC6-1233-43E4-A8A0-C93AFD6C351C}"/>
    <cellStyle name="20% - Ênfase2 9 8 2" xfId="10583" xr:uid="{3421E73C-F64F-4C4E-A2DB-3600677CB8BD}"/>
    <cellStyle name="20% - Ênfase2 9 9" xfId="8537" xr:uid="{91B2F902-B8A5-48CC-8B52-682D1453AA78}"/>
    <cellStyle name="20% - Ênfase3 10" xfId="174" xr:uid="{357E0365-3ED2-4C8E-9006-CB12B7D40ABA}"/>
    <cellStyle name="20% - Ênfase3 10 2" xfId="176" xr:uid="{153F0AF3-FDA3-4A2C-81EA-3FE93FBEFD75}"/>
    <cellStyle name="20% - Ênfase3 10 2 2" xfId="1270" xr:uid="{53741C36-623D-4C07-8BD6-46888FDE32D5}"/>
    <cellStyle name="20% - Ênfase3 10 2 2 2" xfId="5361" xr:uid="{A906EBB3-13F4-446F-A4B9-AE549650033F}"/>
    <cellStyle name="20% - Ênfase3 10 2 2 2 2" xfId="13638" xr:uid="{AEFE2E69-128C-43A6-872E-81CB189404F3}"/>
    <cellStyle name="20% - Ênfase3 10 2 2 3" xfId="7386" xr:uid="{1AA8ED61-A892-42F3-91EB-CDA538C1C684}"/>
    <cellStyle name="20% - Ênfase3 10 2 2 3 2" xfId="15663" xr:uid="{8F0C26A4-0010-47FF-815C-771B436E6103}"/>
    <cellStyle name="20% - Ênfase3 10 2 2 4" xfId="3326" xr:uid="{815CD5F5-0378-4A67-A847-C16B0AD37F43}"/>
    <cellStyle name="20% - Ênfase3 10 2 2 4 2" xfId="11603" xr:uid="{414AB9C1-9945-4D93-B33A-45BF5156AB04}"/>
    <cellStyle name="20% - Ênfase3 10 2 2 5" xfId="9554" xr:uid="{6F9BE412-9404-4B56-810C-D48D3D8AA45A}"/>
    <cellStyle name="20% - Ênfase3 10 2 3" xfId="761" xr:uid="{337B39AB-088B-4DFC-AC64-EDE7A0FD53EB}"/>
    <cellStyle name="20% - Ênfase3 10 2 3 2" xfId="4865" xr:uid="{E4DF6B52-EDCE-4AFF-A853-FA823D703B84}"/>
    <cellStyle name="20% - Ênfase3 10 2 3 2 2" xfId="13142" xr:uid="{D2145469-FF3F-439A-A77B-CA9EA93DE2A8}"/>
    <cellStyle name="20% - Ênfase3 10 2 3 3" xfId="6890" xr:uid="{03A0B369-89FC-4BB9-BA0B-F2EF944863EC}"/>
    <cellStyle name="20% - Ênfase3 10 2 3 3 2" xfId="15167" xr:uid="{DA061249-0F41-420D-B803-1D030E6A0D46}"/>
    <cellStyle name="20% - Ênfase3 10 2 3 4" xfId="2821" xr:uid="{7582FEB1-DA34-4963-B2F0-037E3DC3A66D}"/>
    <cellStyle name="20% - Ênfase3 10 2 3 4 2" xfId="11098" xr:uid="{D3273953-CEBF-4866-BB67-BCF4D5ECE392}"/>
    <cellStyle name="20% - Ênfase3 10 2 3 5" xfId="9050" xr:uid="{ED8A80BD-8572-4EE0-8283-24C4C3E07B31}"/>
    <cellStyle name="20% - Ênfase3 10 2 4" xfId="1812" xr:uid="{9C918C4E-AEB6-47F6-B1EA-7A65FC27C91A}"/>
    <cellStyle name="20% - Ênfase3 10 2 4 2" xfId="5898" xr:uid="{CD6C50D5-3766-4B0E-BBD3-FA8C4E34275D}"/>
    <cellStyle name="20% - Ênfase3 10 2 4 2 2" xfId="14175" xr:uid="{789182B8-C40A-48B7-9612-DB7F69C81457}"/>
    <cellStyle name="20% - Ênfase3 10 2 4 3" xfId="7898" xr:uid="{82AE4329-C158-42BA-A404-20848D36C18C}"/>
    <cellStyle name="20% - Ênfase3 10 2 4 3 2" xfId="16175" xr:uid="{65B180E4-D6DB-4125-B954-A05B96333A42}"/>
    <cellStyle name="20% - Ênfase3 10 2 4 4" xfId="3864" xr:uid="{A1341BD8-7431-40B9-A690-77DF83E2461D}"/>
    <cellStyle name="20% - Ênfase3 10 2 4 4 2" xfId="12141" xr:uid="{49FC60C3-CA02-4DE5-B6AC-7AAADF30D2F6}"/>
    <cellStyle name="20% - Ênfase3 10 2 4 5" xfId="10092" xr:uid="{4C2B567C-09CD-4753-8DC9-2DDE8DFE4A39}"/>
    <cellStyle name="20% - Ênfase3 10 2 5" xfId="4361" xr:uid="{ED713BCC-2ACF-46BC-BBCB-FD57449E14E3}"/>
    <cellStyle name="20% - Ênfase3 10 2 5 2" xfId="12638" xr:uid="{9B973F3D-BC27-44A7-9303-464B776CB3AC}"/>
    <cellStyle name="20% - Ênfase3 10 2 6" xfId="6392" xr:uid="{D00F3946-8446-4F73-801C-ECD7338E6F47}"/>
    <cellStyle name="20% - Ênfase3 10 2 6 2" xfId="14669" xr:uid="{DF7D31E0-4123-4C55-9511-8BEAF8B3B6CB}"/>
    <cellStyle name="20% - Ênfase3 10 2 7" xfId="2312" xr:uid="{D783A734-AECC-4FAC-BA23-82696165288D}"/>
    <cellStyle name="20% - Ênfase3 10 2 7 2" xfId="10589" xr:uid="{8C29C6C7-9D2A-43A5-B9B3-CD61AC719F4A}"/>
    <cellStyle name="20% - Ênfase3 10 2 8" xfId="8543" xr:uid="{9C76B78E-CACE-419B-8F4E-ED53D83AAC5E}"/>
    <cellStyle name="20% - Ênfase3 10 3" xfId="1268" xr:uid="{A7E43D60-8066-47A6-9DFF-ACC878DFA5F5}"/>
    <cellStyle name="20% - Ênfase3 10 3 2" xfId="5359" xr:uid="{D20CE14B-88CF-4425-8811-14A852F530E0}"/>
    <cellStyle name="20% - Ênfase3 10 3 2 2" xfId="13636" xr:uid="{B4ABE207-CE19-4354-8BAB-E49E68811301}"/>
    <cellStyle name="20% - Ênfase3 10 3 3" xfId="7384" xr:uid="{76C3F068-7296-444E-82B2-912B315E76C8}"/>
    <cellStyle name="20% - Ênfase3 10 3 3 2" xfId="15661" xr:uid="{61C4FBA0-8119-4CAE-932F-09E17F99EC91}"/>
    <cellStyle name="20% - Ênfase3 10 3 4" xfId="3324" xr:uid="{358A5E55-45A7-436E-AAA0-635428445DAA}"/>
    <cellStyle name="20% - Ênfase3 10 3 4 2" xfId="11601" xr:uid="{8A4B827E-0DBE-4610-8BCF-4968E4FB588B}"/>
    <cellStyle name="20% - Ênfase3 10 3 5" xfId="9552" xr:uid="{8D95175F-D409-4641-A183-14893613BC58}"/>
    <cellStyle name="20% - Ênfase3 10 4" xfId="759" xr:uid="{299C6FC3-3E66-4151-8072-8C09DD334499}"/>
    <cellStyle name="20% - Ênfase3 10 4 2" xfId="4863" xr:uid="{0AE4ABAE-F7FD-4E4B-8F61-EF4D6588B92F}"/>
    <cellStyle name="20% - Ênfase3 10 4 2 2" xfId="13140" xr:uid="{1C422F73-445C-432A-80DB-1F3A8D7E46B3}"/>
    <cellStyle name="20% - Ênfase3 10 4 3" xfId="6888" xr:uid="{5E345BD5-F79E-4288-B8D2-589876F35EAA}"/>
    <cellStyle name="20% - Ênfase3 10 4 3 2" xfId="15165" xr:uid="{3542F0A4-6582-4223-98F0-B29BC685997A}"/>
    <cellStyle name="20% - Ênfase3 10 4 4" xfId="2819" xr:uid="{17233278-7F63-4D80-9108-2C3C2C42CDCA}"/>
    <cellStyle name="20% - Ênfase3 10 4 4 2" xfId="11096" xr:uid="{6552E4F7-AE24-46BA-A1BF-CA010805088E}"/>
    <cellStyle name="20% - Ênfase3 10 4 5" xfId="9048" xr:uid="{6ABB621A-9C3C-4ACA-BE87-1A3E2A9D23AC}"/>
    <cellStyle name="20% - Ênfase3 10 5" xfId="1810" xr:uid="{A299B717-52B6-4BD1-A134-DE8DA2E71CA9}"/>
    <cellStyle name="20% - Ênfase3 10 5 2" xfId="5896" xr:uid="{0CE106A8-3A24-43B3-AD1C-80B0E578F874}"/>
    <cellStyle name="20% - Ênfase3 10 5 2 2" xfId="14173" xr:uid="{9046189A-3DFC-44A5-BB15-AB4308574E45}"/>
    <cellStyle name="20% - Ênfase3 10 5 3" xfId="7896" xr:uid="{2977F831-A247-4C40-A15E-3EEC0BC69950}"/>
    <cellStyle name="20% - Ênfase3 10 5 3 2" xfId="16173" xr:uid="{567A55CC-D60B-4E0E-95FC-93A13C952D3A}"/>
    <cellStyle name="20% - Ênfase3 10 5 4" xfId="3862" xr:uid="{DF1C1041-0225-40DC-B93D-56565FC81D0B}"/>
    <cellStyle name="20% - Ênfase3 10 5 4 2" xfId="12139" xr:uid="{37945EB0-7EE8-4F85-80FD-20D603AE8224}"/>
    <cellStyle name="20% - Ênfase3 10 5 5" xfId="10090" xr:uid="{F44D40E3-5414-485B-9D2B-2DF61D624047}"/>
    <cellStyle name="20% - Ênfase3 10 6" xfId="4359" xr:uid="{423271AD-0216-46E8-8D1C-6F18CD803B1D}"/>
    <cellStyle name="20% - Ênfase3 10 6 2" xfId="12636" xr:uid="{EB9F6643-A895-4078-9D76-3BB5D380F5DE}"/>
    <cellStyle name="20% - Ênfase3 10 7" xfId="6390" xr:uid="{4A9FC88F-3203-4DB0-B012-5F070E192281}"/>
    <cellStyle name="20% - Ênfase3 10 7 2" xfId="14667" xr:uid="{EAF2DE2A-CAC0-4A1B-BD0A-0B749FCFD5D7}"/>
    <cellStyle name="20% - Ênfase3 10 8" xfId="2310" xr:uid="{2CC0792E-398B-42D9-A6E1-6192E8E162F0}"/>
    <cellStyle name="20% - Ênfase3 10 8 2" xfId="10587" xr:uid="{32DDBEDF-C979-4622-8FA9-C495A84DEBFD}"/>
    <cellStyle name="20% - Ênfase3 10 9" xfId="8541" xr:uid="{FC7B7881-8203-431F-BCD2-FB00C2459730}"/>
    <cellStyle name="20% - Ênfase3 11" xfId="179" xr:uid="{2CB9D147-6E57-470F-A021-886EEAA593F0}"/>
    <cellStyle name="20% - Ênfase3 11 2" xfId="1273" xr:uid="{ABA754DA-7DCC-4A04-A345-F8FA360E75C3}"/>
    <cellStyle name="20% - Ênfase3 11 2 2" xfId="5364" xr:uid="{0AC8DCE4-C091-43B8-8622-CEC493490454}"/>
    <cellStyle name="20% - Ênfase3 11 2 2 2" xfId="13641" xr:uid="{9A46FF25-2D13-4477-9F64-CD8345BB7EDA}"/>
    <cellStyle name="20% - Ênfase3 11 2 3" xfId="7389" xr:uid="{530CE63E-F5C8-4662-B423-F5F67F5A59D5}"/>
    <cellStyle name="20% - Ênfase3 11 2 3 2" xfId="15666" xr:uid="{598D3657-838C-4062-9C0A-A9347C0576EA}"/>
    <cellStyle name="20% - Ênfase3 11 2 4" xfId="3329" xr:uid="{E670DD3F-589B-4D62-B677-7F89A89BCBAC}"/>
    <cellStyle name="20% - Ênfase3 11 2 4 2" xfId="11606" xr:uid="{21E0B855-F7C1-4C70-B257-907C66ACEC15}"/>
    <cellStyle name="20% - Ênfase3 11 2 5" xfId="9557" xr:uid="{BC6434F7-297C-4016-A617-C488A9BCB322}"/>
    <cellStyle name="20% - Ênfase3 11 3" xfId="764" xr:uid="{CC8975EA-47D3-4ECF-94E0-8DB0C4FD29EE}"/>
    <cellStyle name="20% - Ênfase3 11 3 2" xfId="4868" xr:uid="{94A6CF73-EDFB-4614-B606-F7AAE4516AC7}"/>
    <cellStyle name="20% - Ênfase3 11 3 2 2" xfId="13145" xr:uid="{124D1115-A675-4B48-8655-60811E38DDEF}"/>
    <cellStyle name="20% - Ênfase3 11 3 3" xfId="6893" xr:uid="{242A4F4E-4CCD-4477-BC82-230CE503DD99}"/>
    <cellStyle name="20% - Ênfase3 11 3 3 2" xfId="15170" xr:uid="{44D4B2B8-3755-4199-B58B-2F066FED7334}"/>
    <cellStyle name="20% - Ênfase3 11 3 4" xfId="2824" xr:uid="{B1AEDCDB-03FF-4FDF-B187-D5A811FD7E1A}"/>
    <cellStyle name="20% - Ênfase3 11 3 4 2" xfId="11101" xr:uid="{A4E6AF54-B618-43DD-9117-AEF23093E967}"/>
    <cellStyle name="20% - Ênfase3 11 3 5" xfId="9053" xr:uid="{0EB41F56-D87C-4E51-81FA-F3B7782BBDED}"/>
    <cellStyle name="20% - Ênfase3 11 4" xfId="1815" xr:uid="{D2ECBADC-71B1-449C-84AB-A80CCEA9721F}"/>
    <cellStyle name="20% - Ênfase3 11 4 2" xfId="5901" xr:uid="{3C4A4EBF-04F1-4166-AFFE-8319BC290AD5}"/>
    <cellStyle name="20% - Ênfase3 11 4 2 2" xfId="14178" xr:uid="{5D6C4875-731A-4F02-ACE2-00521723E3B2}"/>
    <cellStyle name="20% - Ênfase3 11 4 3" xfId="7901" xr:uid="{3DA088E2-130F-45EB-928B-16B31D364E65}"/>
    <cellStyle name="20% - Ênfase3 11 4 3 2" xfId="16178" xr:uid="{5BFFA316-87DB-4B73-82A3-800C19929E1C}"/>
    <cellStyle name="20% - Ênfase3 11 4 4" xfId="3867" xr:uid="{AEE89168-86AA-43B3-8BF3-36174EF3F3B8}"/>
    <cellStyle name="20% - Ênfase3 11 4 4 2" xfId="12144" xr:uid="{4F70509A-F52A-44BD-8128-FABCE7508C74}"/>
    <cellStyle name="20% - Ênfase3 11 4 5" xfId="10095" xr:uid="{3A0AF6CB-75D2-480E-A588-B460DBD403A1}"/>
    <cellStyle name="20% - Ênfase3 11 5" xfId="4364" xr:uid="{C870AA06-6C4A-42FA-9BDB-3CCA25FB9F50}"/>
    <cellStyle name="20% - Ênfase3 11 5 2" xfId="12641" xr:uid="{A6454CFC-2A6B-4E50-AF2D-3F22EED7405F}"/>
    <cellStyle name="20% - Ênfase3 11 6" xfId="6395" xr:uid="{96D38389-9653-4FE4-BD47-D603B941F3B2}"/>
    <cellStyle name="20% - Ênfase3 11 6 2" xfId="14672" xr:uid="{078D253C-122F-412B-BF26-E8BAB3D48838}"/>
    <cellStyle name="20% - Ênfase3 11 7" xfId="2315" xr:uid="{6581F201-AB6A-497A-A329-9ED37E2EE307}"/>
    <cellStyle name="20% - Ênfase3 11 7 2" xfId="10592" xr:uid="{2DCE8E8B-0B39-48C7-A1CA-138E31FC706F}"/>
    <cellStyle name="20% - Ênfase3 11 8" xfId="8546" xr:uid="{D44E4D3C-6818-4865-99E6-4A8D11E044AF}"/>
    <cellStyle name="20% - Ênfase3 12" xfId="182" xr:uid="{113F4BC7-CFC5-4581-A97D-B1AC5B3AF5CF}"/>
    <cellStyle name="20% - Ênfase3 12 2" xfId="1276" xr:uid="{FB162C29-35FB-402B-BF48-3C9CC0407915}"/>
    <cellStyle name="20% - Ênfase3 12 2 2" xfId="5367" xr:uid="{05FB4677-EEE8-4C96-A1CA-8CAF87FFB99B}"/>
    <cellStyle name="20% - Ênfase3 12 2 2 2" xfId="13644" xr:uid="{CA563181-EFBB-4251-82B8-C28611D58F0D}"/>
    <cellStyle name="20% - Ênfase3 12 2 3" xfId="7392" xr:uid="{5B25085A-A160-4AD8-83AF-596DC7DB5C3E}"/>
    <cellStyle name="20% - Ênfase3 12 2 3 2" xfId="15669" xr:uid="{83E05331-682D-4410-A4F6-7DBA3F2704EA}"/>
    <cellStyle name="20% - Ênfase3 12 2 4" xfId="3332" xr:uid="{2A20570D-7500-4B27-AFC0-DC0C8AD2EC87}"/>
    <cellStyle name="20% - Ênfase3 12 2 4 2" xfId="11609" xr:uid="{CBDC940F-96E9-41CD-94E1-D0A10540D559}"/>
    <cellStyle name="20% - Ênfase3 12 2 5" xfId="9560" xr:uid="{E43E2FF3-B081-430C-A1A4-7C306A9F2C29}"/>
    <cellStyle name="20% - Ênfase3 12 3" xfId="767" xr:uid="{97B32B5A-A652-4CFA-9AB6-EB66BC28CE3D}"/>
    <cellStyle name="20% - Ênfase3 12 3 2" xfId="4871" xr:uid="{3D3C8D8F-35A4-4095-90D9-D7CDEB7439BE}"/>
    <cellStyle name="20% - Ênfase3 12 3 2 2" xfId="13148" xr:uid="{3819E7A9-6A26-4360-84F7-96DB0CD0D65D}"/>
    <cellStyle name="20% - Ênfase3 12 3 3" xfId="6896" xr:uid="{53EC4334-A8FC-4630-A475-364E7F58D28A}"/>
    <cellStyle name="20% - Ênfase3 12 3 3 2" xfId="15173" xr:uid="{C458559E-AEEF-4B02-B6F5-FAD6B700608A}"/>
    <cellStyle name="20% - Ênfase3 12 3 4" xfId="2827" xr:uid="{95123A7A-9EE5-47BB-9661-1590679263D2}"/>
    <cellStyle name="20% - Ênfase3 12 3 4 2" xfId="11104" xr:uid="{7602E077-4B4B-4265-9463-B934827C3DFC}"/>
    <cellStyle name="20% - Ênfase3 12 3 5" xfId="9056" xr:uid="{D3D19578-CD2E-498E-B5AA-7ADF3B3CF995}"/>
    <cellStyle name="20% - Ênfase3 12 4" xfId="1818" xr:uid="{A5DF69AA-683E-4E7D-83DE-DB31AA4FF58F}"/>
    <cellStyle name="20% - Ênfase3 12 4 2" xfId="5904" xr:uid="{5D418BE7-6B9E-4B54-933C-27F85AE4EC02}"/>
    <cellStyle name="20% - Ênfase3 12 4 2 2" xfId="14181" xr:uid="{C064B6FA-725A-485E-8CB3-A62ADBF470DE}"/>
    <cellStyle name="20% - Ênfase3 12 4 3" xfId="7904" xr:uid="{A3C45BCD-309B-4448-9F57-54874FA15078}"/>
    <cellStyle name="20% - Ênfase3 12 4 3 2" xfId="16181" xr:uid="{A23F2E94-7B96-412C-A8CC-BBBB54B5D89D}"/>
    <cellStyle name="20% - Ênfase3 12 4 4" xfId="3870" xr:uid="{EC2EE3E0-6440-4135-A7BE-441D81FBFCC2}"/>
    <cellStyle name="20% - Ênfase3 12 4 4 2" xfId="12147" xr:uid="{843A2BF6-E3F9-4407-BB82-7F64C43DED48}"/>
    <cellStyle name="20% - Ênfase3 12 4 5" xfId="10098" xr:uid="{07ED836C-7A61-4D24-8EF5-BF8D4C00C9ED}"/>
    <cellStyle name="20% - Ênfase3 12 5" xfId="4367" xr:uid="{57B37C81-9B70-47BC-8A19-9F3F55FC0162}"/>
    <cellStyle name="20% - Ênfase3 12 5 2" xfId="12644" xr:uid="{EFDD7640-C3FD-43D3-8E13-BB56ECA5D600}"/>
    <cellStyle name="20% - Ênfase3 12 6" xfId="6398" xr:uid="{38405322-770E-48DA-A7D4-30C7AAA7D0FB}"/>
    <cellStyle name="20% - Ênfase3 12 6 2" xfId="14675" xr:uid="{880EF009-9873-47C3-9DD3-CE4AD86C078D}"/>
    <cellStyle name="20% - Ênfase3 12 7" xfId="2318" xr:uid="{BF2004DD-2B1B-4777-8003-7820A618DC25}"/>
    <cellStyle name="20% - Ênfase3 12 7 2" xfId="10595" xr:uid="{B8B7D329-2A4F-4A30-A88D-28638ED37937}"/>
    <cellStyle name="20% - Ênfase3 12 8" xfId="8549" xr:uid="{DC8425DE-FFA1-4879-8D48-98F0F89FBF36}"/>
    <cellStyle name="20% - Ênfase3 13" xfId="183" xr:uid="{AEF0D59D-7BEF-4D52-A2B0-278DEDC534A7}"/>
    <cellStyle name="20% - Ênfase3 13 2" xfId="1277" xr:uid="{25088786-8398-41D5-AFF1-93260F40DD55}"/>
    <cellStyle name="20% - Ênfase3 13 2 2" xfId="5368" xr:uid="{30EEAA13-6461-4FF7-B23E-D505000AD945}"/>
    <cellStyle name="20% - Ênfase3 13 2 2 2" xfId="13645" xr:uid="{9BED3EB7-3F72-4842-9C9A-C0D00AE5BEBA}"/>
    <cellStyle name="20% - Ênfase3 13 2 3" xfId="7393" xr:uid="{0BBDE2F5-3E14-49E3-A99C-BA6193110A73}"/>
    <cellStyle name="20% - Ênfase3 13 2 3 2" xfId="15670" xr:uid="{A769F524-32F5-410D-B132-EE29B6A353FF}"/>
    <cellStyle name="20% - Ênfase3 13 2 4" xfId="3333" xr:uid="{208CE17A-6A39-41BE-BCE0-0BF76E109DD0}"/>
    <cellStyle name="20% - Ênfase3 13 2 4 2" xfId="11610" xr:uid="{E6909B30-ED33-45AA-B4BF-A733173DBC1D}"/>
    <cellStyle name="20% - Ênfase3 13 2 5" xfId="9561" xr:uid="{85716213-7388-45F5-8190-F19083BFCCB7}"/>
    <cellStyle name="20% - Ênfase3 13 3" xfId="768" xr:uid="{645C221C-3D22-4BC9-83E9-83AFEE8E3E3C}"/>
    <cellStyle name="20% - Ênfase3 13 3 2" xfId="4872" xr:uid="{C71DA8A6-C1BC-4A2A-9A76-E2AEA36DF9AB}"/>
    <cellStyle name="20% - Ênfase3 13 3 2 2" xfId="13149" xr:uid="{899A92E2-3D7F-44E3-A0EC-558FCDCA92CC}"/>
    <cellStyle name="20% - Ênfase3 13 3 3" xfId="6897" xr:uid="{57A4BE1A-3293-4223-B5C4-4B0CEBF40DEA}"/>
    <cellStyle name="20% - Ênfase3 13 3 3 2" xfId="15174" xr:uid="{E4C23585-050A-49AC-B132-006EDAEBA3B7}"/>
    <cellStyle name="20% - Ênfase3 13 3 4" xfId="2828" xr:uid="{2161D1F8-27D9-4181-B484-061BBB6A529B}"/>
    <cellStyle name="20% - Ênfase3 13 3 4 2" xfId="11105" xr:uid="{291EFC7A-0C42-437A-A467-FBF1376EC252}"/>
    <cellStyle name="20% - Ênfase3 13 3 5" xfId="9057" xr:uid="{E003F5F6-F4C4-4085-9255-6118D45FFF0E}"/>
    <cellStyle name="20% - Ênfase3 13 4" xfId="1819" xr:uid="{C26CACCF-64F9-4F16-A9FE-94E49DE7B9B4}"/>
    <cellStyle name="20% - Ênfase3 13 4 2" xfId="5905" xr:uid="{158ED67A-9BFF-434D-9784-AC1B09DDB59F}"/>
    <cellStyle name="20% - Ênfase3 13 4 2 2" xfId="14182" xr:uid="{9AE8DF21-267B-49BA-AC01-1E4D89E32698}"/>
    <cellStyle name="20% - Ênfase3 13 4 3" xfId="7905" xr:uid="{5B36D69A-A96E-4D5F-B727-D57AEA930A63}"/>
    <cellStyle name="20% - Ênfase3 13 4 3 2" xfId="16182" xr:uid="{75F4F2D0-5A1B-4AD9-AEAA-F1DE809ED046}"/>
    <cellStyle name="20% - Ênfase3 13 4 4" xfId="3871" xr:uid="{6A930F77-EF36-43C6-9A45-D2FC30989785}"/>
    <cellStyle name="20% - Ênfase3 13 4 4 2" xfId="12148" xr:uid="{12BEBC91-DFBD-470A-8631-EC2362D74FAC}"/>
    <cellStyle name="20% - Ênfase3 13 4 5" xfId="10099" xr:uid="{4847C1C0-3CAF-4DAD-B3A8-65FF488EB1B6}"/>
    <cellStyle name="20% - Ênfase3 13 5" xfId="4368" xr:uid="{B979C41F-4DF0-4041-80AD-358EA7E84D6E}"/>
    <cellStyle name="20% - Ênfase3 13 5 2" xfId="12645" xr:uid="{008FE09F-C82B-4D66-81F1-56D097A70706}"/>
    <cellStyle name="20% - Ênfase3 13 6" xfId="6399" xr:uid="{2E3BE54D-2943-42C9-805F-B43119345991}"/>
    <cellStyle name="20% - Ênfase3 13 6 2" xfId="14676" xr:uid="{91FD08B0-8D32-4106-99C0-E9796727A1F7}"/>
    <cellStyle name="20% - Ênfase3 13 7" xfId="2319" xr:uid="{766D500B-95F0-4BC0-AECC-1FA86FA2971A}"/>
    <cellStyle name="20% - Ênfase3 13 7 2" xfId="10596" xr:uid="{2D27D8DA-7017-4671-85BF-C9182F5F8517}"/>
    <cellStyle name="20% - Ênfase3 13 8" xfId="8550" xr:uid="{971EB582-986D-446D-8661-19FC01B53E92}"/>
    <cellStyle name="20% - Ênfase3 14" xfId="184" xr:uid="{6EFC8BCF-4F0D-4F5F-8B01-3B362268E402}"/>
    <cellStyle name="20% - Ênfase3 14 2" xfId="1278" xr:uid="{D4A72BF4-1E1F-4B4C-9ADC-AA2266A375B8}"/>
    <cellStyle name="20% - Ênfase3 14 2 2" xfId="5369" xr:uid="{52DF337E-29C0-417F-B500-34C066726068}"/>
    <cellStyle name="20% - Ênfase3 14 2 2 2" xfId="13646" xr:uid="{BAA2F20C-7953-4B92-A89B-AE251AF4ACAF}"/>
    <cellStyle name="20% - Ênfase3 14 2 3" xfId="7394" xr:uid="{7D37AE43-D86A-47FA-A951-61A8F7B407FB}"/>
    <cellStyle name="20% - Ênfase3 14 2 3 2" xfId="15671" xr:uid="{DF4941CF-4BB2-4B49-8743-4C756D0CF7FE}"/>
    <cellStyle name="20% - Ênfase3 14 2 4" xfId="3334" xr:uid="{7055C69D-043E-4A4D-B972-1BC3925242AE}"/>
    <cellStyle name="20% - Ênfase3 14 2 4 2" xfId="11611" xr:uid="{8CE0AA4C-4CD5-4967-B4AE-609722392B1A}"/>
    <cellStyle name="20% - Ênfase3 14 2 5" xfId="9562" xr:uid="{C14A0D2C-C5B5-4326-BB8A-8FA5824A399D}"/>
    <cellStyle name="20% - Ênfase3 14 3" xfId="769" xr:uid="{AF76AC74-B885-4ADF-8865-73782BFE7A4B}"/>
    <cellStyle name="20% - Ênfase3 14 3 2" xfId="4873" xr:uid="{480C3092-38D8-4486-BA46-AB6652D44D5D}"/>
    <cellStyle name="20% - Ênfase3 14 3 2 2" xfId="13150" xr:uid="{38916B9B-A1B2-4116-BF1E-2D2D8A93CE9A}"/>
    <cellStyle name="20% - Ênfase3 14 3 3" xfId="6898" xr:uid="{7EA62006-3D64-444B-A2F4-806753720385}"/>
    <cellStyle name="20% - Ênfase3 14 3 3 2" xfId="15175" xr:uid="{D9F6EE05-3E89-471E-AF56-C92D391A45F0}"/>
    <cellStyle name="20% - Ênfase3 14 3 4" xfId="2829" xr:uid="{C1A77A8B-AC50-447C-B0F9-359349690E93}"/>
    <cellStyle name="20% - Ênfase3 14 3 4 2" xfId="11106" xr:uid="{A255C534-0FFF-46BB-B435-00782F6CF902}"/>
    <cellStyle name="20% - Ênfase3 14 3 5" xfId="9058" xr:uid="{0B85C4A2-E2C5-4E59-9719-E96EBBAF7AF4}"/>
    <cellStyle name="20% - Ênfase3 14 4" xfId="1820" xr:uid="{90582438-68D8-4A92-AF2D-78DCE15659D0}"/>
    <cellStyle name="20% - Ênfase3 14 4 2" xfId="5906" xr:uid="{735CA958-783C-4EA7-B751-1DA6462479BD}"/>
    <cellStyle name="20% - Ênfase3 14 4 2 2" xfId="14183" xr:uid="{71724FE3-C68B-43DD-B706-56D7CF4D03D1}"/>
    <cellStyle name="20% - Ênfase3 14 4 3" xfId="7906" xr:uid="{882D9F06-7A21-45B4-8C82-B734EDDB195D}"/>
    <cellStyle name="20% - Ênfase3 14 4 3 2" xfId="16183" xr:uid="{5F68B2D5-5210-4201-8004-1F358C2E439E}"/>
    <cellStyle name="20% - Ênfase3 14 4 4" xfId="3872" xr:uid="{DBD80028-9D16-4932-A141-E2489806BDEB}"/>
    <cellStyle name="20% - Ênfase3 14 4 4 2" xfId="12149" xr:uid="{98C76440-F00F-4410-99C7-723429B115AD}"/>
    <cellStyle name="20% - Ênfase3 14 4 5" xfId="10100" xr:uid="{A166E2BA-2C21-4072-A7F2-31BEB928AEB1}"/>
    <cellStyle name="20% - Ênfase3 14 5" xfId="4369" xr:uid="{E3595FB0-8006-4D98-AA06-46C9F2A9F928}"/>
    <cellStyle name="20% - Ênfase3 14 5 2" xfId="12646" xr:uid="{99FC404A-D4A7-4BFB-92C7-5A2E9C411537}"/>
    <cellStyle name="20% - Ênfase3 14 6" xfId="6400" xr:uid="{F8B6F66B-BD79-4893-A1EF-DCC264CD9823}"/>
    <cellStyle name="20% - Ênfase3 14 6 2" xfId="14677" xr:uid="{40A363F4-2EF2-43A7-B61A-FF88D1FBFCA8}"/>
    <cellStyle name="20% - Ênfase3 14 7" xfId="2320" xr:uid="{E12B27B0-4C23-49E3-A8BF-CC07104D344B}"/>
    <cellStyle name="20% - Ênfase3 14 7 2" xfId="10597" xr:uid="{059AF33B-D9F6-4F35-B71A-098B7616DBB5}"/>
    <cellStyle name="20% - Ênfase3 14 8" xfId="8551" xr:uid="{A8B170E0-B8BD-4EAC-95FD-B8C1948D152A}"/>
    <cellStyle name="20% - Ênfase3 15" xfId="186" xr:uid="{5D467C80-7A5B-4A03-8A31-5CCE830203EC}"/>
    <cellStyle name="20% - Ênfase3 15 2" xfId="1280" xr:uid="{DCE81B2C-3B4E-487B-B8D4-A77BEE0CD425}"/>
    <cellStyle name="20% - Ênfase3 15 2 2" xfId="5371" xr:uid="{F45B39CC-07DB-4D1E-B8C5-1CF947269E85}"/>
    <cellStyle name="20% - Ênfase3 15 2 2 2" xfId="13648" xr:uid="{AA10C33B-F604-468B-BAFB-C87FA8D34004}"/>
    <cellStyle name="20% - Ênfase3 15 2 3" xfId="7396" xr:uid="{2BF54B72-C166-4725-8ECC-84BAA4E14ACB}"/>
    <cellStyle name="20% - Ênfase3 15 2 3 2" xfId="15673" xr:uid="{61318C8E-BECB-495D-B194-6627582096B3}"/>
    <cellStyle name="20% - Ênfase3 15 2 4" xfId="3336" xr:uid="{EF438883-CD4E-4334-A6FF-29EB8F5510EE}"/>
    <cellStyle name="20% - Ênfase3 15 2 4 2" xfId="11613" xr:uid="{DAB9A8A6-8F58-413C-8BBD-197CF3B0CA08}"/>
    <cellStyle name="20% - Ênfase3 15 2 5" xfId="9564" xr:uid="{144FEED5-F144-4B07-A43B-3584A6583C97}"/>
    <cellStyle name="20% - Ênfase3 15 3" xfId="771" xr:uid="{D782CF7C-AC0A-4612-85B2-5778FFF72F3B}"/>
    <cellStyle name="20% - Ênfase3 15 3 2" xfId="4875" xr:uid="{8EDD06EA-3E34-4D1D-A261-0D033409DF30}"/>
    <cellStyle name="20% - Ênfase3 15 3 2 2" xfId="13152" xr:uid="{65254FF2-8684-4506-9E3B-265B71FA862C}"/>
    <cellStyle name="20% - Ênfase3 15 3 3" xfId="6900" xr:uid="{7A684806-234A-49BC-BC27-022FAB8545A4}"/>
    <cellStyle name="20% - Ênfase3 15 3 3 2" xfId="15177" xr:uid="{25062AAC-D5FB-433A-B4BF-EFA6C34B39CB}"/>
    <cellStyle name="20% - Ênfase3 15 3 4" xfId="2831" xr:uid="{C8984F89-E91D-4710-9BDC-56427E6FBE9C}"/>
    <cellStyle name="20% - Ênfase3 15 3 4 2" xfId="11108" xr:uid="{7328339F-2C61-4344-97F1-48E66719E4E4}"/>
    <cellStyle name="20% - Ênfase3 15 3 5" xfId="9060" xr:uid="{B2E20613-F185-4447-9214-27230D7832E2}"/>
    <cellStyle name="20% - Ênfase3 15 4" xfId="1822" xr:uid="{C5E691B6-41B5-4153-BB3F-4E322076F98F}"/>
    <cellStyle name="20% - Ênfase3 15 4 2" xfId="5908" xr:uid="{584352DA-36D5-457E-A9C1-589B19DFA9D5}"/>
    <cellStyle name="20% - Ênfase3 15 4 2 2" xfId="14185" xr:uid="{C92FA061-FDDC-48A7-BA9A-337713CDF939}"/>
    <cellStyle name="20% - Ênfase3 15 4 3" xfId="7908" xr:uid="{ECFCF3E0-44C3-44F8-9E32-05D7503E0729}"/>
    <cellStyle name="20% - Ênfase3 15 4 3 2" xfId="16185" xr:uid="{94B27B3F-00FC-4902-A002-6DF651E17EFD}"/>
    <cellStyle name="20% - Ênfase3 15 4 4" xfId="3874" xr:uid="{FAA2364C-9706-4498-B15A-3EECB27802FD}"/>
    <cellStyle name="20% - Ênfase3 15 4 4 2" xfId="12151" xr:uid="{B813E2C3-17D3-4927-BBB1-D4071854954D}"/>
    <cellStyle name="20% - Ênfase3 15 4 5" xfId="10102" xr:uid="{937F1F85-54A8-4EF0-8051-E61A4698E4E9}"/>
    <cellStyle name="20% - Ênfase3 15 5" xfId="4371" xr:uid="{617ED5BD-71EC-435C-88F1-EEA78663CE2D}"/>
    <cellStyle name="20% - Ênfase3 15 5 2" xfId="12648" xr:uid="{38BF34CD-4768-47B1-AB8F-CE953A2CBB66}"/>
    <cellStyle name="20% - Ênfase3 15 6" xfId="6402" xr:uid="{322923D3-24B0-4833-8CEF-31E2493F6649}"/>
    <cellStyle name="20% - Ênfase3 15 6 2" xfId="14679" xr:uid="{9967061A-8ACA-4825-ACDF-E255E99EC9F6}"/>
    <cellStyle name="20% - Ênfase3 15 7" xfId="2322" xr:uid="{E11D49E8-13AB-406E-A18C-AF93447E829F}"/>
    <cellStyle name="20% - Ênfase3 15 7 2" xfId="10599" xr:uid="{FB7C2B6A-7392-4A1C-AEB2-011D12A4F2B6}"/>
    <cellStyle name="20% - Ênfase3 15 8" xfId="8553" xr:uid="{48054129-7672-4F7A-8DF0-0C84D1784D66}"/>
    <cellStyle name="20% - Ênfase3 16" xfId="188" xr:uid="{F509B7B4-37E6-4F53-BF92-0E73C264E728}"/>
    <cellStyle name="20% - Ênfase3 16 2" xfId="1282" xr:uid="{63CA0D8A-EB32-4712-9DA8-31F15240C346}"/>
    <cellStyle name="20% - Ênfase3 16 2 2" xfId="5373" xr:uid="{B42D6F52-FD23-4C0E-B7E2-27B9BF5A5361}"/>
    <cellStyle name="20% - Ênfase3 16 2 2 2" xfId="13650" xr:uid="{D020511F-0B98-44C4-A3AE-D696D2178F89}"/>
    <cellStyle name="20% - Ênfase3 16 2 3" xfId="7398" xr:uid="{3FFCC70E-8625-4698-A8B0-C8CB236B143F}"/>
    <cellStyle name="20% - Ênfase3 16 2 3 2" xfId="15675" xr:uid="{797FA546-EAC9-4837-8F03-25EBB77D2A92}"/>
    <cellStyle name="20% - Ênfase3 16 2 4" xfId="3338" xr:uid="{97857F05-89F1-4196-A400-97836AA16A7B}"/>
    <cellStyle name="20% - Ênfase3 16 2 4 2" xfId="11615" xr:uid="{4527DCED-99C3-4D7A-8ED4-71917A686727}"/>
    <cellStyle name="20% - Ênfase3 16 2 5" xfId="9566" xr:uid="{3DC6AB82-EEC1-4E8A-B446-5019C1E49A72}"/>
    <cellStyle name="20% - Ênfase3 16 3" xfId="773" xr:uid="{32C7DECA-1D40-4CE9-BD18-BF0DB0D34E20}"/>
    <cellStyle name="20% - Ênfase3 16 3 2" xfId="4877" xr:uid="{886539A6-8FAF-450E-A8FF-D7B878F59858}"/>
    <cellStyle name="20% - Ênfase3 16 3 2 2" xfId="13154" xr:uid="{26EED710-12EF-497A-B526-5C468C6C1333}"/>
    <cellStyle name="20% - Ênfase3 16 3 3" xfId="6902" xr:uid="{CC3015D1-A897-4A9D-BCCF-02AFFFA2655D}"/>
    <cellStyle name="20% - Ênfase3 16 3 3 2" xfId="15179" xr:uid="{5FFAE9DC-A9A6-4852-9BF4-C09DB995CBF4}"/>
    <cellStyle name="20% - Ênfase3 16 3 4" xfId="2833" xr:uid="{04855F85-2339-431D-AE02-77E5C71331A1}"/>
    <cellStyle name="20% - Ênfase3 16 3 4 2" xfId="11110" xr:uid="{69D68D13-678D-4209-A487-B384E9CDACD1}"/>
    <cellStyle name="20% - Ênfase3 16 3 5" xfId="9062" xr:uid="{8F9A7E32-1624-410A-B580-5D55092A8A77}"/>
    <cellStyle name="20% - Ênfase3 16 4" xfId="1824" xr:uid="{AE2EF31B-F3C5-4298-99A0-6FFB6149F0B8}"/>
    <cellStyle name="20% - Ênfase3 16 4 2" xfId="5910" xr:uid="{16FCF9D1-8759-4EB6-AFAB-70F3465B0055}"/>
    <cellStyle name="20% - Ênfase3 16 4 2 2" xfId="14187" xr:uid="{8F3958F4-7D24-447B-AF86-6051B5A65EAE}"/>
    <cellStyle name="20% - Ênfase3 16 4 3" xfId="7910" xr:uid="{E4512F62-1DE3-4C4E-9B05-26D233FD0955}"/>
    <cellStyle name="20% - Ênfase3 16 4 3 2" xfId="16187" xr:uid="{1C8004EF-1CB4-4FA1-B619-B65CF62316BE}"/>
    <cellStyle name="20% - Ênfase3 16 4 4" xfId="3876" xr:uid="{B99C701D-4203-437E-B274-84CA31D59DA6}"/>
    <cellStyle name="20% - Ênfase3 16 4 4 2" xfId="12153" xr:uid="{4D53D372-871A-470B-8EEF-6E4683F7A74D}"/>
    <cellStyle name="20% - Ênfase3 16 4 5" xfId="10104" xr:uid="{CC6CA01A-180D-4F24-AEB2-C2DE52C74B51}"/>
    <cellStyle name="20% - Ênfase3 16 5" xfId="4373" xr:uid="{8984AC40-9889-461D-B7AC-67CE87DC0471}"/>
    <cellStyle name="20% - Ênfase3 16 5 2" xfId="12650" xr:uid="{7598314D-BC1C-48C3-8B40-CD99D1608A4B}"/>
    <cellStyle name="20% - Ênfase3 16 6" xfId="6404" xr:uid="{6A1A8FC8-1DFC-46CD-9B92-45A916D6CF48}"/>
    <cellStyle name="20% - Ênfase3 16 6 2" xfId="14681" xr:uid="{D366E8B6-EA63-4DEF-AA5F-B2476E3B8625}"/>
    <cellStyle name="20% - Ênfase3 16 7" xfId="2324" xr:uid="{2F700168-8784-48D6-BD18-FC14506F8BE4}"/>
    <cellStyle name="20% - Ênfase3 16 7 2" xfId="10601" xr:uid="{343C1065-72DE-429A-BC50-7C8BEE2D5F5C}"/>
    <cellStyle name="20% - Ênfase3 16 8" xfId="8555" xr:uid="{6F684B88-21FB-415A-BC30-0F6635EB0F66}"/>
    <cellStyle name="20% - Ênfase3 17" xfId="190" xr:uid="{744D3A45-195A-40C8-A1E6-CC1B5CEF4049}"/>
    <cellStyle name="20% - Ênfase3 17 2" xfId="1284" xr:uid="{4B6DAD37-9203-4BE2-8264-8A6F47383938}"/>
    <cellStyle name="20% - Ênfase3 17 2 2" xfId="5375" xr:uid="{FA56F09B-A10C-49B1-8F9B-4E95215C1C11}"/>
    <cellStyle name="20% - Ênfase3 17 2 2 2" xfId="13652" xr:uid="{A10845FF-8BDF-4C2E-AFD4-50BE6BD248C6}"/>
    <cellStyle name="20% - Ênfase3 17 2 3" xfId="7400" xr:uid="{C836CF5D-19E3-4C55-BB49-7753182610CE}"/>
    <cellStyle name="20% - Ênfase3 17 2 3 2" xfId="15677" xr:uid="{9C3060FA-EB8C-47EA-8818-A7463A8DA0C9}"/>
    <cellStyle name="20% - Ênfase3 17 2 4" xfId="3340" xr:uid="{ED6C0F41-5E4D-4DA2-910D-8D1AB19876F4}"/>
    <cellStyle name="20% - Ênfase3 17 2 4 2" xfId="11617" xr:uid="{A5CFFFFF-773D-4F68-B321-8AAEE3A8D47A}"/>
    <cellStyle name="20% - Ênfase3 17 2 5" xfId="9568" xr:uid="{5D3B9BFD-088B-4691-BF3C-BC5626633728}"/>
    <cellStyle name="20% - Ênfase3 17 3" xfId="775" xr:uid="{6565D76C-30FA-4D6F-8AAF-EFC6BBE8578D}"/>
    <cellStyle name="20% - Ênfase3 17 3 2" xfId="4879" xr:uid="{94E2AD58-FE3C-42E7-8547-92B655366695}"/>
    <cellStyle name="20% - Ênfase3 17 3 2 2" xfId="13156" xr:uid="{3FFAE738-4ABD-47EB-815F-65BFFDEBB6A1}"/>
    <cellStyle name="20% - Ênfase3 17 3 3" xfId="6904" xr:uid="{EDBB781E-498C-46EC-BDC6-21F3231128D6}"/>
    <cellStyle name="20% - Ênfase3 17 3 3 2" xfId="15181" xr:uid="{827DF5A7-8EF2-4A2F-BDDD-8FFC5721D49B}"/>
    <cellStyle name="20% - Ênfase3 17 3 4" xfId="2835" xr:uid="{C4EAE1DE-13D0-4AFC-9D23-5F56DDC44799}"/>
    <cellStyle name="20% - Ênfase3 17 3 4 2" xfId="11112" xr:uid="{B0047350-2080-42B7-A147-0A6EFAE2F456}"/>
    <cellStyle name="20% - Ênfase3 17 3 5" xfId="9064" xr:uid="{EA887AF1-86EC-4E84-A8FC-C70C4B97DA23}"/>
    <cellStyle name="20% - Ênfase3 17 4" xfId="1826" xr:uid="{351BBB87-4AF5-401D-8AFD-4A4CA843B2D7}"/>
    <cellStyle name="20% - Ênfase3 17 4 2" xfId="5912" xr:uid="{226137A3-F9D2-4AF3-8C5C-423B1AAE5892}"/>
    <cellStyle name="20% - Ênfase3 17 4 2 2" xfId="14189" xr:uid="{7335B8B9-6576-4561-9B8A-8FE24DE74867}"/>
    <cellStyle name="20% - Ênfase3 17 4 3" xfId="7912" xr:uid="{EADA1789-3418-470E-994C-466481779D7D}"/>
    <cellStyle name="20% - Ênfase3 17 4 3 2" xfId="16189" xr:uid="{E611D86A-2145-4430-A451-3C3EFB3B539C}"/>
    <cellStyle name="20% - Ênfase3 17 4 4" xfId="3878" xr:uid="{5374AFD5-ABDC-4C9B-96CC-A3A0DB363786}"/>
    <cellStyle name="20% - Ênfase3 17 4 4 2" xfId="12155" xr:uid="{17513511-4159-400C-8B68-B6A3A636862A}"/>
    <cellStyle name="20% - Ênfase3 17 4 5" xfId="10106" xr:uid="{BA84B0E7-C9F4-4F54-8DE1-9C5DD42A32CE}"/>
    <cellStyle name="20% - Ênfase3 17 5" xfId="4375" xr:uid="{835992D4-2583-424B-B442-1455260ED069}"/>
    <cellStyle name="20% - Ênfase3 17 5 2" xfId="12652" xr:uid="{47287683-AE00-470A-9254-7338E6901142}"/>
    <cellStyle name="20% - Ênfase3 17 6" xfId="6406" xr:uid="{0B96AC93-44A4-45FB-9282-1E629FC4420B}"/>
    <cellStyle name="20% - Ênfase3 17 6 2" xfId="14683" xr:uid="{5958BA73-2B89-420D-9386-C5243D4D8465}"/>
    <cellStyle name="20% - Ênfase3 17 7" xfId="2326" xr:uid="{94F7CA05-F81D-4614-A970-3650C7DFB306}"/>
    <cellStyle name="20% - Ênfase3 17 7 2" xfId="10603" xr:uid="{6076CB91-C7AE-475D-9838-CE51D99CE150}"/>
    <cellStyle name="20% - Ênfase3 17 8" xfId="8557" xr:uid="{8098CE67-1540-44C3-8DDD-BEDB5FC9E128}"/>
    <cellStyle name="20% - Ênfase3 18" xfId="192" xr:uid="{16A2332A-CF8D-43C2-B5F0-1B5A2DA821B3}"/>
    <cellStyle name="20% - Ênfase3 18 2" xfId="1285" xr:uid="{27479242-E587-425B-AA6D-E6E2582902B9}"/>
    <cellStyle name="20% - Ênfase3 18 2 2" xfId="5376" xr:uid="{BEC3B870-AEA0-4A55-9391-A39B70E6749F}"/>
    <cellStyle name="20% - Ênfase3 18 2 2 2" xfId="13653" xr:uid="{C68E455B-6018-4E5E-9BE9-93A30ACE53F1}"/>
    <cellStyle name="20% - Ênfase3 18 2 3" xfId="7401" xr:uid="{72E39114-81CA-46BA-8F94-B880704A610A}"/>
    <cellStyle name="20% - Ênfase3 18 2 3 2" xfId="15678" xr:uid="{60B176F5-F0C2-47B1-9F42-68F073D5565A}"/>
    <cellStyle name="20% - Ênfase3 18 2 4" xfId="3341" xr:uid="{129FA61B-CCD8-4846-908D-0A88B18E6253}"/>
    <cellStyle name="20% - Ênfase3 18 2 4 2" xfId="11618" xr:uid="{906AA331-E173-4837-8F29-2B34A7D9128A}"/>
    <cellStyle name="20% - Ênfase3 18 2 5" xfId="9569" xr:uid="{03763CFE-55CA-48EC-A440-B8F10F0B382F}"/>
    <cellStyle name="20% - Ênfase3 18 3" xfId="776" xr:uid="{6E2EB26A-9A24-4A3C-A8F6-5C54CB01B76F}"/>
    <cellStyle name="20% - Ênfase3 18 3 2" xfId="4880" xr:uid="{83D471F7-C195-4F88-813E-393C03B6244B}"/>
    <cellStyle name="20% - Ênfase3 18 3 2 2" xfId="13157" xr:uid="{AD319CE0-3D13-4EA4-999A-E253DD40C775}"/>
    <cellStyle name="20% - Ênfase3 18 3 3" xfId="6905" xr:uid="{DDD63ADB-38E2-46F9-84C8-5E8EC59331E7}"/>
    <cellStyle name="20% - Ênfase3 18 3 3 2" xfId="15182" xr:uid="{E7AB1BD7-11D8-4257-BBF3-45B7D828A049}"/>
    <cellStyle name="20% - Ênfase3 18 3 4" xfId="2836" xr:uid="{1BC3483F-4A83-4581-AB82-6F68CA450A18}"/>
    <cellStyle name="20% - Ênfase3 18 3 4 2" xfId="11113" xr:uid="{9EE9F0FF-24E7-4497-9C7A-07EFB0B5FCE7}"/>
    <cellStyle name="20% - Ênfase3 18 3 5" xfId="9065" xr:uid="{815A3160-1F13-438F-915F-F0650AB0F741}"/>
    <cellStyle name="20% - Ênfase3 18 4" xfId="1827" xr:uid="{DBDF0072-DE90-4BDC-A79C-B840B8E30EC7}"/>
    <cellStyle name="20% - Ênfase3 18 4 2" xfId="5913" xr:uid="{35BCCF5D-A283-4DC8-8E10-92A4FE3F568E}"/>
    <cellStyle name="20% - Ênfase3 18 4 2 2" xfId="14190" xr:uid="{856F15F1-EA33-4913-A836-B68F5FE59F5A}"/>
    <cellStyle name="20% - Ênfase3 18 4 3" xfId="7913" xr:uid="{D3196893-0007-4345-BD5C-6D4F065C941D}"/>
    <cellStyle name="20% - Ênfase3 18 4 3 2" xfId="16190" xr:uid="{8F7BE833-0E87-4912-A3E2-FBD474804E99}"/>
    <cellStyle name="20% - Ênfase3 18 4 4" xfId="3879" xr:uid="{657800F5-213E-4930-B6FE-C98327163F6F}"/>
    <cellStyle name="20% - Ênfase3 18 4 4 2" xfId="12156" xr:uid="{E4A83D98-9E10-48C6-8CB3-E1B8705A8EA8}"/>
    <cellStyle name="20% - Ênfase3 18 4 5" xfId="10107" xr:uid="{4F1151BA-F3E7-4F8F-9065-3EE5876A9878}"/>
    <cellStyle name="20% - Ênfase3 18 5" xfId="4376" xr:uid="{6A913050-B901-4F7D-9640-D3E8E5C95555}"/>
    <cellStyle name="20% - Ênfase3 18 5 2" xfId="12653" xr:uid="{E0FC914C-9D8C-40ED-8B2B-8B15195EF665}"/>
    <cellStyle name="20% - Ênfase3 18 6" xfId="6407" xr:uid="{F6189EBF-5807-43B1-8891-F47F32471061}"/>
    <cellStyle name="20% - Ênfase3 18 6 2" xfId="14684" xr:uid="{B82E8B71-6793-4CD9-A33B-069F7DB05854}"/>
    <cellStyle name="20% - Ênfase3 18 7" xfId="2327" xr:uid="{8DE58C51-D0BB-4C59-8667-53C2BF7403A9}"/>
    <cellStyle name="20% - Ênfase3 18 7 2" xfId="10604" xr:uid="{17F7CB07-7B8D-4620-9DEF-215FA0CE9412}"/>
    <cellStyle name="20% - Ênfase3 18 8" xfId="8558" xr:uid="{FE8CE2DC-5DFD-49D3-BC29-D15B0D82DA6F}"/>
    <cellStyle name="20% - Ênfase3 19" xfId="193" xr:uid="{17FCBE25-F395-4E3C-BBCA-08C715437776}"/>
    <cellStyle name="20% - Ênfase3 19 2" xfId="1286" xr:uid="{835C41D1-EC3B-405D-B5B9-0ED7E3AADEBC}"/>
    <cellStyle name="20% - Ênfase3 19 2 2" xfId="5377" xr:uid="{2704EFF6-5CF4-49AC-93B1-FA3F34D197C2}"/>
    <cellStyle name="20% - Ênfase3 19 2 2 2" xfId="13654" xr:uid="{72CC86F6-052D-44EE-8320-9F82B3E53C01}"/>
    <cellStyle name="20% - Ênfase3 19 2 3" xfId="7402" xr:uid="{F0210631-275C-4728-BCC4-DDC943194213}"/>
    <cellStyle name="20% - Ênfase3 19 2 3 2" xfId="15679" xr:uid="{B3899D38-8514-4D8D-80C1-DDF44E3C822E}"/>
    <cellStyle name="20% - Ênfase3 19 2 4" xfId="3342" xr:uid="{E0B7BB02-6D9E-4CA1-92EB-5923312753D2}"/>
    <cellStyle name="20% - Ênfase3 19 2 4 2" xfId="11619" xr:uid="{526EF63A-E940-4290-81D5-91B4A75BD7A6}"/>
    <cellStyle name="20% - Ênfase3 19 2 5" xfId="9570" xr:uid="{3F285896-AAFD-43D0-B1EB-BD74C2EAB532}"/>
    <cellStyle name="20% - Ênfase3 19 3" xfId="777" xr:uid="{8F0A1133-F6A5-4595-BBB5-A09F3587C944}"/>
    <cellStyle name="20% - Ênfase3 19 3 2" xfId="4881" xr:uid="{8F7F10BD-CDCD-409D-816D-C2D44A3BC5E0}"/>
    <cellStyle name="20% - Ênfase3 19 3 2 2" xfId="13158" xr:uid="{8C349873-2C7D-4ADF-84BC-5973FEFEC0A0}"/>
    <cellStyle name="20% - Ênfase3 19 3 3" xfId="6906" xr:uid="{2C63E14F-6B7A-49B3-BA1D-A404EFEC5D99}"/>
    <cellStyle name="20% - Ênfase3 19 3 3 2" xfId="15183" xr:uid="{BDFAE736-78E3-47B0-A7A8-F773CE27F353}"/>
    <cellStyle name="20% - Ênfase3 19 3 4" xfId="2837" xr:uid="{F2ACC668-AA8F-48BD-9419-4378C1F92F0C}"/>
    <cellStyle name="20% - Ênfase3 19 3 4 2" xfId="11114" xr:uid="{4600D452-318F-4901-AD46-DCE0C881541D}"/>
    <cellStyle name="20% - Ênfase3 19 3 5" xfId="9066" xr:uid="{2457AA40-CCF9-486D-A60E-FBE8D59B175A}"/>
    <cellStyle name="20% - Ênfase3 19 4" xfId="1828" xr:uid="{7E2171E4-0CF2-464B-80D3-43E348651A37}"/>
    <cellStyle name="20% - Ênfase3 19 4 2" xfId="5914" xr:uid="{EA9EFC79-8DB3-45D3-887E-258F115781DE}"/>
    <cellStyle name="20% - Ênfase3 19 4 2 2" xfId="14191" xr:uid="{E7AFA1B8-AEBC-4422-AE18-531352F9BB27}"/>
    <cellStyle name="20% - Ênfase3 19 4 3" xfId="7914" xr:uid="{7FAA3D17-3EC3-4988-BA74-32FACB9C2322}"/>
    <cellStyle name="20% - Ênfase3 19 4 3 2" xfId="16191" xr:uid="{8FB35AD8-615E-422D-AD09-5236A4F7B760}"/>
    <cellStyle name="20% - Ênfase3 19 4 4" xfId="3880" xr:uid="{B854EBD9-6ABB-471F-80F4-8CE4A634D93E}"/>
    <cellStyle name="20% - Ênfase3 19 4 4 2" xfId="12157" xr:uid="{E200AAFB-FB22-4C77-956E-8BECF5B4E22C}"/>
    <cellStyle name="20% - Ênfase3 19 4 5" xfId="10108" xr:uid="{8B2C9019-7406-45FD-93D8-248D895EF6B6}"/>
    <cellStyle name="20% - Ênfase3 19 5" xfId="4377" xr:uid="{CDEC18AF-B6EC-4340-BDDE-FF5FD787F5F4}"/>
    <cellStyle name="20% - Ênfase3 19 5 2" xfId="12654" xr:uid="{879FD2AA-2914-47D1-871C-748A7FB67C39}"/>
    <cellStyle name="20% - Ênfase3 19 6" xfId="6408" xr:uid="{71FC0B9C-E28C-4667-B7AC-CB812900E1E2}"/>
    <cellStyle name="20% - Ênfase3 19 6 2" xfId="14685" xr:uid="{D5DD0F45-FBEB-444C-A886-937488108369}"/>
    <cellStyle name="20% - Ênfase3 19 7" xfId="2328" xr:uid="{AC5890E6-5E60-4E03-AFF6-FAA8F02DD248}"/>
    <cellStyle name="20% - Ênfase3 19 7 2" xfId="10605" xr:uid="{71107D35-496F-40F9-B64A-1E1C0281CAAD}"/>
    <cellStyle name="20% - Ênfase3 19 8" xfId="8559" xr:uid="{4DC8DE36-455A-41B6-9FD8-90F8AFD08B74}"/>
    <cellStyle name="20% - Ênfase3 2" xfId="194" xr:uid="{F3A58E26-2622-4E9A-96A6-75BA0DA87332}"/>
    <cellStyle name="20% - Ênfase3 2 2" xfId="64" xr:uid="{2C8AE6D2-BF77-4DF4-B513-1157A68713A8}"/>
    <cellStyle name="20% - Ênfase3 2 2 2" xfId="1161" xr:uid="{01C5DC7F-0DBE-417F-85DF-DBEA87F85B40}"/>
    <cellStyle name="20% - Ênfase3 2 2 2 2" xfId="5253" xr:uid="{F4BDE1AD-EE2E-457F-BA27-4CC67F2B236F}"/>
    <cellStyle name="20% - Ênfase3 2 2 2 2 2" xfId="13530" xr:uid="{F36D5EA2-036E-4342-91D9-D6019751061E}"/>
    <cellStyle name="20% - Ênfase3 2 2 2 3" xfId="7278" xr:uid="{AED88729-3A67-4072-8B4F-8E3ACA103F36}"/>
    <cellStyle name="20% - Ênfase3 2 2 2 3 2" xfId="15555" xr:uid="{3546B5BB-CDB4-4159-8976-B24ED1949D48}"/>
    <cellStyle name="20% - Ênfase3 2 2 2 4" xfId="3218" xr:uid="{F0F6471B-9368-4F13-9B95-B31CD9680573}"/>
    <cellStyle name="20% - Ênfase3 2 2 2 4 2" xfId="11495" xr:uid="{17EA24B4-72D4-4137-8960-F9BB057B5D60}"/>
    <cellStyle name="20% - Ênfase3 2 2 2 5" xfId="9446" xr:uid="{E09B268F-C25E-42CB-A7E6-573C7C27389A}"/>
    <cellStyle name="20% - Ênfase3 2 2 3" xfId="652" xr:uid="{8D90A03D-9E35-46F1-8549-1631D488D1DD}"/>
    <cellStyle name="20% - Ênfase3 2 2 3 2" xfId="4758" xr:uid="{54C906A6-6F05-4EDE-9338-C2BACFF4043E}"/>
    <cellStyle name="20% - Ênfase3 2 2 3 2 2" xfId="13035" xr:uid="{BA7BBD7B-6460-4229-8220-46BB3F517926}"/>
    <cellStyle name="20% - Ênfase3 2 2 3 3" xfId="6783" xr:uid="{64CFF8D8-7AB7-4A83-9AAE-9639CE06F94B}"/>
    <cellStyle name="20% - Ênfase3 2 2 3 3 2" xfId="15060" xr:uid="{16E6B238-E9B1-4940-9AC9-C25F3B230BCB}"/>
    <cellStyle name="20% - Ênfase3 2 2 3 4" xfId="2713" xr:uid="{3B8E5C0C-037E-4009-A878-E5210DD6A3C8}"/>
    <cellStyle name="20% - Ênfase3 2 2 3 4 2" xfId="10990" xr:uid="{AF3CFF9A-0EB9-46EC-8FE0-763853AE64A7}"/>
    <cellStyle name="20% - Ênfase3 2 2 3 5" xfId="8942" xr:uid="{3CA01B70-C7D3-4070-BF4C-CE814217B410}"/>
    <cellStyle name="20% - Ênfase3 2 2 4" xfId="1705" xr:uid="{64163CCA-C9A1-43E2-8010-27F731E5242E}"/>
    <cellStyle name="20% - Ênfase3 2 2 4 2" xfId="5791" xr:uid="{1DA9C38F-4038-4D9F-BDA5-E76DE90BEFCE}"/>
    <cellStyle name="20% - Ênfase3 2 2 4 2 2" xfId="14068" xr:uid="{9C98E219-A26B-4479-A66A-A205E92FBB40}"/>
    <cellStyle name="20% - Ênfase3 2 2 4 3" xfId="7791" xr:uid="{83DBCD98-4CE3-4015-A79D-A37D767C80DA}"/>
    <cellStyle name="20% - Ênfase3 2 2 4 3 2" xfId="16068" xr:uid="{6AAE4651-B225-48B7-96D4-69BD22C316FF}"/>
    <cellStyle name="20% - Ênfase3 2 2 4 4" xfId="3757" xr:uid="{C49F05FA-F1F4-4359-B238-6210BE426686}"/>
    <cellStyle name="20% - Ênfase3 2 2 4 4 2" xfId="12034" xr:uid="{13D230FA-10FC-45A8-81B3-EE1983025A2E}"/>
    <cellStyle name="20% - Ênfase3 2 2 4 5" xfId="9985" xr:uid="{C2C572B8-500F-43DA-A557-D76315AE3209}"/>
    <cellStyle name="20% - Ênfase3 2 2 5" xfId="4254" xr:uid="{750ACD21-FFFE-436F-AC20-E6BB7CFDC32E}"/>
    <cellStyle name="20% - Ênfase3 2 2 5 2" xfId="12531" xr:uid="{E600DB42-7560-4A7B-9697-6BB2EBACD234}"/>
    <cellStyle name="20% - Ênfase3 2 2 6" xfId="6285" xr:uid="{5BD50985-8C0B-4C2D-858E-D71E2072C15E}"/>
    <cellStyle name="20% - Ênfase3 2 2 6 2" xfId="14562" xr:uid="{6DC529C3-65BE-4DC0-A863-3369F50D8FCE}"/>
    <cellStyle name="20% - Ênfase3 2 2 7" xfId="2204" xr:uid="{AB61DC4E-9B86-46FB-A04E-B143A10108F0}"/>
    <cellStyle name="20% - Ênfase3 2 2 7 2" xfId="10481" xr:uid="{A6C7F706-31D6-4FDD-AA7D-153B459EB0BD}"/>
    <cellStyle name="20% - Ênfase3 2 2 8" xfId="8436" xr:uid="{B604DCDF-B85D-4A95-AD15-ADBB19ECAC69}"/>
    <cellStyle name="20% - Ênfase3 2 3" xfId="1287" xr:uid="{7F63FE7A-E108-44C5-9ED9-96C02F541918}"/>
    <cellStyle name="20% - Ênfase3 2 3 2" xfId="5378" xr:uid="{09C46BDD-54DE-42EA-8851-2EFFBEEA704F}"/>
    <cellStyle name="20% - Ênfase3 2 3 2 2" xfId="13655" xr:uid="{8AC1F539-60C2-47C0-B2B5-398940B3BB47}"/>
    <cellStyle name="20% - Ênfase3 2 3 3" xfId="7403" xr:uid="{91F5A2AB-D06C-4ABC-90FB-ED9DB4D53A41}"/>
    <cellStyle name="20% - Ênfase3 2 3 3 2" xfId="15680" xr:uid="{ACAE66F3-6AA2-40ED-8AB7-BC582573E849}"/>
    <cellStyle name="20% - Ênfase3 2 3 4" xfId="3343" xr:uid="{CB0A0345-68AB-4283-990B-B95E3F657F32}"/>
    <cellStyle name="20% - Ênfase3 2 3 4 2" xfId="11620" xr:uid="{77804091-6D33-4212-9D2C-872FFABE6756}"/>
    <cellStyle name="20% - Ênfase3 2 3 5" xfId="9571" xr:uid="{27BB6F02-C3D4-4BD8-A47C-2B4CFE129371}"/>
    <cellStyle name="20% - Ênfase3 2 4" xfId="778" xr:uid="{8D6A8146-C3F2-417D-9095-AE3130F99CED}"/>
    <cellStyle name="20% - Ênfase3 2 4 2" xfId="4882" xr:uid="{4D2F3485-5F22-4358-BB76-71C2A75B9C27}"/>
    <cellStyle name="20% - Ênfase3 2 4 2 2" xfId="13159" xr:uid="{C840C68D-5B3C-4459-9B2A-E6A52F90D86C}"/>
    <cellStyle name="20% - Ênfase3 2 4 3" xfId="6907" xr:uid="{C35AC066-ADEC-423F-844C-8EAC9E4134BB}"/>
    <cellStyle name="20% - Ênfase3 2 4 3 2" xfId="15184" xr:uid="{E45AB5D2-E0A0-41C5-8D7E-BF0A4F1A9F2F}"/>
    <cellStyle name="20% - Ênfase3 2 4 4" xfId="2838" xr:uid="{A05C4363-473C-4BBF-B84C-7AADCC7D06D9}"/>
    <cellStyle name="20% - Ênfase3 2 4 4 2" xfId="11115" xr:uid="{8D032495-56A8-45D2-BA75-2196D124B4C2}"/>
    <cellStyle name="20% - Ênfase3 2 4 5" xfId="9067" xr:uid="{23AC0B85-FA82-4D3F-836B-DF06565663F4}"/>
    <cellStyle name="20% - Ênfase3 2 5" xfId="1829" xr:uid="{6C63C127-3749-4ADB-BE7A-6F53744B0513}"/>
    <cellStyle name="20% - Ênfase3 2 5 2" xfId="5915" xr:uid="{4BC6BB74-AEE9-4FEE-A896-5F510F8E7DF4}"/>
    <cellStyle name="20% - Ênfase3 2 5 2 2" xfId="14192" xr:uid="{7AE63484-575A-49DC-A338-21933691590D}"/>
    <cellStyle name="20% - Ênfase3 2 5 3" xfId="7915" xr:uid="{17F7422C-16DD-468A-9A5B-D332A8B8AA31}"/>
    <cellStyle name="20% - Ênfase3 2 5 3 2" xfId="16192" xr:uid="{E03EC1A4-15C2-43BE-B5AF-B4B3F480F426}"/>
    <cellStyle name="20% - Ênfase3 2 5 4" xfId="3881" xr:uid="{968E0F29-895D-4739-9B3E-ED9A430F6FB3}"/>
    <cellStyle name="20% - Ênfase3 2 5 4 2" xfId="12158" xr:uid="{0DFAE718-25F9-4D97-96E2-FEDD2FA49EA9}"/>
    <cellStyle name="20% - Ênfase3 2 5 5" xfId="10109" xr:uid="{B7DAD00A-F2DC-4708-B433-A7F789039311}"/>
    <cellStyle name="20% - Ênfase3 2 6" xfId="4378" xr:uid="{7F1E0235-0C0A-4CEA-BFC0-140326AE6176}"/>
    <cellStyle name="20% - Ênfase3 2 6 2" xfId="12655" xr:uid="{C7DB22C6-2BF9-4D84-91B9-78563EE6B99B}"/>
    <cellStyle name="20% - Ênfase3 2 7" xfId="6409" xr:uid="{933A9C86-5E15-46CF-99DC-8536CE3CD4FC}"/>
    <cellStyle name="20% - Ênfase3 2 7 2" xfId="14686" xr:uid="{C1463C6D-13F5-4703-9BB4-5305B65D5670}"/>
    <cellStyle name="20% - Ênfase3 2 8" xfId="2329" xr:uid="{CE844419-8FCE-44E4-B9F8-306A4D68E605}"/>
    <cellStyle name="20% - Ênfase3 2 8 2" xfId="10606" xr:uid="{4B06733D-473C-4E5A-AD81-F9D96543D909}"/>
    <cellStyle name="20% - Ênfase3 2 9" xfId="8560" xr:uid="{DFC82EF2-A3B0-4757-9C13-98CE31B0DE2B}"/>
    <cellStyle name="20% - Ênfase3 20" xfId="187" xr:uid="{1D2396E8-1976-49B1-BE20-92AFC303CF5E}"/>
    <cellStyle name="20% - Ênfase3 20 2" xfId="1281" xr:uid="{C17C40FC-F61F-4247-A9D5-FD6BD0A371E3}"/>
    <cellStyle name="20% - Ênfase3 20 2 2" xfId="5372" xr:uid="{A0AB1B74-2A04-4163-A7D0-AABDDFA97472}"/>
    <cellStyle name="20% - Ênfase3 20 2 2 2" xfId="13649" xr:uid="{3EAC23A6-8F33-4538-BC22-9E5B3982065A}"/>
    <cellStyle name="20% - Ênfase3 20 2 3" xfId="7397" xr:uid="{7F068E74-1589-42A6-9948-B9E725F72C6B}"/>
    <cellStyle name="20% - Ênfase3 20 2 3 2" xfId="15674" xr:uid="{EB1ED917-FEFA-4840-8CE8-217A24DF2DA6}"/>
    <cellStyle name="20% - Ênfase3 20 2 4" xfId="3337" xr:uid="{A82977D1-1209-4327-954D-D1585F3ECEA6}"/>
    <cellStyle name="20% - Ênfase3 20 2 4 2" xfId="11614" xr:uid="{D4D3AA55-7DCE-4E8A-AAD2-41D5D6F4979C}"/>
    <cellStyle name="20% - Ênfase3 20 2 5" xfId="9565" xr:uid="{C3966ED5-0EA9-4C28-B1E6-E06D498DF2A4}"/>
    <cellStyle name="20% - Ênfase3 20 3" xfId="772" xr:uid="{913BFB37-DB9D-45C2-A165-BAA918AFC4E4}"/>
    <cellStyle name="20% - Ênfase3 20 3 2" xfId="4876" xr:uid="{0D0CAC2B-36F4-432E-A3A8-3C8B3FFB6968}"/>
    <cellStyle name="20% - Ênfase3 20 3 2 2" xfId="13153" xr:uid="{5DB3D1F6-3BB8-4329-842D-0AB726D03334}"/>
    <cellStyle name="20% - Ênfase3 20 3 3" xfId="6901" xr:uid="{F543AFBB-DC1E-422D-986F-D8E50312553B}"/>
    <cellStyle name="20% - Ênfase3 20 3 3 2" xfId="15178" xr:uid="{E6AAAE96-72DE-4B16-AB3F-124FC2AE15C4}"/>
    <cellStyle name="20% - Ênfase3 20 3 4" xfId="2832" xr:uid="{65D74CF4-AF9F-4F9E-BC70-A0108217DEAA}"/>
    <cellStyle name="20% - Ênfase3 20 3 4 2" xfId="11109" xr:uid="{35413B69-D4C4-4502-A69E-848A10E0A932}"/>
    <cellStyle name="20% - Ênfase3 20 3 5" xfId="9061" xr:uid="{6DA52069-08C0-4D3B-A129-876707D12B50}"/>
    <cellStyle name="20% - Ênfase3 20 4" xfId="1823" xr:uid="{CA71C2B5-9F6E-445F-AFDC-4E88BB4E4A31}"/>
    <cellStyle name="20% - Ênfase3 20 4 2" xfId="5909" xr:uid="{D3E2CC50-8D32-4A4C-971F-7C97CFB0D2B2}"/>
    <cellStyle name="20% - Ênfase3 20 4 2 2" xfId="14186" xr:uid="{286D77EC-7B74-4231-8DAC-92448844F722}"/>
    <cellStyle name="20% - Ênfase3 20 4 3" xfId="7909" xr:uid="{DCC02F0B-FE2A-45B4-A96E-64EF1948EE9F}"/>
    <cellStyle name="20% - Ênfase3 20 4 3 2" xfId="16186" xr:uid="{5812E1EA-E503-4A0F-9C89-952923220610}"/>
    <cellStyle name="20% - Ênfase3 20 4 4" xfId="3875" xr:uid="{43EDEBE2-CCC1-46D8-BDAD-C488CCA31E61}"/>
    <cellStyle name="20% - Ênfase3 20 4 4 2" xfId="12152" xr:uid="{8678D4F7-987D-45F8-BE7C-DC1D8704BC18}"/>
    <cellStyle name="20% - Ênfase3 20 4 5" xfId="10103" xr:uid="{A6ED759D-CD30-43A7-BAB2-CCE2E1F91DBD}"/>
    <cellStyle name="20% - Ênfase3 20 5" xfId="4372" xr:uid="{420223AB-C01C-4D72-B29C-99D7B14896BA}"/>
    <cellStyle name="20% - Ênfase3 20 5 2" xfId="12649" xr:uid="{1AE2383E-4A6B-4518-8E60-B6D4904EF333}"/>
    <cellStyle name="20% - Ênfase3 20 6" xfId="6403" xr:uid="{1843C46D-587A-4E15-BD04-D7BD81BBE3E5}"/>
    <cellStyle name="20% - Ênfase3 20 6 2" xfId="14680" xr:uid="{0964D3EB-FA53-495D-AB32-4425736968A4}"/>
    <cellStyle name="20% - Ênfase3 20 7" xfId="2323" xr:uid="{D2B3517A-5CDE-4427-A0CB-53BB41BA3C6A}"/>
    <cellStyle name="20% - Ênfase3 20 7 2" xfId="10600" xr:uid="{4EFAC4B7-4241-42E8-A5EA-615AF2577AF4}"/>
    <cellStyle name="20% - Ênfase3 20 8" xfId="8554" xr:uid="{13C18BB7-0F22-4AE0-A295-30D88BE912EC}"/>
    <cellStyle name="20% - Ênfase3 21" xfId="189" xr:uid="{F587E8C8-2591-4630-8391-632EA5BDB81B}"/>
    <cellStyle name="20% - Ênfase3 21 2" xfId="1283" xr:uid="{12DEB232-5BAC-4A2A-B892-E2839AA6E5FF}"/>
    <cellStyle name="20% - Ênfase3 21 2 2" xfId="5374" xr:uid="{FD240A2C-9AF9-4D3D-A53B-BC6223F8389D}"/>
    <cellStyle name="20% - Ênfase3 21 2 2 2" xfId="13651" xr:uid="{AA45CAD5-0637-4A1E-B21A-9EF0D47C4550}"/>
    <cellStyle name="20% - Ênfase3 21 2 3" xfId="7399" xr:uid="{7E07CDC6-AF98-4F47-A02D-298EF04FD46D}"/>
    <cellStyle name="20% - Ênfase3 21 2 3 2" xfId="15676" xr:uid="{C77CA22D-5D19-40D3-A0C2-50A14FE3C89B}"/>
    <cellStyle name="20% - Ênfase3 21 2 4" xfId="3339" xr:uid="{E7374494-C029-47F3-83C9-FC692AAFAF57}"/>
    <cellStyle name="20% - Ênfase3 21 2 4 2" xfId="11616" xr:uid="{1CED810B-6F82-4E1E-8C2E-0FB98FAA23B9}"/>
    <cellStyle name="20% - Ênfase3 21 2 5" xfId="9567" xr:uid="{F513CAE4-746B-4AEA-B2BF-3FD56B315DC3}"/>
    <cellStyle name="20% - Ênfase3 21 3" xfId="774" xr:uid="{2F80D90A-4F88-43D4-918B-686394CAC770}"/>
    <cellStyle name="20% - Ênfase3 21 3 2" xfId="4878" xr:uid="{E7242741-1D4C-4EDE-A875-400445D1B65B}"/>
    <cellStyle name="20% - Ênfase3 21 3 2 2" xfId="13155" xr:uid="{A16D227F-F20E-4B6B-9466-610C4A0BC0C7}"/>
    <cellStyle name="20% - Ênfase3 21 3 3" xfId="6903" xr:uid="{828A9990-E517-460C-B0CC-9AF4E542E814}"/>
    <cellStyle name="20% - Ênfase3 21 3 3 2" xfId="15180" xr:uid="{7CA1B248-D5B2-411F-8D6F-EC49D13D2265}"/>
    <cellStyle name="20% - Ênfase3 21 3 4" xfId="2834" xr:uid="{25E9A1F8-E9A0-404C-A7F9-AC0327087B74}"/>
    <cellStyle name="20% - Ênfase3 21 3 4 2" xfId="11111" xr:uid="{CB4BE126-1FA7-4983-BCF5-F695EE10DC32}"/>
    <cellStyle name="20% - Ênfase3 21 3 5" xfId="9063" xr:uid="{B4A39B79-92EB-440D-A424-67A44F818E80}"/>
    <cellStyle name="20% - Ênfase3 21 4" xfId="1825" xr:uid="{1564DEB1-EDFC-412C-B348-207F001AB262}"/>
    <cellStyle name="20% - Ênfase3 21 4 2" xfId="5911" xr:uid="{EB0C6DEF-1285-4350-A0B1-C34BBF23D803}"/>
    <cellStyle name="20% - Ênfase3 21 4 2 2" xfId="14188" xr:uid="{DE4C4E45-087A-4B6A-AC75-016E4CDE44C7}"/>
    <cellStyle name="20% - Ênfase3 21 4 3" xfId="7911" xr:uid="{4EC9F8A7-3D27-40D5-8B5E-71A7D984E0BA}"/>
    <cellStyle name="20% - Ênfase3 21 4 3 2" xfId="16188" xr:uid="{DD88CC7A-F25D-444F-ABC5-5ADA18334EDB}"/>
    <cellStyle name="20% - Ênfase3 21 4 4" xfId="3877" xr:uid="{EE3FCC33-2A09-434B-B85D-30FDB92B09DA}"/>
    <cellStyle name="20% - Ênfase3 21 4 4 2" xfId="12154" xr:uid="{C7BAAE74-0747-4A39-9E9E-1A496913C500}"/>
    <cellStyle name="20% - Ênfase3 21 4 5" xfId="10105" xr:uid="{61585A27-C2B4-4CA6-B0F1-1452142B621C}"/>
    <cellStyle name="20% - Ênfase3 21 5" xfId="4374" xr:uid="{FE087B83-659A-4B7C-9F70-D0BC2DE9C621}"/>
    <cellStyle name="20% - Ênfase3 21 5 2" xfId="12651" xr:uid="{6B09435F-4728-4E3E-A979-9D3C8CB4F99D}"/>
    <cellStyle name="20% - Ênfase3 21 6" xfId="6405" xr:uid="{017240CF-F264-43C0-B49E-33FB08E8C883}"/>
    <cellStyle name="20% - Ênfase3 21 6 2" xfId="14682" xr:uid="{ACBE9259-8C7E-4C4E-9899-423A272AFFDF}"/>
    <cellStyle name="20% - Ênfase3 21 7" xfId="2325" xr:uid="{4C4304EF-487F-4005-B08C-2E1022F2F912}"/>
    <cellStyle name="20% - Ênfase3 21 7 2" xfId="10602" xr:uid="{BAF7A8D4-7E9E-48E9-B146-9A30AD2C3126}"/>
    <cellStyle name="20% - Ênfase3 21 8" xfId="8556" xr:uid="{5413BA24-5E8D-4C72-B61C-3921F5BE9F29}"/>
    <cellStyle name="20% - Ênfase3 22" xfId="191" xr:uid="{9AEAF2C3-2151-4D94-8B18-FF5F8109ABBA}"/>
    <cellStyle name="20% - Ênfase3 3" xfId="196" xr:uid="{6F7AC9D5-B768-491D-B730-73042EFB9BED}"/>
    <cellStyle name="20% - Ênfase3 3 2" xfId="197" xr:uid="{A03291D1-6127-4A4F-9121-079A86902435}"/>
    <cellStyle name="20% - Ênfase3 3 2 2" xfId="1290" xr:uid="{DFA291D7-A83C-4DA5-BD3D-A8B65F5EB5EB}"/>
    <cellStyle name="20% - Ênfase3 3 2 2 2" xfId="5380" xr:uid="{6CA30030-3F3F-402B-9A22-26C8F2D02ED1}"/>
    <cellStyle name="20% - Ênfase3 3 2 2 2 2" xfId="13657" xr:uid="{637AF57E-174E-42D3-BD31-0B3E80204565}"/>
    <cellStyle name="20% - Ênfase3 3 2 2 3" xfId="7405" xr:uid="{2EC59C7B-7444-4133-B526-C16C6F907479}"/>
    <cellStyle name="20% - Ênfase3 3 2 2 3 2" xfId="15682" xr:uid="{D81717EE-7752-479D-B51C-C26A80986BB0}"/>
    <cellStyle name="20% - Ênfase3 3 2 2 4" xfId="3346" xr:uid="{F60DE36C-3A08-409B-8590-BF88046CFDB2}"/>
    <cellStyle name="20% - Ênfase3 3 2 2 4 2" xfId="11623" xr:uid="{59E989A6-5DF2-413D-863B-53E12B90E9F4}"/>
    <cellStyle name="20% - Ênfase3 3 2 2 5" xfId="9574" xr:uid="{5934519E-671E-4865-AAE0-C8F4443A8B07}"/>
    <cellStyle name="20% - Ênfase3 3 2 3" xfId="781" xr:uid="{04C87844-C022-4030-9AD1-CF4E6DC19B37}"/>
    <cellStyle name="20% - Ênfase3 3 2 3 2" xfId="4884" xr:uid="{179054EC-AE2E-48BB-B6D5-BEC45505FBC1}"/>
    <cellStyle name="20% - Ênfase3 3 2 3 2 2" xfId="13161" xr:uid="{721FDC7D-AF3D-43FB-96F5-70750F2759D8}"/>
    <cellStyle name="20% - Ênfase3 3 2 3 3" xfId="6909" xr:uid="{5CDBF0A1-C298-48F9-B3C7-49BBBC91DA73}"/>
    <cellStyle name="20% - Ênfase3 3 2 3 3 2" xfId="15186" xr:uid="{7D82E6D9-C9FC-450A-845B-C14C52497E05}"/>
    <cellStyle name="20% - Ênfase3 3 2 3 4" xfId="2841" xr:uid="{336E861C-E211-4AA8-807B-48808B2BFCA7}"/>
    <cellStyle name="20% - Ênfase3 3 2 3 4 2" xfId="11118" xr:uid="{DA886516-A41E-4E1B-9456-100038B09E17}"/>
    <cellStyle name="20% - Ênfase3 3 2 3 5" xfId="9070" xr:uid="{2166A444-E740-418C-A077-CA267420CF86}"/>
    <cellStyle name="20% - Ênfase3 3 2 4" xfId="1832" xr:uid="{F075AC88-7D96-4E3E-9852-E22C0D0F5839}"/>
    <cellStyle name="20% - Ênfase3 3 2 4 2" xfId="5917" xr:uid="{3D7FEE3C-3B51-4140-BB49-CA4282F9DC20}"/>
    <cellStyle name="20% - Ênfase3 3 2 4 2 2" xfId="14194" xr:uid="{D503F79D-D2BB-49F8-8AB8-6A9C1B910076}"/>
    <cellStyle name="20% - Ênfase3 3 2 4 3" xfId="7917" xr:uid="{7D9AD341-3BD4-4684-8FFA-F44C926EDCC7}"/>
    <cellStyle name="20% - Ênfase3 3 2 4 3 2" xfId="16194" xr:uid="{20BC2E13-1FE4-49ED-8CFC-6CFF18D010EF}"/>
    <cellStyle name="20% - Ênfase3 3 2 4 4" xfId="3884" xr:uid="{8DA89CD9-17AD-4A7F-BC8B-4430599458B0}"/>
    <cellStyle name="20% - Ênfase3 3 2 4 4 2" xfId="12161" xr:uid="{4EBEDE17-0501-492D-8576-B94B59752A82}"/>
    <cellStyle name="20% - Ênfase3 3 2 4 5" xfId="10112" xr:uid="{B0CF63A0-32A9-4438-919A-F864A9AEF073}"/>
    <cellStyle name="20% - Ênfase3 3 2 5" xfId="4380" xr:uid="{A2183570-9FEC-4AAB-9204-38E89C8671BA}"/>
    <cellStyle name="20% - Ênfase3 3 2 5 2" xfId="12657" xr:uid="{1F64287E-F694-4EB5-8499-601559FC65E4}"/>
    <cellStyle name="20% - Ênfase3 3 2 6" xfId="6411" xr:uid="{6BFCAB02-BDFD-4BA8-98DA-F262471DE945}"/>
    <cellStyle name="20% - Ênfase3 3 2 6 2" xfId="14688" xr:uid="{F1DF2EBE-1DA5-49D2-B22F-2D5C0B7CB160}"/>
    <cellStyle name="20% - Ênfase3 3 2 7" xfId="2332" xr:uid="{B0B92D24-AD5F-4B3E-AC50-DE42D3A75D55}"/>
    <cellStyle name="20% - Ênfase3 3 2 7 2" xfId="10609" xr:uid="{55E4D348-8E5A-4B0F-BBCC-6BE789446150}"/>
    <cellStyle name="20% - Ênfase3 3 2 8" xfId="8563" xr:uid="{BDB2D208-C973-4ADB-BF81-9D71F48A7180}"/>
    <cellStyle name="20% - Ênfase3 3 3" xfId="1289" xr:uid="{5E239265-A9AC-44C1-97ED-F99814F08D31}"/>
    <cellStyle name="20% - Ênfase3 3 3 2" xfId="5379" xr:uid="{4A7A09E5-6572-44F0-8449-644BC69FC9FE}"/>
    <cellStyle name="20% - Ênfase3 3 3 2 2" xfId="13656" xr:uid="{89234FBC-19BB-4389-BF3B-44467B1DC6F0}"/>
    <cellStyle name="20% - Ênfase3 3 3 3" xfId="7404" xr:uid="{9E9E0AC2-25B4-479E-8991-6CC7213587B7}"/>
    <cellStyle name="20% - Ênfase3 3 3 3 2" xfId="15681" xr:uid="{15869090-444B-4474-AAD3-A5A231753A2D}"/>
    <cellStyle name="20% - Ênfase3 3 3 4" xfId="3345" xr:uid="{E30903F0-DA21-4C9A-9A91-63FCE0A50248}"/>
    <cellStyle name="20% - Ênfase3 3 3 4 2" xfId="11622" xr:uid="{06CD203E-C856-405E-92E0-CC78E2908C6B}"/>
    <cellStyle name="20% - Ênfase3 3 3 5" xfId="9573" xr:uid="{ABD90EB0-0581-435D-B8F3-33C924C4EE58}"/>
    <cellStyle name="20% - Ênfase3 3 4" xfId="780" xr:uid="{51F9EE3B-1229-4AE3-8D64-1C000A98B69C}"/>
    <cellStyle name="20% - Ênfase3 3 4 2" xfId="4883" xr:uid="{2827FA02-7789-4791-BF3F-12E25C223591}"/>
    <cellStyle name="20% - Ênfase3 3 4 2 2" xfId="13160" xr:uid="{883C135B-D37F-4C8C-803E-3A922B3C76C7}"/>
    <cellStyle name="20% - Ênfase3 3 4 3" xfId="6908" xr:uid="{17EEB498-FD7B-4158-92A9-DE86891AE403}"/>
    <cellStyle name="20% - Ênfase3 3 4 3 2" xfId="15185" xr:uid="{3FA6BFDF-C2E9-480E-A41F-CA61BDEF7CC9}"/>
    <cellStyle name="20% - Ênfase3 3 4 4" xfId="2840" xr:uid="{D7B43A7C-711D-4355-BD08-F202E0256E66}"/>
    <cellStyle name="20% - Ênfase3 3 4 4 2" xfId="11117" xr:uid="{26D41594-BF04-42FA-8177-5535C7934FB6}"/>
    <cellStyle name="20% - Ênfase3 3 4 5" xfId="9069" xr:uid="{374B06F2-4758-45B8-A5EA-CA2330064979}"/>
    <cellStyle name="20% - Ênfase3 3 5" xfId="1831" xr:uid="{08BE8B2E-D726-492E-87F0-D1B4EEB29419}"/>
    <cellStyle name="20% - Ênfase3 3 5 2" xfId="5916" xr:uid="{689D0149-6166-45CC-8B03-7971245678F6}"/>
    <cellStyle name="20% - Ênfase3 3 5 2 2" xfId="14193" xr:uid="{03DCE1EE-DC7F-4DF0-A6D0-5131C3E85EA9}"/>
    <cellStyle name="20% - Ênfase3 3 5 3" xfId="7916" xr:uid="{25A89572-1E68-42B7-AE59-5EA9482EB865}"/>
    <cellStyle name="20% - Ênfase3 3 5 3 2" xfId="16193" xr:uid="{B805A15C-77CB-4B2D-BB6F-C738A9AB6D7E}"/>
    <cellStyle name="20% - Ênfase3 3 5 4" xfId="3883" xr:uid="{F104B32F-D273-4118-95C9-E0AAF4256ADD}"/>
    <cellStyle name="20% - Ênfase3 3 5 4 2" xfId="12160" xr:uid="{F422F7D2-3666-4BCA-B7C4-B70C6A42D884}"/>
    <cellStyle name="20% - Ênfase3 3 5 5" xfId="10111" xr:uid="{09741A83-32F6-4CBD-9E71-6245FD7353DF}"/>
    <cellStyle name="20% - Ênfase3 3 6" xfId="4379" xr:uid="{FE8B7901-0998-4D17-96CE-8E765BC62023}"/>
    <cellStyle name="20% - Ênfase3 3 6 2" xfId="12656" xr:uid="{261BF33B-7C5F-4BE7-BCC8-4502DB35B253}"/>
    <cellStyle name="20% - Ênfase3 3 7" xfId="6410" xr:uid="{FE544411-61B4-4E93-91B7-238CC523B54E}"/>
    <cellStyle name="20% - Ênfase3 3 7 2" xfId="14687" xr:uid="{89F100DA-C0E3-47F1-B147-E41B1823F6BD}"/>
    <cellStyle name="20% - Ênfase3 3 8" xfId="2331" xr:uid="{1860B4B2-6D03-4BA8-9ABF-D5AF161E673B}"/>
    <cellStyle name="20% - Ênfase3 3 8 2" xfId="10608" xr:uid="{A3F5A5F7-9375-4606-B863-DEA628420879}"/>
    <cellStyle name="20% - Ênfase3 3 9" xfId="8562" xr:uid="{44E241E7-F129-4969-8188-7259EC3B40D6}"/>
    <cellStyle name="20% - Ênfase3 4" xfId="200" xr:uid="{9B5A9EB4-BE8E-439C-9E9A-6CF98B4BE594}"/>
    <cellStyle name="20% - Ênfase3 4 2" xfId="201" xr:uid="{BE6CFED8-7A14-40FD-951F-32D0F7D683D3}"/>
    <cellStyle name="20% - Ênfase3 4 2 2" xfId="1294" xr:uid="{FB406814-E9BD-4AEB-B34C-77705B17FD24}"/>
    <cellStyle name="20% - Ênfase3 4 2 2 2" xfId="5384" xr:uid="{4F6E3A9B-7DC5-4510-AB41-4C475EE83B7F}"/>
    <cellStyle name="20% - Ênfase3 4 2 2 2 2" xfId="13661" xr:uid="{ED16C0F9-1D7A-4E46-B189-EA78FD393C35}"/>
    <cellStyle name="20% - Ênfase3 4 2 2 3" xfId="7409" xr:uid="{A99460FE-4301-4F5B-A8A5-50CEBD736AA9}"/>
    <cellStyle name="20% - Ênfase3 4 2 2 3 2" xfId="15686" xr:uid="{4078DE73-89FB-424C-9A9E-0622DA4C2C2E}"/>
    <cellStyle name="20% - Ênfase3 4 2 2 4" xfId="3350" xr:uid="{2FC7299C-F101-4E5A-96B4-DF9378BC34C5}"/>
    <cellStyle name="20% - Ênfase3 4 2 2 4 2" xfId="11627" xr:uid="{20AE47E5-D50A-454C-B0F9-1826D6E13C15}"/>
    <cellStyle name="20% - Ênfase3 4 2 2 5" xfId="9578" xr:uid="{1FBA8236-0B40-4A52-91E4-C29C0E36D946}"/>
    <cellStyle name="20% - Ênfase3 4 2 3" xfId="785" xr:uid="{9D8A20B4-E64E-4B9A-9EC3-EE507B234F41}"/>
    <cellStyle name="20% - Ênfase3 4 2 3 2" xfId="4888" xr:uid="{FF00B538-E9F2-4611-A2C9-04C1BA052DDF}"/>
    <cellStyle name="20% - Ênfase3 4 2 3 2 2" xfId="13165" xr:uid="{04A374AF-3C78-4FFD-831E-861748F69080}"/>
    <cellStyle name="20% - Ênfase3 4 2 3 3" xfId="6913" xr:uid="{5814065D-4B83-4412-922F-9956FAF20490}"/>
    <cellStyle name="20% - Ênfase3 4 2 3 3 2" xfId="15190" xr:uid="{2E79A535-A32A-41EF-BEE9-35B27ED178C8}"/>
    <cellStyle name="20% - Ênfase3 4 2 3 4" xfId="2845" xr:uid="{8797AE91-8FD2-45C5-8605-54A2708D9D69}"/>
    <cellStyle name="20% - Ênfase3 4 2 3 4 2" xfId="11122" xr:uid="{D85B8A16-4C7B-4F37-97A7-7BCE1EC6CAA0}"/>
    <cellStyle name="20% - Ênfase3 4 2 3 5" xfId="9074" xr:uid="{6181A9D2-00B2-47DA-9AC1-1FBC620144BE}"/>
    <cellStyle name="20% - Ênfase3 4 2 4" xfId="1836" xr:uid="{4D071848-1E12-4AA6-AFEE-A7FDC5BAF9B1}"/>
    <cellStyle name="20% - Ênfase3 4 2 4 2" xfId="5921" xr:uid="{AA488FC4-F060-4C07-9B6C-0ADD332E0A52}"/>
    <cellStyle name="20% - Ênfase3 4 2 4 2 2" xfId="14198" xr:uid="{13E5F700-0EFF-462E-BC6A-AD3B75D0681B}"/>
    <cellStyle name="20% - Ênfase3 4 2 4 3" xfId="7921" xr:uid="{279F92E1-8C42-40A5-AADD-19D6F1B78C78}"/>
    <cellStyle name="20% - Ênfase3 4 2 4 3 2" xfId="16198" xr:uid="{A22ED938-7277-4E72-BD10-B0B6039F7156}"/>
    <cellStyle name="20% - Ênfase3 4 2 4 4" xfId="3888" xr:uid="{4241022F-3991-4E29-A529-D958A1FF5B70}"/>
    <cellStyle name="20% - Ênfase3 4 2 4 4 2" xfId="12165" xr:uid="{5DEBD8D5-174E-4F99-B850-2B7566EBF708}"/>
    <cellStyle name="20% - Ênfase3 4 2 4 5" xfId="10116" xr:uid="{A1132164-505D-42E1-8845-849BC126C73C}"/>
    <cellStyle name="20% - Ênfase3 4 2 5" xfId="4384" xr:uid="{8ECD2554-93DA-4B69-8DAA-48FBC21ECB4C}"/>
    <cellStyle name="20% - Ênfase3 4 2 5 2" xfId="12661" xr:uid="{29468480-F907-4F3D-885E-AE8163850BFF}"/>
    <cellStyle name="20% - Ênfase3 4 2 6" xfId="6415" xr:uid="{ADCA7D3F-2D51-4781-BF37-6D207F66091B}"/>
    <cellStyle name="20% - Ênfase3 4 2 6 2" xfId="14692" xr:uid="{CECBFE21-EB32-4947-AEB5-8E30F9523279}"/>
    <cellStyle name="20% - Ênfase3 4 2 7" xfId="2336" xr:uid="{34A969CA-678E-4276-9B2F-FFAFE56D5FB2}"/>
    <cellStyle name="20% - Ênfase3 4 2 7 2" xfId="10613" xr:uid="{345A30E7-90C8-4AD1-BC81-F47577700192}"/>
    <cellStyle name="20% - Ênfase3 4 2 8" xfId="8567" xr:uid="{EC5FBFC5-8FA3-40F0-9191-6F26E0551450}"/>
    <cellStyle name="20% - Ênfase3 4 3" xfId="1293" xr:uid="{5C559335-4E45-41E4-AFA2-FF2B1B1F16C1}"/>
    <cellStyle name="20% - Ênfase3 4 3 2" xfId="5383" xr:uid="{23BE177C-AB24-4D7C-8249-C73497AB8EE4}"/>
    <cellStyle name="20% - Ênfase3 4 3 2 2" xfId="13660" xr:uid="{0A1B6A31-F06E-4113-92DC-C305BB77B705}"/>
    <cellStyle name="20% - Ênfase3 4 3 3" xfId="7408" xr:uid="{8526C763-26B1-4CCB-8935-E967DE537139}"/>
    <cellStyle name="20% - Ênfase3 4 3 3 2" xfId="15685" xr:uid="{2A0C7D0B-F2C1-4EF5-A1E8-9FDA19157CA3}"/>
    <cellStyle name="20% - Ênfase3 4 3 4" xfId="3349" xr:uid="{5F85B1EB-6CF1-416B-B1D6-860EBA6FD756}"/>
    <cellStyle name="20% - Ênfase3 4 3 4 2" xfId="11626" xr:uid="{47CC8F62-5EB7-43FC-AB1B-1E3DFE296003}"/>
    <cellStyle name="20% - Ênfase3 4 3 5" xfId="9577" xr:uid="{CB152A35-3C37-455A-B6DC-03A3ED77D306}"/>
    <cellStyle name="20% - Ênfase3 4 4" xfId="784" xr:uid="{5B3F9108-EB72-4072-9456-D6CB769B6D54}"/>
    <cellStyle name="20% - Ênfase3 4 4 2" xfId="4887" xr:uid="{34C0C0C8-B2F1-42C2-923E-29D4A784E25A}"/>
    <cellStyle name="20% - Ênfase3 4 4 2 2" xfId="13164" xr:uid="{7D10E4FA-DE51-4300-8557-2795892183AC}"/>
    <cellStyle name="20% - Ênfase3 4 4 3" xfId="6912" xr:uid="{27B3138D-C92C-4334-B53A-054CC287E92B}"/>
    <cellStyle name="20% - Ênfase3 4 4 3 2" xfId="15189" xr:uid="{8E87F416-408A-46C8-9E66-9D95E39E5FEF}"/>
    <cellStyle name="20% - Ênfase3 4 4 4" xfId="2844" xr:uid="{3FAEEF8D-ABC2-4C7B-BC9A-7C8BFDF3D737}"/>
    <cellStyle name="20% - Ênfase3 4 4 4 2" xfId="11121" xr:uid="{FC470EC0-7013-4F9C-BE99-A27D0612D6CF}"/>
    <cellStyle name="20% - Ênfase3 4 4 5" xfId="9073" xr:uid="{1559D0EE-7384-40E2-9CD2-9194B1DA08ED}"/>
    <cellStyle name="20% - Ênfase3 4 5" xfId="1835" xr:uid="{3D591039-9EA6-491B-8D9C-54EFEBA3A457}"/>
    <cellStyle name="20% - Ênfase3 4 5 2" xfId="5920" xr:uid="{21C7B307-432B-450B-93CD-EBD91A37B0F1}"/>
    <cellStyle name="20% - Ênfase3 4 5 2 2" xfId="14197" xr:uid="{8CC7090A-0DE7-4B87-A1E6-71E38ED0A318}"/>
    <cellStyle name="20% - Ênfase3 4 5 3" xfId="7920" xr:uid="{A607AAF4-E17C-4757-8B17-F6F1DD94D8AC}"/>
    <cellStyle name="20% - Ênfase3 4 5 3 2" xfId="16197" xr:uid="{6C1D0994-82D1-41A3-830A-869E53C0CCC5}"/>
    <cellStyle name="20% - Ênfase3 4 5 4" xfId="3887" xr:uid="{2D48E10E-F43A-4AFB-95B0-AC1234663A48}"/>
    <cellStyle name="20% - Ênfase3 4 5 4 2" xfId="12164" xr:uid="{45CD1607-9142-407D-8B21-638FFE752E9D}"/>
    <cellStyle name="20% - Ênfase3 4 5 5" xfId="10115" xr:uid="{BF5062EC-98FB-4969-9A39-6900F0AEC20E}"/>
    <cellStyle name="20% - Ênfase3 4 6" xfId="4383" xr:uid="{B971BA30-4E39-4A8A-AB88-E0CC56AC259D}"/>
    <cellStyle name="20% - Ênfase3 4 6 2" xfId="12660" xr:uid="{C555164D-F1B0-467E-8227-A2621EA9AEDC}"/>
    <cellStyle name="20% - Ênfase3 4 7" xfId="6414" xr:uid="{B617F74E-4AFB-453E-BFE2-BD1764D83908}"/>
    <cellStyle name="20% - Ênfase3 4 7 2" xfId="14691" xr:uid="{4E11565C-D756-4824-B93B-CA0794653692}"/>
    <cellStyle name="20% - Ênfase3 4 8" xfId="2335" xr:uid="{11F528F0-8796-485D-B96A-08F06570CCE5}"/>
    <cellStyle name="20% - Ênfase3 4 8 2" xfId="10612" xr:uid="{B745C65F-CAEA-43DB-A815-05DB0DA3261D}"/>
    <cellStyle name="20% - Ênfase3 4 9" xfId="8566" xr:uid="{CAD89BC7-F945-4D5A-B92B-6F0D599FC5A3}"/>
    <cellStyle name="20% - Ênfase3 5" xfId="202" xr:uid="{2A6EDCDF-96CA-4FF1-A1BB-FBE3F9AC6A14}"/>
    <cellStyle name="20% - Ênfase3 5 2" xfId="203" xr:uid="{330FB8BF-8EA1-490B-9831-21ED7CAEF8A0}"/>
    <cellStyle name="20% - Ênfase3 5 2 2" xfId="1296" xr:uid="{6E6C6E52-9E6A-4D87-8DC3-F01544003E8A}"/>
    <cellStyle name="20% - Ênfase3 5 2 2 2" xfId="5386" xr:uid="{60742F79-9C27-4F95-AC9A-A66605D667D8}"/>
    <cellStyle name="20% - Ênfase3 5 2 2 2 2" xfId="13663" xr:uid="{488E3A15-3F3D-439D-93FC-9BC35DD9FC6E}"/>
    <cellStyle name="20% - Ênfase3 5 2 2 3" xfId="7411" xr:uid="{8491AC77-1E70-4EDC-AEE5-8E1A93C876D0}"/>
    <cellStyle name="20% - Ênfase3 5 2 2 3 2" xfId="15688" xr:uid="{5CD9640C-3BFF-4AF6-A2FC-95DFDB2A295C}"/>
    <cellStyle name="20% - Ênfase3 5 2 2 4" xfId="3352" xr:uid="{ADA44636-E752-434B-9A4F-F2A69424C872}"/>
    <cellStyle name="20% - Ênfase3 5 2 2 4 2" xfId="11629" xr:uid="{D5BF0EE9-1F12-4E69-89AC-36F9022EC899}"/>
    <cellStyle name="20% - Ênfase3 5 2 2 5" xfId="9580" xr:uid="{CB230C62-0B24-4386-B145-90D36ADC89EE}"/>
    <cellStyle name="20% - Ênfase3 5 2 3" xfId="787" xr:uid="{267A0F18-CAF6-42A7-AD1A-C28E6A5EB700}"/>
    <cellStyle name="20% - Ênfase3 5 2 3 2" xfId="4890" xr:uid="{2D4943BE-2117-4A83-B1B4-976EEFA2DE3E}"/>
    <cellStyle name="20% - Ênfase3 5 2 3 2 2" xfId="13167" xr:uid="{65511A18-99C9-4C70-92C8-0F960271334A}"/>
    <cellStyle name="20% - Ênfase3 5 2 3 3" xfId="6915" xr:uid="{A452EF38-2317-490B-BE56-D9FAE4F9A5B3}"/>
    <cellStyle name="20% - Ênfase3 5 2 3 3 2" xfId="15192" xr:uid="{BF95D670-8800-4CA8-94BD-80DA8285E74B}"/>
    <cellStyle name="20% - Ênfase3 5 2 3 4" xfId="2847" xr:uid="{07B5369E-704C-4F75-8B6F-DF9544DF6AEA}"/>
    <cellStyle name="20% - Ênfase3 5 2 3 4 2" xfId="11124" xr:uid="{EF99E4F0-F577-49BC-8C8B-0D12C357414D}"/>
    <cellStyle name="20% - Ênfase3 5 2 3 5" xfId="9076" xr:uid="{BF91A3D5-5A21-4178-A6F5-3DBF0FBE8E3E}"/>
    <cellStyle name="20% - Ênfase3 5 2 4" xfId="1838" xr:uid="{2D4DA488-3E14-41CE-B0C3-6E7A4C13EBC1}"/>
    <cellStyle name="20% - Ênfase3 5 2 4 2" xfId="5923" xr:uid="{11806E0C-AB5D-4615-957E-C83E33066712}"/>
    <cellStyle name="20% - Ênfase3 5 2 4 2 2" xfId="14200" xr:uid="{170C8BA0-F090-4A9E-831A-F8658DD382D6}"/>
    <cellStyle name="20% - Ênfase3 5 2 4 3" xfId="7923" xr:uid="{87B96E7B-7CA8-42B5-9D80-EE8002054CCF}"/>
    <cellStyle name="20% - Ênfase3 5 2 4 3 2" xfId="16200" xr:uid="{3B8A7F1E-9205-4A8C-A7D4-2861EF0041BF}"/>
    <cellStyle name="20% - Ênfase3 5 2 4 4" xfId="3890" xr:uid="{2953713F-F956-427B-A08D-14D3017AE83D}"/>
    <cellStyle name="20% - Ênfase3 5 2 4 4 2" xfId="12167" xr:uid="{B178F9F0-8040-410E-904F-F7742B1EF1A0}"/>
    <cellStyle name="20% - Ênfase3 5 2 4 5" xfId="10118" xr:uid="{2D7C7ECE-2726-4992-9C30-8DF87BD5F05C}"/>
    <cellStyle name="20% - Ênfase3 5 2 5" xfId="4386" xr:uid="{E11BA838-1CB1-4540-95AB-1573D8051042}"/>
    <cellStyle name="20% - Ênfase3 5 2 5 2" xfId="12663" xr:uid="{A6D895A0-B7BC-486B-B924-2D7FB40AF266}"/>
    <cellStyle name="20% - Ênfase3 5 2 6" xfId="6417" xr:uid="{0B9C9A68-3A57-47A4-952C-1D7C44A0BB67}"/>
    <cellStyle name="20% - Ênfase3 5 2 6 2" xfId="14694" xr:uid="{23950D26-B413-45EE-B2DF-97D10D8DAC9C}"/>
    <cellStyle name="20% - Ênfase3 5 2 7" xfId="2338" xr:uid="{F93F5501-7D91-403B-A958-C72D051A085B}"/>
    <cellStyle name="20% - Ênfase3 5 2 7 2" xfId="10615" xr:uid="{0297821D-419B-4A47-80BC-7C0B104BC674}"/>
    <cellStyle name="20% - Ênfase3 5 2 8" xfId="8569" xr:uid="{DAD334DB-96C6-4EC0-AB93-38E9E7A243AD}"/>
    <cellStyle name="20% - Ênfase3 5 3" xfId="1295" xr:uid="{A2FE236A-EBEC-46BE-9007-9CC8D39DF050}"/>
    <cellStyle name="20% - Ênfase3 5 3 2" xfId="5385" xr:uid="{A3E5B799-1EC1-4B01-B7E9-F29011158109}"/>
    <cellStyle name="20% - Ênfase3 5 3 2 2" xfId="13662" xr:uid="{3EA3C722-F040-49E0-AC57-F9FC918F93FF}"/>
    <cellStyle name="20% - Ênfase3 5 3 3" xfId="7410" xr:uid="{E3A591F7-9DF9-4069-9945-36DC686A1B22}"/>
    <cellStyle name="20% - Ênfase3 5 3 3 2" xfId="15687" xr:uid="{58A9F008-7F49-4C0C-8B9B-5ACF61A423A3}"/>
    <cellStyle name="20% - Ênfase3 5 3 4" xfId="3351" xr:uid="{3E16417C-7C1F-4FB8-A385-AE82587C700F}"/>
    <cellStyle name="20% - Ênfase3 5 3 4 2" xfId="11628" xr:uid="{B272C24C-8EF7-4314-BA53-FD8E1A632587}"/>
    <cellStyle name="20% - Ênfase3 5 3 5" xfId="9579" xr:uid="{D7BEECE9-5A3C-4EF2-AE3E-42774E287B5E}"/>
    <cellStyle name="20% - Ênfase3 5 4" xfId="786" xr:uid="{F86CD415-6C14-4B31-96AC-872EF6992803}"/>
    <cellStyle name="20% - Ênfase3 5 4 2" xfId="4889" xr:uid="{D3390873-56FA-4072-BDC6-08C77C801A0F}"/>
    <cellStyle name="20% - Ênfase3 5 4 2 2" xfId="13166" xr:uid="{17116376-631E-44D8-A4D1-719274326A22}"/>
    <cellStyle name="20% - Ênfase3 5 4 3" xfId="6914" xr:uid="{D1CD576E-106F-4B48-88EE-2242D4E37059}"/>
    <cellStyle name="20% - Ênfase3 5 4 3 2" xfId="15191" xr:uid="{99404234-0E85-4194-8F99-857CD30964A0}"/>
    <cellStyle name="20% - Ênfase3 5 4 4" xfId="2846" xr:uid="{140F4366-D30C-4CAD-A204-B07A9859C2FD}"/>
    <cellStyle name="20% - Ênfase3 5 4 4 2" xfId="11123" xr:uid="{E887A780-A608-484B-933D-43EE62EF9F78}"/>
    <cellStyle name="20% - Ênfase3 5 4 5" xfId="9075" xr:uid="{499D6137-6937-40AF-827D-B4A1FE507C1A}"/>
    <cellStyle name="20% - Ênfase3 5 5" xfId="1837" xr:uid="{6DB52382-2B72-45BB-9F95-373FDEE5B015}"/>
    <cellStyle name="20% - Ênfase3 5 5 2" xfId="5922" xr:uid="{D29CD02E-12EE-4B36-84AA-640CD2F9F564}"/>
    <cellStyle name="20% - Ênfase3 5 5 2 2" xfId="14199" xr:uid="{70F45BFA-AC51-4F1D-B9F5-005E5771160A}"/>
    <cellStyle name="20% - Ênfase3 5 5 3" xfId="7922" xr:uid="{CB60F93B-682A-4544-A30F-15ADD632837E}"/>
    <cellStyle name="20% - Ênfase3 5 5 3 2" xfId="16199" xr:uid="{9D097604-F44C-4AB1-BCE8-3760251088B5}"/>
    <cellStyle name="20% - Ênfase3 5 5 4" xfId="3889" xr:uid="{96779AC6-E6FC-4A0B-9A8A-D9D7F659879F}"/>
    <cellStyle name="20% - Ênfase3 5 5 4 2" xfId="12166" xr:uid="{07D374ED-1D97-47B8-ABA7-DCEF53392238}"/>
    <cellStyle name="20% - Ênfase3 5 5 5" xfId="10117" xr:uid="{69FC7D73-38CF-4137-9DE9-DB9C236EA78E}"/>
    <cellStyle name="20% - Ênfase3 5 6" xfId="4385" xr:uid="{8A1EF69C-5CF4-406A-9BC7-4F635E1C9763}"/>
    <cellStyle name="20% - Ênfase3 5 6 2" xfId="12662" xr:uid="{2662ED80-B7EE-43F6-AB37-E8B6B71733E9}"/>
    <cellStyle name="20% - Ênfase3 5 7" xfId="6416" xr:uid="{5C6C8275-29E1-4BFF-AE57-394617627E19}"/>
    <cellStyle name="20% - Ênfase3 5 7 2" xfId="14693" xr:uid="{68A21EFC-635F-45D2-8470-3D5F4E31ECB2}"/>
    <cellStyle name="20% - Ênfase3 5 8" xfId="2337" xr:uid="{B2CBBB4B-B071-49AA-8E6B-69C6CECF2159}"/>
    <cellStyle name="20% - Ênfase3 5 8 2" xfId="10614" xr:uid="{26A928BC-EAE4-45F3-BC04-7414E72AC052}"/>
    <cellStyle name="20% - Ênfase3 5 9" xfId="8568" xr:uid="{6F1F5730-5EBB-4CFA-BBB3-60DE42D9B157}"/>
    <cellStyle name="20% - Ênfase3 6" xfId="205" xr:uid="{91C74F5A-5305-40CD-9BD6-D63969CEAEED}"/>
    <cellStyle name="20% - Ênfase3 6 2" xfId="207" xr:uid="{20EE38E5-870A-4540-8933-EC39C988A5F7}"/>
    <cellStyle name="20% - Ênfase3 6 2 2" xfId="1300" xr:uid="{DF6FE848-1DED-4A87-8395-C816D86D3F01}"/>
    <cellStyle name="20% - Ênfase3 6 2 2 2" xfId="5390" xr:uid="{57ABAE7F-D913-4EB1-89E3-D0190EB97E25}"/>
    <cellStyle name="20% - Ênfase3 6 2 2 2 2" xfId="13667" xr:uid="{3646A29F-0437-4C6B-B831-23614F2C7401}"/>
    <cellStyle name="20% - Ênfase3 6 2 2 3" xfId="7415" xr:uid="{DE019C00-39F8-49B4-A038-F5C3A8CAD9EC}"/>
    <cellStyle name="20% - Ênfase3 6 2 2 3 2" xfId="15692" xr:uid="{ECEAA95C-65F3-488F-BDF8-07BBCF314BC1}"/>
    <cellStyle name="20% - Ênfase3 6 2 2 4" xfId="3356" xr:uid="{0AF58DBB-3488-47A3-B2DF-EA14E5840FE8}"/>
    <cellStyle name="20% - Ênfase3 6 2 2 4 2" xfId="11633" xr:uid="{3A328046-860B-4D56-9F12-042AE661FDFB}"/>
    <cellStyle name="20% - Ênfase3 6 2 2 5" xfId="9584" xr:uid="{CBB2BB85-BC20-450F-8C67-161F97B96937}"/>
    <cellStyle name="20% - Ênfase3 6 2 3" xfId="791" xr:uid="{AE618ECE-AC4B-4B00-897A-3C9D1E4C3385}"/>
    <cellStyle name="20% - Ênfase3 6 2 3 2" xfId="4894" xr:uid="{062E260A-B116-4308-9B28-3121C8AEFADA}"/>
    <cellStyle name="20% - Ênfase3 6 2 3 2 2" xfId="13171" xr:uid="{C69D16EC-ABB0-4F40-B334-3C5E16C49BEE}"/>
    <cellStyle name="20% - Ênfase3 6 2 3 3" xfId="6919" xr:uid="{19C67466-4B24-42FD-B829-D2F7C62B68E3}"/>
    <cellStyle name="20% - Ênfase3 6 2 3 3 2" xfId="15196" xr:uid="{A6B45371-16EC-46F9-A2F8-85EDB9A002B8}"/>
    <cellStyle name="20% - Ênfase3 6 2 3 4" xfId="2851" xr:uid="{0DE18490-8210-40E6-8725-6BC3852F5981}"/>
    <cellStyle name="20% - Ênfase3 6 2 3 4 2" xfId="11128" xr:uid="{3CAE26BA-1C5F-4CA4-A9D5-5662EA4B3E4C}"/>
    <cellStyle name="20% - Ênfase3 6 2 3 5" xfId="9080" xr:uid="{47D53041-55A8-4913-9D97-7DFABC9051EF}"/>
    <cellStyle name="20% - Ênfase3 6 2 4" xfId="1842" xr:uid="{274313F4-76E6-415E-BDD0-700206A8C540}"/>
    <cellStyle name="20% - Ênfase3 6 2 4 2" xfId="5927" xr:uid="{2CCA632B-CCCC-47E2-B737-6C90DE811D72}"/>
    <cellStyle name="20% - Ênfase3 6 2 4 2 2" xfId="14204" xr:uid="{65B2D254-BB75-456B-AEB0-5AB158FF49E5}"/>
    <cellStyle name="20% - Ênfase3 6 2 4 3" xfId="7927" xr:uid="{7435A5C2-A854-4FE2-B906-7BD64695B0CC}"/>
    <cellStyle name="20% - Ênfase3 6 2 4 3 2" xfId="16204" xr:uid="{94770A9E-1873-482B-A0C0-71B070BFDA08}"/>
    <cellStyle name="20% - Ênfase3 6 2 4 4" xfId="3894" xr:uid="{CD27D486-7259-4A38-9DB3-D19D11920C80}"/>
    <cellStyle name="20% - Ênfase3 6 2 4 4 2" xfId="12171" xr:uid="{B03E406B-0A7D-483F-9987-E895F1D9C244}"/>
    <cellStyle name="20% - Ênfase3 6 2 4 5" xfId="10122" xr:uid="{4F83878D-B4AF-4698-B0D1-98C6270A897D}"/>
    <cellStyle name="20% - Ênfase3 6 2 5" xfId="4390" xr:uid="{2401722D-8DAE-49BC-97E4-F711C4DBFC18}"/>
    <cellStyle name="20% - Ênfase3 6 2 5 2" xfId="12667" xr:uid="{FDA21C6A-0AF1-49AE-9077-4209F375C5E9}"/>
    <cellStyle name="20% - Ênfase3 6 2 6" xfId="6421" xr:uid="{04D27AFE-9E3A-418A-8394-4FD186447EE9}"/>
    <cellStyle name="20% - Ênfase3 6 2 6 2" xfId="14698" xr:uid="{8F7EC436-64AF-4A55-9F7A-878C5C72481F}"/>
    <cellStyle name="20% - Ênfase3 6 2 7" xfId="2342" xr:uid="{CA6D457B-EA51-4518-94BA-172193181620}"/>
    <cellStyle name="20% - Ênfase3 6 2 7 2" xfId="10619" xr:uid="{FCD03933-FFE0-432C-BAC1-76426AC02D1A}"/>
    <cellStyle name="20% - Ênfase3 6 2 8" xfId="8573" xr:uid="{FAB48B0A-BA30-469F-AE7E-1BA6EB5FB3C6}"/>
    <cellStyle name="20% - Ênfase3 6 3" xfId="1298" xr:uid="{94C20EDE-1390-43DA-9C70-CB583DC9EACB}"/>
    <cellStyle name="20% - Ênfase3 6 3 2" xfId="5388" xr:uid="{5B5C81D8-6A73-4686-BB08-E3EDE5799240}"/>
    <cellStyle name="20% - Ênfase3 6 3 2 2" xfId="13665" xr:uid="{E5273A50-945E-40B1-962A-B34F40FE712C}"/>
    <cellStyle name="20% - Ênfase3 6 3 3" xfId="7413" xr:uid="{50B0571E-DD5B-4859-BF2F-CF4E931FFAA7}"/>
    <cellStyle name="20% - Ênfase3 6 3 3 2" xfId="15690" xr:uid="{36B93E86-74A1-4F1E-AAE1-65D3AEEF9D7A}"/>
    <cellStyle name="20% - Ênfase3 6 3 4" xfId="3354" xr:uid="{2CB4A109-3DF8-4081-B8D6-071956CA3ECD}"/>
    <cellStyle name="20% - Ênfase3 6 3 4 2" xfId="11631" xr:uid="{E1CD609E-5AAD-4902-AC26-3B6C70FB12DF}"/>
    <cellStyle name="20% - Ênfase3 6 3 5" xfId="9582" xr:uid="{4A0632A8-E0B8-421F-844B-87BAE66BA475}"/>
    <cellStyle name="20% - Ênfase3 6 4" xfId="789" xr:uid="{F12CC2A2-A1E1-4941-9BA0-F1B8178F08E2}"/>
    <cellStyle name="20% - Ênfase3 6 4 2" xfId="4892" xr:uid="{63D2E4AB-C5B7-440D-B06D-9B29FA516C8A}"/>
    <cellStyle name="20% - Ênfase3 6 4 2 2" xfId="13169" xr:uid="{AA06C144-DD34-41F5-A376-EC59A78DC3E2}"/>
    <cellStyle name="20% - Ênfase3 6 4 3" xfId="6917" xr:uid="{A54544EF-964C-4F91-A494-D319DF6975F5}"/>
    <cellStyle name="20% - Ênfase3 6 4 3 2" xfId="15194" xr:uid="{1A4A7C36-1915-4C0D-8E43-1C0A90574B47}"/>
    <cellStyle name="20% - Ênfase3 6 4 4" xfId="2849" xr:uid="{4CB4286C-97D9-4C8E-B20F-07D32EDD34B9}"/>
    <cellStyle name="20% - Ênfase3 6 4 4 2" xfId="11126" xr:uid="{D817AC35-C066-4C13-8CEE-232C753B5CA6}"/>
    <cellStyle name="20% - Ênfase3 6 4 5" xfId="9078" xr:uid="{25799EF8-59FB-42AB-A223-66488E5DE630}"/>
    <cellStyle name="20% - Ênfase3 6 5" xfId="1840" xr:uid="{127A66D3-C946-46D0-8A89-46185CD1F81F}"/>
    <cellStyle name="20% - Ênfase3 6 5 2" xfId="5925" xr:uid="{38DE0C95-025A-424D-80A8-46BB0362DA78}"/>
    <cellStyle name="20% - Ênfase3 6 5 2 2" xfId="14202" xr:uid="{D161F70C-2B60-4478-9FD1-CF1F8EF0B208}"/>
    <cellStyle name="20% - Ênfase3 6 5 3" xfId="7925" xr:uid="{0D5E1B18-D718-427F-AC8C-C067F29B49B6}"/>
    <cellStyle name="20% - Ênfase3 6 5 3 2" xfId="16202" xr:uid="{B34AD4BC-4B70-4B16-8E50-674FB8083D31}"/>
    <cellStyle name="20% - Ênfase3 6 5 4" xfId="3892" xr:uid="{7B75752B-B0F0-4C4B-900C-241FD6CEC6C9}"/>
    <cellStyle name="20% - Ênfase3 6 5 4 2" xfId="12169" xr:uid="{4376F680-D0CA-4E0A-B5F8-55834452DE8B}"/>
    <cellStyle name="20% - Ênfase3 6 5 5" xfId="10120" xr:uid="{F1B7FDD9-12DE-41DA-9A82-D2D44DB2BC05}"/>
    <cellStyle name="20% - Ênfase3 6 6" xfId="4388" xr:uid="{08170EFE-9F42-4418-A8EB-A168277D8A4F}"/>
    <cellStyle name="20% - Ênfase3 6 6 2" xfId="12665" xr:uid="{7CF9BB2B-3AC4-47A8-A01C-805389367522}"/>
    <cellStyle name="20% - Ênfase3 6 7" xfId="6419" xr:uid="{351F7A6B-97B4-4240-B0FD-0EA4624C7571}"/>
    <cellStyle name="20% - Ênfase3 6 7 2" xfId="14696" xr:uid="{6A0AA41C-D368-4ADE-94AF-39E3926F2A81}"/>
    <cellStyle name="20% - Ênfase3 6 8" xfId="2340" xr:uid="{05D956EA-D78C-4770-8A65-8D3F7130D58D}"/>
    <cellStyle name="20% - Ênfase3 6 8 2" xfId="10617" xr:uid="{A91D8398-28AE-4C55-BDE5-49986CDD75B9}"/>
    <cellStyle name="20% - Ênfase3 6 9" xfId="8571" xr:uid="{9F33FF9F-AD97-442C-9EA2-C0F1EB2DD367}"/>
    <cellStyle name="20% - Ênfase3 7" xfId="158" xr:uid="{819C7C84-79A2-4079-B1E3-F880E7AD9299}"/>
    <cellStyle name="20% - Ênfase3 7 2" xfId="112" xr:uid="{0B604547-2B3B-4E87-9E74-8170F8790DD1}"/>
    <cellStyle name="20% - Ênfase3 7 2 2" xfId="1208" xr:uid="{B2006AD3-7EC3-4A0E-A9F3-C83DB248161A}"/>
    <cellStyle name="20% - Ênfase3 7 2 2 2" xfId="5299" xr:uid="{C8F3C944-6C2D-447B-B6F3-1522E962DF18}"/>
    <cellStyle name="20% - Ênfase3 7 2 2 2 2" xfId="13576" xr:uid="{A2E28144-67E4-4D74-871E-3AF4BCAE8C86}"/>
    <cellStyle name="20% - Ênfase3 7 2 2 3" xfId="7324" xr:uid="{6EE56C21-96D2-4EEF-83A0-A0F77E4EA0AA}"/>
    <cellStyle name="20% - Ênfase3 7 2 2 3 2" xfId="15601" xr:uid="{6B367303-0805-46D8-81A4-8357C777328A}"/>
    <cellStyle name="20% - Ênfase3 7 2 2 4" xfId="3264" xr:uid="{3BB36C10-D44D-43C8-8582-8222B83F22D2}"/>
    <cellStyle name="20% - Ênfase3 7 2 2 4 2" xfId="11541" xr:uid="{B5851CD7-47F3-4856-9D1B-E4D9C4B41F81}"/>
    <cellStyle name="20% - Ênfase3 7 2 2 5" xfId="9492" xr:uid="{5E35B942-7DEF-47E0-9F68-89FB879B8F84}"/>
    <cellStyle name="20% - Ênfase3 7 2 3" xfId="698" xr:uid="{CA559BE6-0790-4B5D-B579-B751121F00FB}"/>
    <cellStyle name="20% - Ênfase3 7 2 3 2" xfId="4803" xr:uid="{D3D653D1-F284-47EB-8829-B1DBF499A80E}"/>
    <cellStyle name="20% - Ênfase3 7 2 3 2 2" xfId="13080" xr:uid="{BB693A3B-DD35-45F2-93AB-B6E827805347}"/>
    <cellStyle name="20% - Ênfase3 7 2 3 3" xfId="6828" xr:uid="{9A76DD4C-18DF-4CFA-A32F-1BE7535B4EEA}"/>
    <cellStyle name="20% - Ênfase3 7 2 3 3 2" xfId="15105" xr:uid="{619CAC67-AA52-4C83-93A6-B3DE2CBC3CF6}"/>
    <cellStyle name="20% - Ênfase3 7 2 3 4" xfId="2758" xr:uid="{5C31BD31-41AA-4C02-8019-1FC004706CAA}"/>
    <cellStyle name="20% - Ênfase3 7 2 3 4 2" xfId="11035" xr:uid="{EEFE5DE9-DCAC-46E4-A162-05447464E004}"/>
    <cellStyle name="20% - Ênfase3 7 2 3 5" xfId="8987" xr:uid="{936BC044-706E-41AB-A432-467ABFB905C7}"/>
    <cellStyle name="20% - Ênfase3 7 2 4" xfId="1750" xr:uid="{33E1B459-E94F-4F72-A247-3E30EC78AAF8}"/>
    <cellStyle name="20% - Ênfase3 7 2 4 2" xfId="5836" xr:uid="{0ACD6254-D621-4E54-AF94-3892AF0053EC}"/>
    <cellStyle name="20% - Ênfase3 7 2 4 2 2" xfId="14113" xr:uid="{AC85DF56-2D46-4330-AE32-E8F9E1D1737E}"/>
    <cellStyle name="20% - Ênfase3 7 2 4 3" xfId="7836" xr:uid="{79487698-D795-4987-876C-1C2D18B3D8FB}"/>
    <cellStyle name="20% - Ênfase3 7 2 4 3 2" xfId="16113" xr:uid="{9758B72A-25B6-41E0-A18D-E4EC677857B3}"/>
    <cellStyle name="20% - Ênfase3 7 2 4 4" xfId="3802" xr:uid="{24D1E8FF-6581-4786-A3C6-6EB8100A9085}"/>
    <cellStyle name="20% - Ênfase3 7 2 4 4 2" xfId="12079" xr:uid="{410B75BC-2539-4F05-A425-C5B9F8FD21CF}"/>
    <cellStyle name="20% - Ênfase3 7 2 4 5" xfId="10030" xr:uid="{3818429E-6B97-47BF-AB95-F361C6D61C36}"/>
    <cellStyle name="20% - Ênfase3 7 2 5" xfId="4299" xr:uid="{5FB9F544-ACE6-48F1-841F-AF7F22F2B56F}"/>
    <cellStyle name="20% - Ênfase3 7 2 5 2" xfId="12576" xr:uid="{82B79A62-1C73-4F85-A497-44404AD6C7BC}"/>
    <cellStyle name="20% - Ênfase3 7 2 6" xfId="6330" xr:uid="{2B8FDD4A-8669-4FAF-9BEC-AEA10F21B41C}"/>
    <cellStyle name="20% - Ênfase3 7 2 6 2" xfId="14607" xr:uid="{DEB21900-FE67-4A6A-AE99-500C6819E817}"/>
    <cellStyle name="20% - Ênfase3 7 2 7" xfId="2250" xr:uid="{7D66104A-59B3-4E3E-856F-A3CFCF9D0A98}"/>
    <cellStyle name="20% - Ênfase3 7 2 7 2" xfId="10527" xr:uid="{D65A7FDD-1B0A-4BDA-8A27-37067DD0AC61}"/>
    <cellStyle name="20% - Ênfase3 7 2 8" xfId="8481" xr:uid="{A9F1D5E0-3A08-473A-82D3-E218A2DAAC1C}"/>
    <cellStyle name="20% - Ênfase3 7 3" xfId="1252" xr:uid="{311220D5-217F-47FA-96E0-730B106C7F23}"/>
    <cellStyle name="20% - Ênfase3 7 3 2" xfId="5343" xr:uid="{943F24E3-7FE4-4B38-AE1B-738D60B99F5D}"/>
    <cellStyle name="20% - Ênfase3 7 3 2 2" xfId="13620" xr:uid="{1C7E5F72-6A8D-4234-828E-9C64BBB20A6C}"/>
    <cellStyle name="20% - Ênfase3 7 3 3" xfId="7368" xr:uid="{240CF83C-4024-43E9-BD73-862238BAA636}"/>
    <cellStyle name="20% - Ênfase3 7 3 3 2" xfId="15645" xr:uid="{BBB0472F-227C-4393-B485-E5D14E4479AF}"/>
    <cellStyle name="20% - Ênfase3 7 3 4" xfId="3308" xr:uid="{94EE09CE-9983-4A0D-A0FD-F79F8B839253}"/>
    <cellStyle name="20% - Ênfase3 7 3 4 2" xfId="11585" xr:uid="{AB4052FC-0551-484D-8E15-8B27CAC754F4}"/>
    <cellStyle name="20% - Ênfase3 7 3 5" xfId="9536" xr:uid="{E99F5710-177F-4540-BFEC-AED25C6DB1FA}"/>
    <cellStyle name="20% - Ênfase3 7 4" xfId="743" xr:uid="{CE086028-3D85-443C-A372-D16D6F201635}"/>
    <cellStyle name="20% - Ênfase3 7 4 2" xfId="4847" xr:uid="{339DCC1D-A396-4397-A3F7-3E80672113D3}"/>
    <cellStyle name="20% - Ênfase3 7 4 2 2" xfId="13124" xr:uid="{3BE675AC-1DB8-45F2-BA94-598026CDF16E}"/>
    <cellStyle name="20% - Ênfase3 7 4 3" xfId="6872" xr:uid="{D761180E-A12B-46DE-BE94-844636C3DF09}"/>
    <cellStyle name="20% - Ênfase3 7 4 3 2" xfId="15149" xr:uid="{D19C1B5C-090F-4822-A08F-D00C78EE8F9E}"/>
    <cellStyle name="20% - Ênfase3 7 4 4" xfId="2803" xr:uid="{D7CEFA5F-32DD-41D5-A58A-4D41CF4E370A}"/>
    <cellStyle name="20% - Ênfase3 7 4 4 2" xfId="11080" xr:uid="{E46DEA0A-7922-4E7B-B9DB-C4C4AAD4F647}"/>
    <cellStyle name="20% - Ênfase3 7 4 5" xfId="9032" xr:uid="{BDCA6785-5671-4316-8051-40F2BB09D18E}"/>
    <cellStyle name="20% - Ênfase3 7 5" xfId="1794" xr:uid="{4AC74D35-F2D3-4940-A909-46C48E60DC21}"/>
    <cellStyle name="20% - Ênfase3 7 5 2" xfId="5880" xr:uid="{1F6CE7A2-C212-49F1-A4AF-CFCE92D3310D}"/>
    <cellStyle name="20% - Ênfase3 7 5 2 2" xfId="14157" xr:uid="{5D67EDE9-4B4F-4E41-BED8-A011D821B5E8}"/>
    <cellStyle name="20% - Ênfase3 7 5 3" xfId="7880" xr:uid="{D51384CE-F091-4FBB-B4D1-E861DAD7ED80}"/>
    <cellStyle name="20% - Ênfase3 7 5 3 2" xfId="16157" xr:uid="{2CA8FA6E-D358-4B3B-B16B-B392F0E0BC1C}"/>
    <cellStyle name="20% - Ênfase3 7 5 4" xfId="3846" xr:uid="{060A29FE-A804-49D2-998B-956EC5DDF71D}"/>
    <cellStyle name="20% - Ênfase3 7 5 4 2" xfId="12123" xr:uid="{0012BC65-9A81-407C-BB7D-B0A219DF7168}"/>
    <cellStyle name="20% - Ênfase3 7 5 5" xfId="10074" xr:uid="{2173F968-F707-4D35-AA67-6ED1B86CFEFC}"/>
    <cellStyle name="20% - Ênfase3 7 6" xfId="4343" xr:uid="{970B429B-B646-4D94-9E5C-A1B0766F1E52}"/>
    <cellStyle name="20% - Ênfase3 7 6 2" xfId="12620" xr:uid="{1B4FAC25-B9A3-4C9D-9C68-2B5D06B07718}"/>
    <cellStyle name="20% - Ênfase3 7 7" xfId="6374" xr:uid="{8A5CE333-6746-48E6-B829-D38139CE1C91}"/>
    <cellStyle name="20% - Ênfase3 7 7 2" xfId="14651" xr:uid="{7262101D-7A09-4ECD-ADF9-9DEBC586E7CA}"/>
    <cellStyle name="20% - Ênfase3 7 8" xfId="2294" xr:uid="{BD5805A7-70F1-4835-9CDD-A077E597F3E4}"/>
    <cellStyle name="20% - Ênfase3 7 8 2" xfId="10571" xr:uid="{77B8247B-E462-4746-9A9E-88EBFA2006FD}"/>
    <cellStyle name="20% - Ênfase3 7 9" xfId="8525" xr:uid="{B4108270-7B1F-4A66-839D-1A83E1CD1025}"/>
    <cellStyle name="20% - Ênfase3 8" xfId="210" xr:uid="{2282896C-B55D-4DF8-B471-8FF5262B3983}"/>
    <cellStyle name="20% - Ênfase3 8 2" xfId="213" xr:uid="{4DA16B53-5E66-41CE-9320-96E8E0F4CD15}"/>
    <cellStyle name="20% - Ênfase3 8 2 2" xfId="1306" xr:uid="{40D6E9C1-9CD9-495A-8533-5C411418042F}"/>
    <cellStyle name="20% - Ênfase3 8 2 2 2" xfId="5396" xr:uid="{93FFE86C-5D67-43FA-82DC-591B52AD9335}"/>
    <cellStyle name="20% - Ênfase3 8 2 2 2 2" xfId="13673" xr:uid="{2DABE820-F27E-4D85-B437-0A761DA72DAF}"/>
    <cellStyle name="20% - Ênfase3 8 2 2 3" xfId="7421" xr:uid="{68B18152-CBCE-49FA-A2AD-E7FF01ED05C1}"/>
    <cellStyle name="20% - Ênfase3 8 2 2 3 2" xfId="15698" xr:uid="{4AA42F42-0B56-419A-B50F-4F538D187622}"/>
    <cellStyle name="20% - Ênfase3 8 2 2 4" xfId="3362" xr:uid="{65348936-3B09-455C-9B54-3F9042E7AAEF}"/>
    <cellStyle name="20% - Ênfase3 8 2 2 4 2" xfId="11639" xr:uid="{861FA98A-C1A1-4BA4-9FF6-0813FEED489C}"/>
    <cellStyle name="20% - Ênfase3 8 2 2 5" xfId="9590" xr:uid="{E0E25FCA-032E-4FB5-9837-064E2BC66C08}"/>
    <cellStyle name="20% - Ênfase3 8 2 3" xfId="797" xr:uid="{F0B5E95A-4A65-40E3-88AE-1F3A8BFA2481}"/>
    <cellStyle name="20% - Ênfase3 8 2 3 2" xfId="4900" xr:uid="{340731FC-726F-4744-A6ED-9C782ED5A24F}"/>
    <cellStyle name="20% - Ênfase3 8 2 3 2 2" xfId="13177" xr:uid="{C542F22E-2773-4DE5-9C73-76F30650CF66}"/>
    <cellStyle name="20% - Ênfase3 8 2 3 3" xfId="6925" xr:uid="{5033BD75-EF95-4DAB-A908-0FEB77007715}"/>
    <cellStyle name="20% - Ênfase3 8 2 3 3 2" xfId="15202" xr:uid="{12828552-0338-4CE0-96C3-175771BD30BF}"/>
    <cellStyle name="20% - Ênfase3 8 2 3 4" xfId="2857" xr:uid="{956062B1-8A41-4096-9EA8-923F7422BB22}"/>
    <cellStyle name="20% - Ênfase3 8 2 3 4 2" xfId="11134" xr:uid="{F4C0640A-22B6-4AAC-9F01-CECAC9885B0C}"/>
    <cellStyle name="20% - Ênfase3 8 2 3 5" xfId="9086" xr:uid="{D5602810-AF48-48F5-82CA-109E66A8C06E}"/>
    <cellStyle name="20% - Ênfase3 8 2 4" xfId="1848" xr:uid="{3E029C56-40A1-40FE-9554-79E302E787D3}"/>
    <cellStyle name="20% - Ênfase3 8 2 4 2" xfId="5933" xr:uid="{9A7C87A7-A2DA-47C7-8F42-D8ACA9EAFAFD}"/>
    <cellStyle name="20% - Ênfase3 8 2 4 2 2" xfId="14210" xr:uid="{6904BF99-30AD-4197-8A11-E9FF7A040EB1}"/>
    <cellStyle name="20% - Ênfase3 8 2 4 3" xfId="7933" xr:uid="{AB074A75-28F7-4F2F-BDBC-C2B0C875AB63}"/>
    <cellStyle name="20% - Ênfase3 8 2 4 3 2" xfId="16210" xr:uid="{29170974-5A12-459C-9ACC-37F491C4F997}"/>
    <cellStyle name="20% - Ênfase3 8 2 4 4" xfId="3900" xr:uid="{5EE18A80-2EF1-4D5F-9B2A-2E9019E91EE4}"/>
    <cellStyle name="20% - Ênfase3 8 2 4 4 2" xfId="12177" xr:uid="{F400F9B6-29D5-483D-A97F-6679D5607C0E}"/>
    <cellStyle name="20% - Ênfase3 8 2 4 5" xfId="10128" xr:uid="{5EF78C74-2447-4929-BFD4-D71562AD6E54}"/>
    <cellStyle name="20% - Ênfase3 8 2 5" xfId="4396" xr:uid="{F3F1045C-E52B-479D-802F-49B3FDB8B229}"/>
    <cellStyle name="20% - Ênfase3 8 2 5 2" xfId="12673" xr:uid="{087ACD26-91E9-4077-A565-C95F48F75EC4}"/>
    <cellStyle name="20% - Ênfase3 8 2 6" xfId="6427" xr:uid="{EFA66B38-8E27-4BCF-BE59-A19E43FF6C31}"/>
    <cellStyle name="20% - Ênfase3 8 2 6 2" xfId="14704" xr:uid="{398DB86F-18E5-4352-8A74-C5F327A5F766}"/>
    <cellStyle name="20% - Ênfase3 8 2 7" xfId="2348" xr:uid="{C85E2E04-475D-4A8D-ABE3-3C8E72A7A4B2}"/>
    <cellStyle name="20% - Ênfase3 8 2 7 2" xfId="10625" xr:uid="{662EB816-235E-4B85-AD54-19657DA718D4}"/>
    <cellStyle name="20% - Ênfase3 8 2 8" xfId="8579" xr:uid="{A5AB9FF9-AA00-4E41-B7C4-22648A78D7E7}"/>
    <cellStyle name="20% - Ênfase3 8 3" xfId="1303" xr:uid="{5729FA6E-4F84-4034-A997-F07D5440F760}"/>
    <cellStyle name="20% - Ênfase3 8 3 2" xfId="5393" xr:uid="{A62A91D2-2B8A-41A1-8DCA-1BCDBB63F16E}"/>
    <cellStyle name="20% - Ênfase3 8 3 2 2" xfId="13670" xr:uid="{4A3071EB-A32E-49BF-AF7F-AC0B8592DBE8}"/>
    <cellStyle name="20% - Ênfase3 8 3 3" xfId="7418" xr:uid="{39A4C8F2-A761-482F-84F9-2BD04C2DF138}"/>
    <cellStyle name="20% - Ênfase3 8 3 3 2" xfId="15695" xr:uid="{15AC90EF-3E42-4819-985F-BCF2F10AFD4F}"/>
    <cellStyle name="20% - Ênfase3 8 3 4" xfId="3359" xr:uid="{94071098-D0A2-4BC4-B96D-C9D85613BCAD}"/>
    <cellStyle name="20% - Ênfase3 8 3 4 2" xfId="11636" xr:uid="{86C8CB00-BE47-4B97-ADA6-D65BD714FA21}"/>
    <cellStyle name="20% - Ênfase3 8 3 5" xfId="9587" xr:uid="{1FC4354C-A870-486E-8B0D-53398A0F71F2}"/>
    <cellStyle name="20% - Ênfase3 8 4" xfId="794" xr:uid="{93F9A0F6-C051-4DD6-84EA-2ED2766EC8FA}"/>
    <cellStyle name="20% - Ênfase3 8 4 2" xfId="4897" xr:uid="{89BDD4B8-01BB-4E49-B670-4B8B08AE13FE}"/>
    <cellStyle name="20% - Ênfase3 8 4 2 2" xfId="13174" xr:uid="{CFCFD360-3E80-4A90-AE34-06ECFEE3392F}"/>
    <cellStyle name="20% - Ênfase3 8 4 3" xfId="6922" xr:uid="{EA4FD402-EE70-4E22-A7DE-4AEDD2E873E7}"/>
    <cellStyle name="20% - Ênfase3 8 4 3 2" xfId="15199" xr:uid="{2E67C197-7174-4F3C-AC38-D1452593205E}"/>
    <cellStyle name="20% - Ênfase3 8 4 4" xfId="2854" xr:uid="{A8DE3447-5740-4E4E-B008-8DA73A8F513B}"/>
    <cellStyle name="20% - Ênfase3 8 4 4 2" xfId="11131" xr:uid="{8CAEA29F-2CFF-49DB-B538-11E239C435B1}"/>
    <cellStyle name="20% - Ênfase3 8 4 5" xfId="9083" xr:uid="{76733C69-DC88-4487-890D-07A396F229E2}"/>
    <cellStyle name="20% - Ênfase3 8 5" xfId="1845" xr:uid="{B6C0743F-1590-4F36-9CD9-1F716A1CFFF9}"/>
    <cellStyle name="20% - Ênfase3 8 5 2" xfId="5930" xr:uid="{52D0DCD0-3190-48BA-9BFC-03A5A1776165}"/>
    <cellStyle name="20% - Ênfase3 8 5 2 2" xfId="14207" xr:uid="{D8FE4B28-55AA-474D-AA46-864EC9EC5DAB}"/>
    <cellStyle name="20% - Ênfase3 8 5 3" xfId="7930" xr:uid="{357F3710-1A59-4860-99C9-E0F5CFE7254F}"/>
    <cellStyle name="20% - Ênfase3 8 5 3 2" xfId="16207" xr:uid="{16885E4F-F4BF-4F92-B5BA-976A14148C42}"/>
    <cellStyle name="20% - Ênfase3 8 5 4" xfId="3897" xr:uid="{8ABA57D2-348F-407E-B1E4-451ABF1093D1}"/>
    <cellStyle name="20% - Ênfase3 8 5 4 2" xfId="12174" xr:uid="{01978CC6-70CE-4F24-8D4E-067B45F43F50}"/>
    <cellStyle name="20% - Ênfase3 8 5 5" xfId="10125" xr:uid="{D9374BDD-E2DF-4982-B8A1-4F0C9F04A1E2}"/>
    <cellStyle name="20% - Ênfase3 8 6" xfId="4393" xr:uid="{C90044DE-DBC8-4486-BC19-3A1A3FDB596C}"/>
    <cellStyle name="20% - Ênfase3 8 6 2" xfId="12670" xr:uid="{96924F4E-5469-425E-B020-96E5764F2A16}"/>
    <cellStyle name="20% - Ênfase3 8 7" xfId="6424" xr:uid="{7F44C0C0-6A5B-47FC-9A7A-8DDC511E676F}"/>
    <cellStyle name="20% - Ênfase3 8 7 2" xfId="14701" xr:uid="{FAFBB196-FC27-4E54-ABC2-DFB4E159AA5A}"/>
    <cellStyle name="20% - Ênfase3 8 8" xfId="2345" xr:uid="{0CC798C8-1780-438A-8AA2-3F4E99730510}"/>
    <cellStyle name="20% - Ênfase3 8 8 2" xfId="10622" xr:uid="{F57B9B23-9863-4E4D-A379-21C1372F2D6B}"/>
    <cellStyle name="20% - Ênfase3 8 9" xfId="8576" xr:uid="{EDD24CBA-1B4B-4F20-9468-46322A2421E2}"/>
    <cellStyle name="20% - Ênfase3 9" xfId="218" xr:uid="{C61C7B48-CA2B-4323-8848-EAC5F061FC2C}"/>
    <cellStyle name="20% - Ênfase3 9 2" xfId="40" xr:uid="{A2DA27BF-FEFE-4BDA-8271-B3323513DC99}"/>
    <cellStyle name="20% - Ênfase3 9 2 2" xfId="1141" xr:uid="{D1779314-5AF1-4CA2-972D-1BEEEC46BB69}"/>
    <cellStyle name="20% - Ênfase3 9 2 2 2" xfId="5233" xr:uid="{7E10850D-A74E-4A3A-9089-C19DC166E43D}"/>
    <cellStyle name="20% - Ênfase3 9 2 2 2 2" xfId="13510" xr:uid="{BD108B6F-DF0A-4113-997B-5485589BDC3E}"/>
    <cellStyle name="20% - Ênfase3 9 2 2 3" xfId="7258" xr:uid="{0F2032F8-1D92-49D7-9B0D-B48303C8B813}"/>
    <cellStyle name="20% - Ênfase3 9 2 2 3 2" xfId="15535" xr:uid="{DA51E2C4-7145-46A5-A377-9EFDAB7ADD22}"/>
    <cellStyle name="20% - Ênfase3 9 2 2 4" xfId="3198" xr:uid="{14C7DE1A-41E0-4B50-8ECF-689CD8E576C6}"/>
    <cellStyle name="20% - Ênfase3 9 2 2 4 2" xfId="11475" xr:uid="{6F6D5333-60F9-418F-B764-876D7B1A4AEE}"/>
    <cellStyle name="20% - Ênfase3 9 2 2 5" xfId="9426" xr:uid="{B9D24CA2-ACF2-4D4F-A743-B4C6E4EE34B2}"/>
    <cellStyle name="20% - Ênfase3 9 2 3" xfId="633" xr:uid="{33FA84AE-0A46-4E51-B0B3-BC53EFB998E2}"/>
    <cellStyle name="20% - Ênfase3 9 2 3 2" xfId="4739" xr:uid="{A054CD3B-1EB2-422C-99AC-9CF61C12A9C6}"/>
    <cellStyle name="20% - Ênfase3 9 2 3 2 2" xfId="13016" xr:uid="{9A76914D-774B-4A44-B1A4-3EDC66EC879E}"/>
    <cellStyle name="20% - Ênfase3 9 2 3 3" xfId="6764" xr:uid="{52EE84E7-E5B9-4408-A0F5-CFE5832A52F0}"/>
    <cellStyle name="20% - Ênfase3 9 2 3 3 2" xfId="15041" xr:uid="{07100EAD-DEC3-483D-A752-B415E5103E4E}"/>
    <cellStyle name="20% - Ênfase3 9 2 3 4" xfId="2694" xr:uid="{C4F413F4-B66D-4E9C-88A8-70A9FB9FF30B}"/>
    <cellStyle name="20% - Ênfase3 9 2 3 4 2" xfId="10971" xr:uid="{6E440FFB-BF18-46E6-9801-54E051B432C1}"/>
    <cellStyle name="20% - Ênfase3 9 2 3 5" xfId="8923" xr:uid="{2CAD7D4B-C74C-45AB-872D-515E722A544A}"/>
    <cellStyle name="20% - Ênfase3 9 2 4" xfId="1686" xr:uid="{AFEDE2A5-521D-4A81-B759-2FDCEFBD72F7}"/>
    <cellStyle name="20% - Ênfase3 9 2 4 2" xfId="5772" xr:uid="{67C19FF3-0FA2-4A98-B129-6E28AA4E9D7B}"/>
    <cellStyle name="20% - Ênfase3 9 2 4 2 2" xfId="14049" xr:uid="{E12A1FBE-BDDE-4BF3-ABC4-4F155F878C96}"/>
    <cellStyle name="20% - Ênfase3 9 2 4 3" xfId="7772" xr:uid="{CCCAC2DA-E45C-48E1-8194-B9ADC487FA2C}"/>
    <cellStyle name="20% - Ênfase3 9 2 4 3 2" xfId="16049" xr:uid="{51F47252-08F7-4EB5-8B5F-39EE1778A504}"/>
    <cellStyle name="20% - Ênfase3 9 2 4 4" xfId="3738" xr:uid="{C3E75C68-11DD-4BAF-9288-80461B5A0208}"/>
    <cellStyle name="20% - Ênfase3 9 2 4 4 2" xfId="12015" xr:uid="{A6E0E79F-788B-4DF7-9989-58A74167E793}"/>
    <cellStyle name="20% - Ênfase3 9 2 4 5" xfId="9966" xr:uid="{3911A239-345F-4BA6-8122-99EDDAD8E1AC}"/>
    <cellStyle name="20% - Ênfase3 9 2 5" xfId="4235" xr:uid="{16CC062C-94F5-4ABC-BB00-7B653587DD55}"/>
    <cellStyle name="20% - Ênfase3 9 2 5 2" xfId="12512" xr:uid="{7660BAEC-5979-493A-A8EA-295068043FA0}"/>
    <cellStyle name="20% - Ênfase3 9 2 6" xfId="6266" xr:uid="{FA6400AB-68E0-4E16-8DD2-65B7BD00B14C}"/>
    <cellStyle name="20% - Ênfase3 9 2 6 2" xfId="14543" xr:uid="{88F60ED3-CE9A-4AAA-83C8-2540EA8EF9E0}"/>
    <cellStyle name="20% - Ênfase3 9 2 7" xfId="2185" xr:uid="{DA0D6EF0-94E6-4242-A9F9-EF3536AE81E0}"/>
    <cellStyle name="20% - Ênfase3 9 2 7 2" xfId="10462" xr:uid="{D5136863-FB5B-4A40-898D-E97C096730FB}"/>
    <cellStyle name="20% - Ênfase3 9 2 8" xfId="8417" xr:uid="{9AB26E70-EECC-480A-8896-78163885C38C}"/>
    <cellStyle name="20% - Ênfase3 9 3" xfId="1311" xr:uid="{E70FA782-31E8-4494-8353-9B404B974A4F}"/>
    <cellStyle name="20% - Ênfase3 9 3 2" xfId="5401" xr:uid="{E5733590-3BD2-43F7-A116-A10896A70E3A}"/>
    <cellStyle name="20% - Ênfase3 9 3 2 2" xfId="13678" xr:uid="{8AD540F2-45FD-44C7-8CE1-89BC83A2F218}"/>
    <cellStyle name="20% - Ênfase3 9 3 3" xfId="7426" xr:uid="{EA764F26-29E9-4296-A9AD-6BDA6ED07FEE}"/>
    <cellStyle name="20% - Ênfase3 9 3 3 2" xfId="15703" xr:uid="{649EACC7-BC29-4844-BE5B-12E9C22BEC98}"/>
    <cellStyle name="20% - Ênfase3 9 3 4" xfId="3367" xr:uid="{F253351B-0B43-4616-A0F3-328230E6EE34}"/>
    <cellStyle name="20% - Ênfase3 9 3 4 2" xfId="11644" xr:uid="{A497E5FC-5625-4517-AFB8-F5C9A4E7DEB4}"/>
    <cellStyle name="20% - Ênfase3 9 3 5" xfId="9595" xr:uid="{048CEB7E-4CC3-4314-AD57-A858F7286ECC}"/>
    <cellStyle name="20% - Ênfase3 9 4" xfId="802" xr:uid="{D41645A0-C730-4FCD-925C-E5393CBC5F1C}"/>
    <cellStyle name="20% - Ênfase3 9 4 2" xfId="4905" xr:uid="{3C01CD6B-DABB-4E24-9B40-207CA5BB246D}"/>
    <cellStyle name="20% - Ênfase3 9 4 2 2" xfId="13182" xr:uid="{E8C6484A-D426-4CF5-93F7-C8A7D9FC2EE3}"/>
    <cellStyle name="20% - Ênfase3 9 4 3" xfId="6930" xr:uid="{8ABB5728-A6F3-4C6D-82A3-0A77E452EEC2}"/>
    <cellStyle name="20% - Ênfase3 9 4 3 2" xfId="15207" xr:uid="{D47231A0-AE07-4E21-BDB9-C68E2C069D58}"/>
    <cellStyle name="20% - Ênfase3 9 4 4" xfId="2862" xr:uid="{47F803D4-5E12-4DE4-AC21-5C8846C3DDAB}"/>
    <cellStyle name="20% - Ênfase3 9 4 4 2" xfId="11139" xr:uid="{D7798629-6795-4AC5-9313-5C0A4412204C}"/>
    <cellStyle name="20% - Ênfase3 9 4 5" xfId="9091" xr:uid="{56860791-682D-4584-8CE1-AF0D9F11A1D0}"/>
    <cellStyle name="20% - Ênfase3 9 5" xfId="1853" xr:uid="{44DB66D8-AA78-4C47-AFCD-09D3B05D5C1C}"/>
    <cellStyle name="20% - Ênfase3 9 5 2" xfId="5938" xr:uid="{7A156F22-A792-44C0-94B5-18B1AEF94668}"/>
    <cellStyle name="20% - Ênfase3 9 5 2 2" xfId="14215" xr:uid="{3D1589F1-3EF1-449D-A3B4-DA2CD5755961}"/>
    <cellStyle name="20% - Ênfase3 9 5 3" xfId="7938" xr:uid="{7E111B8C-9F9A-477A-8221-E2921F1980A1}"/>
    <cellStyle name="20% - Ênfase3 9 5 3 2" xfId="16215" xr:uid="{21074B13-BFA1-4592-8812-53EB18785CE7}"/>
    <cellStyle name="20% - Ênfase3 9 5 4" xfId="3905" xr:uid="{49F1988F-87A0-44ED-B19F-FA15BD0107FF}"/>
    <cellStyle name="20% - Ênfase3 9 5 4 2" xfId="12182" xr:uid="{B9DD10E2-C3C4-488A-98F8-796B2683BA8C}"/>
    <cellStyle name="20% - Ênfase3 9 5 5" xfId="10133" xr:uid="{221DAA56-26B7-4EF6-B746-59384AADAAE2}"/>
    <cellStyle name="20% - Ênfase3 9 6" xfId="4401" xr:uid="{573464AD-078B-4D74-8626-505FA1FB7120}"/>
    <cellStyle name="20% - Ênfase3 9 6 2" xfId="12678" xr:uid="{0D482C07-9C39-4CA0-BCEA-BEC50AB2E9D6}"/>
    <cellStyle name="20% - Ênfase3 9 7" xfId="6432" xr:uid="{8600972D-0BE7-4627-9F4A-67F5F1641F1B}"/>
    <cellStyle name="20% - Ênfase3 9 7 2" xfId="14709" xr:uid="{8D22A1A9-F723-409E-A324-86FAA5B31312}"/>
    <cellStyle name="20% - Ênfase3 9 8" xfId="2353" xr:uid="{00E4BAAB-3FC9-4B78-93AD-7FA11F46AE14}"/>
    <cellStyle name="20% - Ênfase3 9 8 2" xfId="10630" xr:uid="{8D0F1A9B-A0B5-4831-A027-722CB25E2F8D}"/>
    <cellStyle name="20% - Ênfase3 9 9" xfId="8584" xr:uid="{762008E1-04B0-41FA-853C-F42709475F63}"/>
    <cellStyle name="20% - Ênfase4 10" xfId="219" xr:uid="{F217FED9-4CAF-4685-9C41-912CF1A57707}"/>
    <cellStyle name="20% - Ênfase4 10 2" xfId="221" xr:uid="{644E4033-9235-4D52-A93B-4FCF9CE00455}"/>
    <cellStyle name="20% - Ênfase4 10 2 2" xfId="1314" xr:uid="{B883D636-0CEB-47DD-B093-939CA2FEF3D0}"/>
    <cellStyle name="20% - Ênfase4 10 2 2 2" xfId="5404" xr:uid="{56E2F498-89B7-46B9-9E4C-519A0BB1C2A3}"/>
    <cellStyle name="20% - Ênfase4 10 2 2 2 2" xfId="13681" xr:uid="{4247A492-3F59-49A5-A6AC-EAD4F8BCA341}"/>
    <cellStyle name="20% - Ênfase4 10 2 2 3" xfId="7429" xr:uid="{7DEA9B45-AA79-4CAF-B014-E64E16BD6C2E}"/>
    <cellStyle name="20% - Ênfase4 10 2 2 3 2" xfId="15706" xr:uid="{55561900-46F6-4782-A1E3-EB23915515CD}"/>
    <cellStyle name="20% - Ênfase4 10 2 2 4" xfId="3370" xr:uid="{C46965A7-E6B6-4D3A-8557-2A0C09CAA760}"/>
    <cellStyle name="20% - Ênfase4 10 2 2 4 2" xfId="11647" xr:uid="{7806D135-F356-4BAB-B66E-3D6D063B12A2}"/>
    <cellStyle name="20% - Ênfase4 10 2 2 5" xfId="9598" xr:uid="{82B49775-EFBD-47BC-AAEB-4970A1025660}"/>
    <cellStyle name="20% - Ênfase4 10 2 3" xfId="805" xr:uid="{EF652FE6-8888-450D-93CF-5A5C5C171D52}"/>
    <cellStyle name="20% - Ênfase4 10 2 3 2" xfId="4908" xr:uid="{21A6C95B-56BD-4BE8-BA13-EFA0BD47E896}"/>
    <cellStyle name="20% - Ênfase4 10 2 3 2 2" xfId="13185" xr:uid="{209EC162-3B2C-40E3-9EC0-E645DB9789EB}"/>
    <cellStyle name="20% - Ênfase4 10 2 3 3" xfId="6933" xr:uid="{266EB5C1-072C-46DD-8766-2CE8D5878C8D}"/>
    <cellStyle name="20% - Ênfase4 10 2 3 3 2" xfId="15210" xr:uid="{DB34A4EF-3F57-412B-AD4A-A5442341B022}"/>
    <cellStyle name="20% - Ênfase4 10 2 3 4" xfId="2865" xr:uid="{909270A6-10EC-4E83-882A-FC1F93BA4DA6}"/>
    <cellStyle name="20% - Ênfase4 10 2 3 4 2" xfId="11142" xr:uid="{0BF37511-35C9-40FA-A9A2-289BD78FAC23}"/>
    <cellStyle name="20% - Ênfase4 10 2 3 5" xfId="9094" xr:uid="{D25D8005-F287-4113-9D97-1573C28A6BC1}"/>
    <cellStyle name="20% - Ênfase4 10 2 4" xfId="1856" xr:uid="{611F7D9C-F4C5-4340-8DED-5C9E5C67D41E}"/>
    <cellStyle name="20% - Ênfase4 10 2 4 2" xfId="5941" xr:uid="{FDC7574B-A4AF-486E-AC32-43C1CD223124}"/>
    <cellStyle name="20% - Ênfase4 10 2 4 2 2" xfId="14218" xr:uid="{00EF0BEF-0C8E-45AF-8264-3B0C55B567C7}"/>
    <cellStyle name="20% - Ênfase4 10 2 4 3" xfId="7941" xr:uid="{C9E75F6C-4972-42AF-A4B2-D98882B14F2A}"/>
    <cellStyle name="20% - Ênfase4 10 2 4 3 2" xfId="16218" xr:uid="{857EDB8B-619B-4621-B297-62E5331AE019}"/>
    <cellStyle name="20% - Ênfase4 10 2 4 4" xfId="3908" xr:uid="{590ADED4-018D-44A1-B9BD-D337BC9544EB}"/>
    <cellStyle name="20% - Ênfase4 10 2 4 4 2" xfId="12185" xr:uid="{00D443FA-0467-45ED-9A3A-BEC081EBE56B}"/>
    <cellStyle name="20% - Ênfase4 10 2 4 5" xfId="10136" xr:uid="{BC81BBFC-94D1-4DA9-8EAD-240035264904}"/>
    <cellStyle name="20% - Ênfase4 10 2 5" xfId="4404" xr:uid="{0D43E169-F26D-4574-883A-63F87E6D00F8}"/>
    <cellStyle name="20% - Ênfase4 10 2 5 2" xfId="12681" xr:uid="{14D98C5E-E24E-4C67-B369-39C2371EA85E}"/>
    <cellStyle name="20% - Ênfase4 10 2 6" xfId="6435" xr:uid="{6269845B-209E-4784-97A5-D4B21D8F1B67}"/>
    <cellStyle name="20% - Ênfase4 10 2 6 2" xfId="14712" xr:uid="{8B9407FF-6075-425B-A6CC-0BEB0F277FCC}"/>
    <cellStyle name="20% - Ênfase4 10 2 7" xfId="2356" xr:uid="{ABD7D61E-DD0C-4A28-B044-CF29DD6134B1}"/>
    <cellStyle name="20% - Ênfase4 10 2 7 2" xfId="10633" xr:uid="{12DDC3DB-50A0-4A5B-B08A-ED671E4375FC}"/>
    <cellStyle name="20% - Ênfase4 10 2 8" xfId="8587" xr:uid="{F8E26D50-C868-4120-9A56-25E54B9335C8}"/>
    <cellStyle name="20% - Ênfase4 10 3" xfId="1312" xr:uid="{A90E6E9A-9D81-4348-BE2E-5A3346006315}"/>
    <cellStyle name="20% - Ênfase4 10 3 2" xfId="5402" xr:uid="{4250348A-1D15-4399-9725-561B197A856F}"/>
    <cellStyle name="20% - Ênfase4 10 3 2 2" xfId="13679" xr:uid="{869ACE3A-F92B-4DC5-963C-838DAF96415C}"/>
    <cellStyle name="20% - Ênfase4 10 3 3" xfId="7427" xr:uid="{A5AF858E-881A-4B70-B649-3E5079A40D1A}"/>
    <cellStyle name="20% - Ênfase4 10 3 3 2" xfId="15704" xr:uid="{623C5813-92F7-404B-9175-B3AF6516ED80}"/>
    <cellStyle name="20% - Ênfase4 10 3 4" xfId="3368" xr:uid="{7DC8C1B3-BA46-4937-B679-4A8FC1A56031}"/>
    <cellStyle name="20% - Ênfase4 10 3 4 2" xfId="11645" xr:uid="{BEA9FF11-8B9A-4366-A3A3-6C25321FCB14}"/>
    <cellStyle name="20% - Ênfase4 10 3 5" xfId="9596" xr:uid="{28A77479-944D-4A03-912F-00056AE7EFE6}"/>
    <cellStyle name="20% - Ênfase4 10 4" xfId="803" xr:uid="{BBEB6ABC-F9CD-44B7-B800-2628F02C4839}"/>
    <cellStyle name="20% - Ênfase4 10 4 2" xfId="4906" xr:uid="{02964B12-E7CD-4F35-A2E8-892B8495A00D}"/>
    <cellStyle name="20% - Ênfase4 10 4 2 2" xfId="13183" xr:uid="{ECD895A2-4292-436D-8D8E-5480034DE1CC}"/>
    <cellStyle name="20% - Ênfase4 10 4 3" xfId="6931" xr:uid="{8719CBEE-D6CE-4BD6-BB65-880BB52301BE}"/>
    <cellStyle name="20% - Ênfase4 10 4 3 2" xfId="15208" xr:uid="{0EBC110A-966C-4B87-96F6-1116C90B42AC}"/>
    <cellStyle name="20% - Ênfase4 10 4 4" xfId="2863" xr:uid="{4E39FB97-AC58-4922-BC46-589BC4A4FC06}"/>
    <cellStyle name="20% - Ênfase4 10 4 4 2" xfId="11140" xr:uid="{B192B42E-5DDB-4B61-B194-BFACD1561EBF}"/>
    <cellStyle name="20% - Ênfase4 10 4 5" xfId="9092" xr:uid="{7A15933E-5139-4D8F-8F8D-37A72883FF73}"/>
    <cellStyle name="20% - Ênfase4 10 5" xfId="1854" xr:uid="{0EDDD1A1-4A52-4742-969A-70300BDC9C05}"/>
    <cellStyle name="20% - Ênfase4 10 5 2" xfId="5939" xr:uid="{35633097-5EA5-4719-B9FD-DD7F4C6D9A01}"/>
    <cellStyle name="20% - Ênfase4 10 5 2 2" xfId="14216" xr:uid="{82E850D6-40E1-42EA-88D4-1F4D33EDDD41}"/>
    <cellStyle name="20% - Ênfase4 10 5 3" xfId="7939" xr:uid="{E36E6383-B4AF-4CD2-A697-5E592BB6CD4F}"/>
    <cellStyle name="20% - Ênfase4 10 5 3 2" xfId="16216" xr:uid="{0191C9C9-DFA3-4717-B424-B772DE78B3F6}"/>
    <cellStyle name="20% - Ênfase4 10 5 4" xfId="3906" xr:uid="{E1E6884D-E2D7-4838-B363-FCEB2713A5AF}"/>
    <cellStyle name="20% - Ênfase4 10 5 4 2" xfId="12183" xr:uid="{24B19402-410B-4081-A153-8F0DDB5FF0B1}"/>
    <cellStyle name="20% - Ênfase4 10 5 5" xfId="10134" xr:uid="{C7C5BDF7-69A0-4470-9BF5-706F5D307E4C}"/>
    <cellStyle name="20% - Ênfase4 10 6" xfId="4402" xr:uid="{E845A560-04F1-422D-A76F-7E5581BC04DB}"/>
    <cellStyle name="20% - Ênfase4 10 6 2" xfId="12679" xr:uid="{6BE483AE-A49A-4AC3-BB55-603E4E8C28D1}"/>
    <cellStyle name="20% - Ênfase4 10 7" xfId="6433" xr:uid="{0536A7BC-C462-4742-8D0F-3EAF5590F84B}"/>
    <cellStyle name="20% - Ênfase4 10 7 2" xfId="14710" xr:uid="{DDBC6F10-19A0-47F9-9DCC-DD8CD85F5840}"/>
    <cellStyle name="20% - Ênfase4 10 8" xfId="2354" xr:uid="{05EB3C38-B4ED-44C3-8869-9C9EBFB714F7}"/>
    <cellStyle name="20% - Ênfase4 10 8 2" xfId="10631" xr:uid="{D69707FE-E85D-4A43-AF08-AD6886EF5BBA}"/>
    <cellStyle name="20% - Ênfase4 10 9" xfId="8585" xr:uid="{2EBBF047-6EAA-4062-B3A0-63A73E6E41A0}"/>
    <cellStyle name="20% - Ênfase4 11" xfId="222" xr:uid="{93C3913C-CAD7-40EA-B6EF-7EF85BAEEB88}"/>
    <cellStyle name="20% - Ênfase4 11 2" xfId="1315" xr:uid="{7AF51009-36B6-434D-9FA9-05D643F473B8}"/>
    <cellStyle name="20% - Ênfase4 11 2 2" xfId="5405" xr:uid="{CACA968F-E69A-452D-8EEC-68673D713399}"/>
    <cellStyle name="20% - Ênfase4 11 2 2 2" xfId="13682" xr:uid="{B81EE06E-1CAB-4EBE-9749-4E6E80D0A142}"/>
    <cellStyle name="20% - Ênfase4 11 2 3" xfId="7430" xr:uid="{92BBDC7C-FF61-40B6-9A1F-F255225D2740}"/>
    <cellStyle name="20% - Ênfase4 11 2 3 2" xfId="15707" xr:uid="{7ABFF456-84AE-4BF8-BA1C-8CD4D3CC5D0E}"/>
    <cellStyle name="20% - Ênfase4 11 2 4" xfId="3371" xr:uid="{C2AEB789-B23C-4B67-A025-B5C6DBB654CE}"/>
    <cellStyle name="20% - Ênfase4 11 2 4 2" xfId="11648" xr:uid="{79664D36-34E3-43FF-AF29-A993DC5E24A2}"/>
    <cellStyle name="20% - Ênfase4 11 2 5" xfId="9599" xr:uid="{CF006904-E0AE-49CE-9C69-841061045076}"/>
    <cellStyle name="20% - Ênfase4 11 3" xfId="806" xr:uid="{7016531E-A5BD-4079-ACD3-DA3FE0A4A444}"/>
    <cellStyle name="20% - Ênfase4 11 3 2" xfId="4909" xr:uid="{DEF98469-E292-4D48-B145-BE148EE0B8B5}"/>
    <cellStyle name="20% - Ênfase4 11 3 2 2" xfId="13186" xr:uid="{4B1E3917-9BB9-446F-A296-6986893329BF}"/>
    <cellStyle name="20% - Ênfase4 11 3 3" xfId="6934" xr:uid="{E2E8C5C2-359F-41B0-B186-71FE3D658127}"/>
    <cellStyle name="20% - Ênfase4 11 3 3 2" xfId="15211" xr:uid="{83DAAFBB-F1CC-481C-AB77-8DC7BB96C26E}"/>
    <cellStyle name="20% - Ênfase4 11 3 4" xfId="2866" xr:uid="{DE736955-63C0-408F-91F8-AC1746D2AAC0}"/>
    <cellStyle name="20% - Ênfase4 11 3 4 2" xfId="11143" xr:uid="{E0FB7D2C-C005-4E51-BA66-EB6E2D786860}"/>
    <cellStyle name="20% - Ênfase4 11 3 5" xfId="9095" xr:uid="{803A4D4B-7E1C-428D-B5D5-4B7181551406}"/>
    <cellStyle name="20% - Ênfase4 11 4" xfId="1857" xr:uid="{99A4EF9E-CC9E-40B6-A166-E6FC453F22AA}"/>
    <cellStyle name="20% - Ênfase4 11 4 2" xfId="5942" xr:uid="{51276A3C-CB42-475F-A6F0-686746813160}"/>
    <cellStyle name="20% - Ênfase4 11 4 2 2" xfId="14219" xr:uid="{53A9E17A-EC93-45AC-8D95-6A8BA4F5D860}"/>
    <cellStyle name="20% - Ênfase4 11 4 3" xfId="7942" xr:uid="{8623F5E9-102C-4CD7-9714-EDC800465B5C}"/>
    <cellStyle name="20% - Ênfase4 11 4 3 2" xfId="16219" xr:uid="{C2D27FA1-5056-46CA-A9BD-41F0653D8405}"/>
    <cellStyle name="20% - Ênfase4 11 4 4" xfId="3909" xr:uid="{2310985B-9BE1-481A-8FC5-B378347BEB91}"/>
    <cellStyle name="20% - Ênfase4 11 4 4 2" xfId="12186" xr:uid="{2A841C2B-0724-4581-9B6D-6CBCEE370646}"/>
    <cellStyle name="20% - Ênfase4 11 4 5" xfId="10137" xr:uid="{3119A746-B08F-473A-9204-78520CCADA42}"/>
    <cellStyle name="20% - Ênfase4 11 5" xfId="4405" xr:uid="{ADD05DDD-3A4E-4C1C-B3B7-CA9366BAD8A1}"/>
    <cellStyle name="20% - Ênfase4 11 5 2" xfId="12682" xr:uid="{F92552AC-E46F-4FEA-888D-C9DD432F48BB}"/>
    <cellStyle name="20% - Ênfase4 11 6" xfId="6436" xr:uid="{6AA534D7-7D44-45A4-B476-94B7A676704B}"/>
    <cellStyle name="20% - Ênfase4 11 6 2" xfId="14713" xr:uid="{9D7559A5-EF27-468D-BD17-BDC0DFD31D18}"/>
    <cellStyle name="20% - Ênfase4 11 7" xfId="2357" xr:uid="{CE6A14D5-DD78-4D16-BD61-4ADA2EE9397C}"/>
    <cellStyle name="20% - Ênfase4 11 7 2" xfId="10634" xr:uid="{1441FB16-879E-4880-9473-254C9C36D6DE}"/>
    <cellStyle name="20% - Ênfase4 11 8" xfId="8588" xr:uid="{F7C590A3-1395-457E-BA4A-C4BB5A7DCCD8}"/>
    <cellStyle name="20% - Ênfase4 12" xfId="225" xr:uid="{4F58149D-7CED-4C1E-8BE4-CFE0BC6B73C2}"/>
    <cellStyle name="20% - Ênfase4 12 2" xfId="1318" xr:uid="{7A92202D-DCA2-497B-AAE2-1396691054C6}"/>
    <cellStyle name="20% - Ênfase4 12 2 2" xfId="5408" xr:uid="{C9EC9AF9-FB13-420D-998B-435DDB527B35}"/>
    <cellStyle name="20% - Ênfase4 12 2 2 2" xfId="13685" xr:uid="{0B287FA5-3052-4FE5-B26A-4EEAC0C98DB6}"/>
    <cellStyle name="20% - Ênfase4 12 2 3" xfId="7433" xr:uid="{089A65C4-620E-4732-BAD2-01BEDE35D265}"/>
    <cellStyle name="20% - Ênfase4 12 2 3 2" xfId="15710" xr:uid="{A4059F4C-B822-49A5-90D5-83F88A1A8E86}"/>
    <cellStyle name="20% - Ênfase4 12 2 4" xfId="3374" xr:uid="{BC14F0A8-BFF2-4B60-BEEC-AC62EE6D81FC}"/>
    <cellStyle name="20% - Ênfase4 12 2 4 2" xfId="11651" xr:uid="{B1B4DCDE-1396-464E-874F-BC29A45E5E00}"/>
    <cellStyle name="20% - Ênfase4 12 2 5" xfId="9602" xr:uid="{E5D6A184-F297-4571-8A1B-2186B8733F25}"/>
    <cellStyle name="20% - Ênfase4 12 3" xfId="809" xr:uid="{1986B859-4DC5-4F53-B5F9-346A2EEFFCEA}"/>
    <cellStyle name="20% - Ênfase4 12 3 2" xfId="4912" xr:uid="{2686CEA7-EF57-490B-BEC1-B4E890394A51}"/>
    <cellStyle name="20% - Ênfase4 12 3 2 2" xfId="13189" xr:uid="{ABAD0663-C4E5-4B67-863F-C6B3A2F0249B}"/>
    <cellStyle name="20% - Ênfase4 12 3 3" xfId="6937" xr:uid="{AC6F3D80-7674-4FB0-9691-7CA17E9C6B4A}"/>
    <cellStyle name="20% - Ênfase4 12 3 3 2" xfId="15214" xr:uid="{C07F2CA3-3570-4F7F-A301-2007F49471BE}"/>
    <cellStyle name="20% - Ênfase4 12 3 4" xfId="2869" xr:uid="{4EC25C1E-2317-4BF5-AE75-B415A29AAEE5}"/>
    <cellStyle name="20% - Ênfase4 12 3 4 2" xfId="11146" xr:uid="{DE9C8534-C28E-4183-AA51-97D61CCD5A71}"/>
    <cellStyle name="20% - Ênfase4 12 3 5" xfId="9098" xr:uid="{31D9E2CA-758B-47E4-966D-872D302B2EE8}"/>
    <cellStyle name="20% - Ênfase4 12 4" xfId="1860" xr:uid="{3ECB1EAB-DEE1-4F1E-AB7B-46DC7E301023}"/>
    <cellStyle name="20% - Ênfase4 12 4 2" xfId="5945" xr:uid="{0A4FE1A3-C304-4EED-9764-B2FAEE02EB0D}"/>
    <cellStyle name="20% - Ênfase4 12 4 2 2" xfId="14222" xr:uid="{A14CCDEB-9871-4EC3-96E7-43828B6168B3}"/>
    <cellStyle name="20% - Ênfase4 12 4 3" xfId="7945" xr:uid="{2DDD23A0-F573-470F-B853-9955961E451D}"/>
    <cellStyle name="20% - Ênfase4 12 4 3 2" xfId="16222" xr:uid="{F5ADDE61-0818-417E-9B4C-E9B39A196604}"/>
    <cellStyle name="20% - Ênfase4 12 4 4" xfId="3912" xr:uid="{8FE47743-787C-4A9F-9EF0-BFB12CAA963A}"/>
    <cellStyle name="20% - Ênfase4 12 4 4 2" xfId="12189" xr:uid="{94F4B49A-5C4B-4E48-9EE1-B1FCE997106F}"/>
    <cellStyle name="20% - Ênfase4 12 4 5" xfId="10140" xr:uid="{CF094DAE-3378-445D-8099-BDD98999A0EF}"/>
    <cellStyle name="20% - Ênfase4 12 5" xfId="4408" xr:uid="{23B20628-6370-4EF8-89D8-002F8FBEE0DB}"/>
    <cellStyle name="20% - Ênfase4 12 5 2" xfId="12685" xr:uid="{8D9A0275-346F-4291-8434-1F1473A60015}"/>
    <cellStyle name="20% - Ênfase4 12 6" xfId="6439" xr:uid="{3A5E167D-2FE1-4AA3-A1A1-E64D3A16FF64}"/>
    <cellStyle name="20% - Ênfase4 12 6 2" xfId="14716" xr:uid="{3C2D838E-3489-44DE-93A4-90F6D9DCD1EC}"/>
    <cellStyle name="20% - Ênfase4 12 7" xfId="2360" xr:uid="{56CAC461-4FEA-40BC-9D50-83C1168CFF79}"/>
    <cellStyle name="20% - Ênfase4 12 7 2" xfId="10637" xr:uid="{D9B7FEE3-274C-4CDB-94F1-CAD4A5768CB4}"/>
    <cellStyle name="20% - Ênfase4 12 8" xfId="8591" xr:uid="{13B5A91B-3B00-49D2-A0A6-01FAA2C7202F}"/>
    <cellStyle name="20% - Ênfase4 13" xfId="227" xr:uid="{DED1B83F-B748-4695-9016-89B0BC92CEBF}"/>
    <cellStyle name="20% - Ênfase4 13 2" xfId="1320" xr:uid="{22911AF1-2E35-4E81-AA2B-358633BD4029}"/>
    <cellStyle name="20% - Ênfase4 13 2 2" xfId="5410" xr:uid="{735E1EA4-4AFA-481A-B853-FA933C14C0C8}"/>
    <cellStyle name="20% - Ênfase4 13 2 2 2" xfId="13687" xr:uid="{AC02DEDA-04EA-40F2-BA8D-0FC67D41BB22}"/>
    <cellStyle name="20% - Ênfase4 13 2 3" xfId="7435" xr:uid="{2500E48A-9ABA-4C05-8252-B106D6846AB9}"/>
    <cellStyle name="20% - Ênfase4 13 2 3 2" xfId="15712" xr:uid="{3C15117F-56FE-4F17-98A7-BD94E87C7BE2}"/>
    <cellStyle name="20% - Ênfase4 13 2 4" xfId="3376" xr:uid="{FF3A6BF4-8F58-4100-A91C-4C22C3241DEC}"/>
    <cellStyle name="20% - Ênfase4 13 2 4 2" xfId="11653" xr:uid="{1E405308-A085-4866-9BD9-D147E3EBDB0D}"/>
    <cellStyle name="20% - Ênfase4 13 2 5" xfId="9604" xr:uid="{8FA84702-8791-4D42-A3C3-C4C40D3207A7}"/>
    <cellStyle name="20% - Ênfase4 13 3" xfId="811" xr:uid="{DE65A695-51DE-41E8-8517-98F386E067DE}"/>
    <cellStyle name="20% - Ênfase4 13 3 2" xfId="4914" xr:uid="{B37E49CD-392F-4F37-BA7B-A33A3ADA27FC}"/>
    <cellStyle name="20% - Ênfase4 13 3 2 2" xfId="13191" xr:uid="{F984BA3A-0B65-47A7-AAA0-810CFA123C4D}"/>
    <cellStyle name="20% - Ênfase4 13 3 3" xfId="6939" xr:uid="{D704B63B-1040-4A98-8BC9-2FF2A716AE30}"/>
    <cellStyle name="20% - Ênfase4 13 3 3 2" xfId="15216" xr:uid="{95671607-AC66-46AF-B2E8-9E796B26E604}"/>
    <cellStyle name="20% - Ênfase4 13 3 4" xfId="2871" xr:uid="{23DAC876-CF96-401D-9F71-551E63495F43}"/>
    <cellStyle name="20% - Ênfase4 13 3 4 2" xfId="11148" xr:uid="{8DB0A75C-EFF1-4F10-9FD3-EE858BA91280}"/>
    <cellStyle name="20% - Ênfase4 13 3 5" xfId="9100" xr:uid="{C869B1EF-2614-43D1-A38F-C87E3AC82083}"/>
    <cellStyle name="20% - Ênfase4 13 4" xfId="1862" xr:uid="{68DDC074-89C5-48B0-BD5B-E1DF348C0C07}"/>
    <cellStyle name="20% - Ênfase4 13 4 2" xfId="5947" xr:uid="{DA4FFBFB-3FED-4943-91AC-BC9DBF660926}"/>
    <cellStyle name="20% - Ênfase4 13 4 2 2" xfId="14224" xr:uid="{2AB00F5E-7106-4F86-B73A-D145D142EDBC}"/>
    <cellStyle name="20% - Ênfase4 13 4 3" xfId="7947" xr:uid="{F25893ED-7D8F-4024-AD83-278CC9810D27}"/>
    <cellStyle name="20% - Ênfase4 13 4 3 2" xfId="16224" xr:uid="{52B46940-DE37-4062-9949-BF1673102ACE}"/>
    <cellStyle name="20% - Ênfase4 13 4 4" xfId="3914" xr:uid="{5A1AC85E-3AFD-4538-97CB-D649AEA7CD00}"/>
    <cellStyle name="20% - Ênfase4 13 4 4 2" xfId="12191" xr:uid="{07ACCCD6-496C-40E0-8935-3B1BA3797FAD}"/>
    <cellStyle name="20% - Ênfase4 13 4 5" xfId="10142" xr:uid="{D77A4A92-7A45-4EAF-A576-3BA399B2A427}"/>
    <cellStyle name="20% - Ênfase4 13 5" xfId="4410" xr:uid="{144A7D0C-8121-45B8-9BE8-5CA54A28FF42}"/>
    <cellStyle name="20% - Ênfase4 13 5 2" xfId="12687" xr:uid="{2B31A270-3320-4958-B85D-183B1EEFFAAC}"/>
    <cellStyle name="20% - Ênfase4 13 6" xfId="6441" xr:uid="{64DFD89F-38B1-404E-A709-9B360EB8C88D}"/>
    <cellStyle name="20% - Ênfase4 13 6 2" xfId="14718" xr:uid="{E23B64AF-772B-4D7E-8C18-8B5E66BB05D2}"/>
    <cellStyle name="20% - Ênfase4 13 7" xfId="2362" xr:uid="{7DE64E9C-5EEC-4286-AC73-077EC5CCE94F}"/>
    <cellStyle name="20% - Ênfase4 13 7 2" xfId="10639" xr:uid="{703AB7AC-CF7A-4414-81AC-F5B13C61CB23}"/>
    <cellStyle name="20% - Ênfase4 13 8" xfId="8593" xr:uid="{5D048C20-0CD6-41A1-83B1-92BAEBDAD76F}"/>
    <cellStyle name="20% - Ênfase4 14" xfId="230" xr:uid="{E5A45F59-21FE-473E-AFB3-364BAB4ED848}"/>
    <cellStyle name="20% - Ênfase4 14 2" xfId="1322" xr:uid="{D90A13C2-9B24-4BE1-8F6B-A4809A8A4F87}"/>
    <cellStyle name="20% - Ênfase4 14 2 2" xfId="5412" xr:uid="{ABD45D40-F4C4-48FC-9CCD-FCF0C3816C50}"/>
    <cellStyle name="20% - Ênfase4 14 2 2 2" xfId="13689" xr:uid="{99706CC2-8B87-4071-807C-D9276F234541}"/>
    <cellStyle name="20% - Ênfase4 14 2 3" xfId="7437" xr:uid="{01649661-FD73-42DD-92C3-5A32F9E9E68A}"/>
    <cellStyle name="20% - Ênfase4 14 2 3 2" xfId="15714" xr:uid="{7EAA65AA-59D9-424D-81CB-DC8CEEEB4E6B}"/>
    <cellStyle name="20% - Ênfase4 14 2 4" xfId="3378" xr:uid="{2675288C-23B0-4D59-95F4-8EEC90B1A113}"/>
    <cellStyle name="20% - Ênfase4 14 2 4 2" xfId="11655" xr:uid="{9A0681AF-27A2-45ED-BC94-73AAFDA4A4E5}"/>
    <cellStyle name="20% - Ênfase4 14 2 5" xfId="9606" xr:uid="{8DD6FF63-E6F0-41EF-96EC-293393FAF67F}"/>
    <cellStyle name="20% - Ênfase4 14 3" xfId="813" xr:uid="{E9C642B9-4BE9-4BB3-AD14-814820AC112E}"/>
    <cellStyle name="20% - Ênfase4 14 3 2" xfId="4916" xr:uid="{0D203F71-33C3-419E-ABCB-7205573E2871}"/>
    <cellStyle name="20% - Ênfase4 14 3 2 2" xfId="13193" xr:uid="{5A3446B3-6DE6-4031-936D-807750BEBFCF}"/>
    <cellStyle name="20% - Ênfase4 14 3 3" xfId="6941" xr:uid="{FE9D70D3-F62E-4D1E-A0E3-FD39FA6E6E19}"/>
    <cellStyle name="20% - Ênfase4 14 3 3 2" xfId="15218" xr:uid="{E9F911C4-338A-4259-A04C-D3FF261BAE6D}"/>
    <cellStyle name="20% - Ênfase4 14 3 4" xfId="2873" xr:uid="{401F7718-5A9A-4009-8FFF-84B757604242}"/>
    <cellStyle name="20% - Ênfase4 14 3 4 2" xfId="11150" xr:uid="{BEC48313-B619-44C6-96D7-E88C78D987F7}"/>
    <cellStyle name="20% - Ênfase4 14 3 5" xfId="9102" xr:uid="{A4EEB101-9569-48F2-BD91-2F7CE367B348}"/>
    <cellStyle name="20% - Ênfase4 14 4" xfId="1864" xr:uid="{11817E96-FFDD-4169-80C1-D4B583BBD32E}"/>
    <cellStyle name="20% - Ênfase4 14 4 2" xfId="5949" xr:uid="{19D59E71-D1CF-4918-8824-78753B332F11}"/>
    <cellStyle name="20% - Ênfase4 14 4 2 2" xfId="14226" xr:uid="{0EE11B8C-FBC4-4F92-9DEA-D38A4F65F6C7}"/>
    <cellStyle name="20% - Ênfase4 14 4 3" xfId="7949" xr:uid="{9ECD59D3-0201-48A6-8F15-B0706728C269}"/>
    <cellStyle name="20% - Ênfase4 14 4 3 2" xfId="16226" xr:uid="{F8B364CF-2202-4F45-B454-509F83F82A48}"/>
    <cellStyle name="20% - Ênfase4 14 4 4" xfId="3916" xr:uid="{BFF3A86A-866B-43AE-850B-C6CD5854FF56}"/>
    <cellStyle name="20% - Ênfase4 14 4 4 2" xfId="12193" xr:uid="{A216877B-A5CF-49B0-8349-B2FC5C6CA229}"/>
    <cellStyle name="20% - Ênfase4 14 4 5" xfId="10144" xr:uid="{E6D6AB39-E161-452B-81D9-7CE96B060642}"/>
    <cellStyle name="20% - Ênfase4 14 5" xfId="4412" xr:uid="{5B6C7186-042A-4464-946D-F12F101C4AAC}"/>
    <cellStyle name="20% - Ênfase4 14 5 2" xfId="12689" xr:uid="{8E87878E-A156-4B27-A714-5BCD0B9C39DD}"/>
    <cellStyle name="20% - Ênfase4 14 6" xfId="6443" xr:uid="{D34CB0EC-7FFD-4AB4-9896-507052265FFD}"/>
    <cellStyle name="20% - Ênfase4 14 6 2" xfId="14720" xr:uid="{3C79F3D4-7BA5-4259-9DBC-6E93A75BC24F}"/>
    <cellStyle name="20% - Ênfase4 14 7" xfId="2364" xr:uid="{3D1189D5-22E5-476B-96C4-38FE14EE607F}"/>
    <cellStyle name="20% - Ênfase4 14 7 2" xfId="10641" xr:uid="{C37179FC-C899-4EC0-A121-25D203FEA4B0}"/>
    <cellStyle name="20% - Ênfase4 14 8" xfId="8595" xr:uid="{21BF1FC5-DE98-449F-8A29-CAAE673413B5}"/>
    <cellStyle name="20% - Ênfase4 15" xfId="233" xr:uid="{24BE07E7-AB07-4195-BE7F-557944BE854A}"/>
    <cellStyle name="20% - Ênfase4 15 2" xfId="1324" xr:uid="{11D916B7-8D7D-48B8-91B0-F1CEAABC06E0}"/>
    <cellStyle name="20% - Ênfase4 15 2 2" xfId="5414" xr:uid="{5E922C44-B882-4515-9DCD-51118AAE83F6}"/>
    <cellStyle name="20% - Ênfase4 15 2 2 2" xfId="13691" xr:uid="{2C42B9F9-F726-4820-A8BF-C5EEC4F854D8}"/>
    <cellStyle name="20% - Ênfase4 15 2 3" xfId="7439" xr:uid="{E95DAA5F-B2EC-4F69-9AD4-46DBEA6E1933}"/>
    <cellStyle name="20% - Ênfase4 15 2 3 2" xfId="15716" xr:uid="{52A4111C-770D-4EE6-9FF2-01B04D7EC956}"/>
    <cellStyle name="20% - Ênfase4 15 2 4" xfId="3380" xr:uid="{84B143CE-140C-4CE2-B907-CA643371284B}"/>
    <cellStyle name="20% - Ênfase4 15 2 4 2" xfId="11657" xr:uid="{36B89AD0-B76B-480B-924C-58F45253CA88}"/>
    <cellStyle name="20% - Ênfase4 15 2 5" xfId="9608" xr:uid="{C413A778-9FAA-4D89-82C7-5ED622DA16CA}"/>
    <cellStyle name="20% - Ênfase4 15 3" xfId="815" xr:uid="{D43BBD98-EC95-41CA-A055-FBE6F8CBF6DB}"/>
    <cellStyle name="20% - Ênfase4 15 3 2" xfId="4918" xr:uid="{A9E49E27-2A72-4F10-A506-F30280DD2F3E}"/>
    <cellStyle name="20% - Ênfase4 15 3 2 2" xfId="13195" xr:uid="{0BC87D21-F1C0-4AD4-8B50-79D92EB42AC7}"/>
    <cellStyle name="20% - Ênfase4 15 3 3" xfId="6943" xr:uid="{519D68DB-1947-4012-8CAD-111BC5489A93}"/>
    <cellStyle name="20% - Ênfase4 15 3 3 2" xfId="15220" xr:uid="{688615BE-9F71-4FD9-B8C8-AC307A81CE94}"/>
    <cellStyle name="20% - Ênfase4 15 3 4" xfId="2875" xr:uid="{4A210BC6-C0EA-4ECB-8487-15CA867B1403}"/>
    <cellStyle name="20% - Ênfase4 15 3 4 2" xfId="11152" xr:uid="{BD999AFB-ED5F-4596-A0F1-44CD07CECEC8}"/>
    <cellStyle name="20% - Ênfase4 15 3 5" xfId="9104" xr:uid="{E36CC19F-76B2-4553-B256-533800C68EE7}"/>
    <cellStyle name="20% - Ênfase4 15 4" xfId="1866" xr:uid="{369CF5BE-29B7-4C08-A754-D660277CB79F}"/>
    <cellStyle name="20% - Ênfase4 15 4 2" xfId="5951" xr:uid="{1A4513C9-DBF9-4C80-A642-C1DE4033EA76}"/>
    <cellStyle name="20% - Ênfase4 15 4 2 2" xfId="14228" xr:uid="{F2B15542-532C-4770-98CF-4E53C70C7F83}"/>
    <cellStyle name="20% - Ênfase4 15 4 3" xfId="7951" xr:uid="{2CF03075-02D6-4149-B36B-435D4FECCB85}"/>
    <cellStyle name="20% - Ênfase4 15 4 3 2" xfId="16228" xr:uid="{25A79F16-CBAB-4AD4-B64E-A7372D6524D0}"/>
    <cellStyle name="20% - Ênfase4 15 4 4" xfId="3918" xr:uid="{AD2E6C71-D435-402C-95FD-3097B1048844}"/>
    <cellStyle name="20% - Ênfase4 15 4 4 2" xfId="12195" xr:uid="{656CBB86-803A-4AB1-AF48-DEC00A5997E2}"/>
    <cellStyle name="20% - Ênfase4 15 4 5" xfId="10146" xr:uid="{3D4A355D-61CA-46C0-AD46-99CA51E7BFEF}"/>
    <cellStyle name="20% - Ênfase4 15 5" xfId="4414" xr:uid="{7193FD51-E953-4FF5-9E43-E62507FC6C1F}"/>
    <cellStyle name="20% - Ênfase4 15 5 2" xfId="12691" xr:uid="{3BB37FD5-4540-41E1-98E0-B60E8209F0B7}"/>
    <cellStyle name="20% - Ênfase4 15 6" xfId="6445" xr:uid="{8E2E7CB7-C6DA-43C1-AC67-1E7FC19E5C49}"/>
    <cellStyle name="20% - Ênfase4 15 6 2" xfId="14722" xr:uid="{E57F49E1-8AE8-4FFC-9288-58C1C153178E}"/>
    <cellStyle name="20% - Ênfase4 15 7" xfId="2366" xr:uid="{5794D620-0257-41E5-9865-DD75312DFEB5}"/>
    <cellStyle name="20% - Ênfase4 15 7 2" xfId="10643" xr:uid="{2805BA74-14F7-4EAB-9D08-C1BC151CD40D}"/>
    <cellStyle name="20% - Ênfase4 15 8" xfId="8597" xr:uid="{A81E6134-6E0D-49B1-B20B-0130D704C110}"/>
    <cellStyle name="20% - Ênfase4 16" xfId="237" xr:uid="{C56E3255-2DA0-468F-BA8D-C7ACFCDEE586}"/>
    <cellStyle name="20% - Ênfase4 16 2" xfId="1327" xr:uid="{42BC8EE2-9C91-4739-9A15-032CF371B650}"/>
    <cellStyle name="20% - Ênfase4 16 2 2" xfId="5417" xr:uid="{5F85C17B-B8AE-4A1E-AEA8-FE58AA2BF305}"/>
    <cellStyle name="20% - Ênfase4 16 2 2 2" xfId="13694" xr:uid="{9E01B568-9EE2-41D4-8D0B-7D5FE494A9CE}"/>
    <cellStyle name="20% - Ênfase4 16 2 3" xfId="7442" xr:uid="{E2FF1859-CC9F-4DC6-B39D-DC1626ED7CFA}"/>
    <cellStyle name="20% - Ênfase4 16 2 3 2" xfId="15719" xr:uid="{BC06177D-748F-4548-BAAB-A37063C07AE9}"/>
    <cellStyle name="20% - Ênfase4 16 2 4" xfId="3383" xr:uid="{D0080546-6658-4196-894A-C89571D60111}"/>
    <cellStyle name="20% - Ênfase4 16 2 4 2" xfId="11660" xr:uid="{E56F5BFD-F9C4-4A51-817A-C50C99EC171B}"/>
    <cellStyle name="20% - Ênfase4 16 2 5" xfId="9611" xr:uid="{7690184E-0179-4647-BD44-25D8F82DC5FD}"/>
    <cellStyle name="20% - Ênfase4 16 3" xfId="818" xr:uid="{DCE54EDD-A242-4F1B-BCD8-46A20DF8EC26}"/>
    <cellStyle name="20% - Ênfase4 16 3 2" xfId="4921" xr:uid="{C10F1069-8621-46B2-B5A6-CCE053A2D204}"/>
    <cellStyle name="20% - Ênfase4 16 3 2 2" xfId="13198" xr:uid="{BA1AFCA5-A792-451A-8DA2-CBB4D61C8A1F}"/>
    <cellStyle name="20% - Ênfase4 16 3 3" xfId="6946" xr:uid="{81DE7189-775B-4728-A403-D98165EB913D}"/>
    <cellStyle name="20% - Ênfase4 16 3 3 2" xfId="15223" xr:uid="{75E7D820-936F-45D9-A19F-97D76FDFB741}"/>
    <cellStyle name="20% - Ênfase4 16 3 4" xfId="2878" xr:uid="{BB614578-5D44-44A5-BF35-8580924FD188}"/>
    <cellStyle name="20% - Ênfase4 16 3 4 2" xfId="11155" xr:uid="{240601FD-DA6E-4C92-A3B3-CBC797696B0A}"/>
    <cellStyle name="20% - Ênfase4 16 3 5" xfId="9107" xr:uid="{E6937C7A-C604-4130-BF1B-BFE64D579412}"/>
    <cellStyle name="20% - Ênfase4 16 4" xfId="1869" xr:uid="{29B80F93-45EC-4A13-B24F-FEEC41EC87DC}"/>
    <cellStyle name="20% - Ênfase4 16 4 2" xfId="5954" xr:uid="{4DC0BBD9-1B51-4119-AE77-B25D69A7FD0B}"/>
    <cellStyle name="20% - Ênfase4 16 4 2 2" xfId="14231" xr:uid="{60C6A4BE-2204-4851-A43E-68CCA479A231}"/>
    <cellStyle name="20% - Ênfase4 16 4 3" xfId="7954" xr:uid="{22909943-A3EE-4EE2-9EE1-D090B443BDD2}"/>
    <cellStyle name="20% - Ênfase4 16 4 3 2" xfId="16231" xr:uid="{7059DD2A-FD75-459B-B718-B0B2474E5479}"/>
    <cellStyle name="20% - Ênfase4 16 4 4" xfId="3921" xr:uid="{5B6C31FF-5668-4F53-8019-673CB95DD713}"/>
    <cellStyle name="20% - Ênfase4 16 4 4 2" xfId="12198" xr:uid="{DC13640E-1634-4AA1-B4FD-24BA6EB5F0AC}"/>
    <cellStyle name="20% - Ênfase4 16 4 5" xfId="10149" xr:uid="{C8430948-B04A-4BF2-A590-9720060D2075}"/>
    <cellStyle name="20% - Ênfase4 16 5" xfId="4417" xr:uid="{7787CCB1-E95D-43BA-BB02-E8AF4D64C79A}"/>
    <cellStyle name="20% - Ênfase4 16 5 2" xfId="12694" xr:uid="{EB65A2CA-24B4-4FE8-AA51-B29B83C6838F}"/>
    <cellStyle name="20% - Ênfase4 16 6" xfId="6448" xr:uid="{0B1C0F87-52E5-48F9-BA4A-89E05C67444C}"/>
    <cellStyle name="20% - Ênfase4 16 6 2" xfId="14725" xr:uid="{BD4BE141-C913-4AD9-9CF2-0AC681D63BF0}"/>
    <cellStyle name="20% - Ênfase4 16 7" xfId="2369" xr:uid="{D15A30C1-C063-4B89-A56B-874D2762C805}"/>
    <cellStyle name="20% - Ênfase4 16 7 2" xfId="10646" xr:uid="{CF51FC77-0410-4080-A4AB-007146257FD6}"/>
    <cellStyle name="20% - Ênfase4 16 8" xfId="8600" xr:uid="{764E3A50-6D18-4FF9-9E3D-CE076BFD5D53}"/>
    <cellStyle name="20% - Ênfase4 17" xfId="241" xr:uid="{93095F9A-612A-4AA7-A8AE-4C65061E9E7B}"/>
    <cellStyle name="20% - Ênfase4 17 2" xfId="1330" xr:uid="{2AA290FE-E70F-48F6-94F5-FBE218C938D9}"/>
    <cellStyle name="20% - Ênfase4 17 2 2" xfId="5420" xr:uid="{32D7D0BB-727A-4765-B4F4-6757C86A37FE}"/>
    <cellStyle name="20% - Ênfase4 17 2 2 2" xfId="13697" xr:uid="{118598F1-9658-4130-8C7B-C2E2923FC130}"/>
    <cellStyle name="20% - Ênfase4 17 2 3" xfId="7445" xr:uid="{F71C5587-9B2C-41C2-A029-C961526CD605}"/>
    <cellStyle name="20% - Ênfase4 17 2 3 2" xfId="15722" xr:uid="{1ED5211E-43C3-424E-B805-1ADCE9CFD75B}"/>
    <cellStyle name="20% - Ênfase4 17 2 4" xfId="3386" xr:uid="{7A9BF3B3-1066-43A0-AA3A-70D2316315AD}"/>
    <cellStyle name="20% - Ênfase4 17 2 4 2" xfId="11663" xr:uid="{8CF1026D-38CA-4431-9FEE-69108831373F}"/>
    <cellStyle name="20% - Ênfase4 17 2 5" xfId="9614" xr:uid="{9890EFBA-4710-4D91-B044-478F0D74820E}"/>
    <cellStyle name="20% - Ênfase4 17 3" xfId="821" xr:uid="{E01F9E11-CC65-4775-8F05-C36A319EA529}"/>
    <cellStyle name="20% - Ênfase4 17 3 2" xfId="4924" xr:uid="{B8194F03-A078-4B7B-8798-6A8323F2400D}"/>
    <cellStyle name="20% - Ênfase4 17 3 2 2" xfId="13201" xr:uid="{C06A5C4E-739B-4D2A-8C9F-4C64C976896A}"/>
    <cellStyle name="20% - Ênfase4 17 3 3" xfId="6949" xr:uid="{B0CBD79B-1514-4A14-BFE1-367D36449089}"/>
    <cellStyle name="20% - Ênfase4 17 3 3 2" xfId="15226" xr:uid="{EDB4FA10-DAA3-43C0-8192-34C51FB3BBE3}"/>
    <cellStyle name="20% - Ênfase4 17 3 4" xfId="2881" xr:uid="{F048A4BA-0AC9-49CE-B16A-C0E92376D831}"/>
    <cellStyle name="20% - Ênfase4 17 3 4 2" xfId="11158" xr:uid="{5F513D05-CCC4-41DD-9C6D-49BFD310076E}"/>
    <cellStyle name="20% - Ênfase4 17 3 5" xfId="9110" xr:uid="{D86AE291-1C58-4D19-9484-17F16DE9E515}"/>
    <cellStyle name="20% - Ênfase4 17 4" xfId="1872" xr:uid="{B71CFBD3-0224-491B-87D4-4269776BB0FA}"/>
    <cellStyle name="20% - Ênfase4 17 4 2" xfId="5957" xr:uid="{CFF9ED42-C5CA-4065-B332-C1D6CD388039}"/>
    <cellStyle name="20% - Ênfase4 17 4 2 2" xfId="14234" xr:uid="{AA0808F3-17C2-418B-80F5-828F2D4D334B}"/>
    <cellStyle name="20% - Ênfase4 17 4 3" xfId="7957" xr:uid="{63ADA417-C025-4977-835F-B187DDEDEA7D}"/>
    <cellStyle name="20% - Ênfase4 17 4 3 2" xfId="16234" xr:uid="{8301BA68-2C0C-40E5-A812-4078D48D91A1}"/>
    <cellStyle name="20% - Ênfase4 17 4 4" xfId="3924" xr:uid="{E9FB5682-6AAC-41E2-B5A3-BBB93FD1B9B4}"/>
    <cellStyle name="20% - Ênfase4 17 4 4 2" xfId="12201" xr:uid="{3B294870-E38E-4FF3-B2A3-9A42AA4A5804}"/>
    <cellStyle name="20% - Ênfase4 17 4 5" xfId="10152" xr:uid="{21D41017-9940-4215-A74B-2F4789570BB1}"/>
    <cellStyle name="20% - Ênfase4 17 5" xfId="4420" xr:uid="{862448BB-3FDF-45B7-8D6F-ECFC5F71985C}"/>
    <cellStyle name="20% - Ênfase4 17 5 2" xfId="12697" xr:uid="{B34FB70C-F0AA-4F50-874B-36CAD37C343A}"/>
    <cellStyle name="20% - Ênfase4 17 6" xfId="6451" xr:uid="{885EFF7B-B56B-4366-823D-607F0B9E95B1}"/>
    <cellStyle name="20% - Ênfase4 17 6 2" xfId="14728" xr:uid="{2EB7CC9E-DA17-43A0-868E-CD585A5F2214}"/>
    <cellStyle name="20% - Ênfase4 17 7" xfId="2372" xr:uid="{A87FF4A4-1A45-4CDA-9EF4-1F2348557F5A}"/>
    <cellStyle name="20% - Ênfase4 17 7 2" xfId="10649" xr:uid="{9D068A30-C13A-45D7-A522-1CF14A75DE8F}"/>
    <cellStyle name="20% - Ênfase4 17 8" xfId="8603" xr:uid="{6D7E34B1-80FB-42B3-9FC4-FC3246474C75}"/>
    <cellStyle name="20% - Ênfase4 18" xfId="244" xr:uid="{7921E8B1-E132-4756-B5E4-AF6B51B68464}"/>
    <cellStyle name="20% - Ênfase4 18 2" xfId="1332" xr:uid="{E4F9447D-EFDD-4AF0-A3B3-78B8B51254D9}"/>
    <cellStyle name="20% - Ênfase4 18 2 2" xfId="5422" xr:uid="{29BE9DFC-F3CB-4081-86C9-2F435E9B3381}"/>
    <cellStyle name="20% - Ênfase4 18 2 2 2" xfId="13699" xr:uid="{2C624CFF-5346-4C03-9753-3A7963381B8D}"/>
    <cellStyle name="20% - Ênfase4 18 2 3" xfId="7447" xr:uid="{80BFE4DB-DC33-491B-B0F1-738E53F93D3C}"/>
    <cellStyle name="20% - Ênfase4 18 2 3 2" xfId="15724" xr:uid="{1D2039DB-54EE-4444-849D-74D1645C4DC9}"/>
    <cellStyle name="20% - Ênfase4 18 2 4" xfId="3388" xr:uid="{47ACE545-F17E-4862-B0A7-6FCF0F84AE8B}"/>
    <cellStyle name="20% - Ênfase4 18 2 4 2" xfId="11665" xr:uid="{62338BBC-3E50-42D5-BBED-126FF87FBF8E}"/>
    <cellStyle name="20% - Ênfase4 18 2 5" xfId="9616" xr:uid="{E266DBD2-0014-49B5-8C1D-6037C52B109B}"/>
    <cellStyle name="20% - Ênfase4 18 3" xfId="823" xr:uid="{C09EC921-9DBE-4A20-9D7E-C8EAFF7EC7FE}"/>
    <cellStyle name="20% - Ênfase4 18 3 2" xfId="4926" xr:uid="{83BE4168-68EF-43C1-B2B6-447FBE75B21E}"/>
    <cellStyle name="20% - Ênfase4 18 3 2 2" xfId="13203" xr:uid="{247790DE-1B28-4D00-BB58-736D873692B8}"/>
    <cellStyle name="20% - Ênfase4 18 3 3" xfId="6951" xr:uid="{556F72A6-C19F-46F8-8666-5D1032439B7B}"/>
    <cellStyle name="20% - Ênfase4 18 3 3 2" xfId="15228" xr:uid="{F2ECA3DE-942A-4EBD-A93A-BADD0E77A890}"/>
    <cellStyle name="20% - Ênfase4 18 3 4" xfId="2883" xr:uid="{8482B8BB-FC8C-434E-A349-99229747A37E}"/>
    <cellStyle name="20% - Ênfase4 18 3 4 2" xfId="11160" xr:uid="{2AE46968-6961-4FAB-AFD3-0FB6846970C7}"/>
    <cellStyle name="20% - Ênfase4 18 3 5" xfId="9112" xr:uid="{79AD748D-2B7C-4E05-B192-79A3E0200BD7}"/>
    <cellStyle name="20% - Ênfase4 18 4" xfId="1874" xr:uid="{6BD0E694-0FD9-4F90-B723-435856BCFE5B}"/>
    <cellStyle name="20% - Ênfase4 18 4 2" xfId="5959" xr:uid="{8FD63C37-5655-4BA9-82B8-4F9CA7ACE2B5}"/>
    <cellStyle name="20% - Ênfase4 18 4 2 2" xfId="14236" xr:uid="{6E31A805-7A88-4A88-9193-75BFC442F371}"/>
    <cellStyle name="20% - Ênfase4 18 4 3" xfId="7959" xr:uid="{7314910B-BD59-43CE-B2C4-AE28286D6B14}"/>
    <cellStyle name="20% - Ênfase4 18 4 3 2" xfId="16236" xr:uid="{50C23F48-D561-45D8-8A09-88EAA38FE78B}"/>
    <cellStyle name="20% - Ênfase4 18 4 4" xfId="3926" xr:uid="{05C11F96-95C3-4070-802D-7F08596259DE}"/>
    <cellStyle name="20% - Ênfase4 18 4 4 2" xfId="12203" xr:uid="{CB6A5788-5819-479F-A5DE-F5AB2BD5A697}"/>
    <cellStyle name="20% - Ênfase4 18 4 5" xfId="10154" xr:uid="{87EB5B2D-0DC0-4FF9-812F-EB1EDAB475B2}"/>
    <cellStyle name="20% - Ênfase4 18 5" xfId="4422" xr:uid="{70BB0407-067B-403E-94A1-6F86A4E4E753}"/>
    <cellStyle name="20% - Ênfase4 18 5 2" xfId="12699" xr:uid="{D966EC73-D439-4FB0-BC49-7DC9F826FA72}"/>
    <cellStyle name="20% - Ênfase4 18 6" xfId="6453" xr:uid="{152E2E01-8318-428E-BE93-1143DB26CDAF}"/>
    <cellStyle name="20% - Ênfase4 18 6 2" xfId="14730" xr:uid="{33CB33F7-9715-4750-A0EF-22C198BD3B92}"/>
    <cellStyle name="20% - Ênfase4 18 7" xfId="2374" xr:uid="{C1A718D5-58C3-46DD-9049-55362A978341}"/>
    <cellStyle name="20% - Ênfase4 18 7 2" xfId="10651" xr:uid="{C82C6D2E-91A7-4A17-9F3A-404E1528635E}"/>
    <cellStyle name="20% - Ênfase4 18 8" xfId="8605" xr:uid="{B0333A2E-29FE-4D0E-9615-315B14C9C804}"/>
    <cellStyle name="20% - Ênfase4 19" xfId="246" xr:uid="{D4BCE7F6-8A9E-4334-8DA7-25AF9BD0A1F0}"/>
    <cellStyle name="20% - Ênfase4 19 2" xfId="1334" xr:uid="{EB674EF7-E3C1-4EC1-BD50-496BF256CB37}"/>
    <cellStyle name="20% - Ênfase4 19 2 2" xfId="5424" xr:uid="{2D7772BB-3E0D-4B78-A3EE-DF1046B44C54}"/>
    <cellStyle name="20% - Ênfase4 19 2 2 2" xfId="13701" xr:uid="{7B04050C-7C68-4F6B-BABD-4E0AFE4A036C}"/>
    <cellStyle name="20% - Ênfase4 19 2 3" xfId="7449" xr:uid="{A6A40E0C-8087-4E43-A81E-DBBD5EE7C711}"/>
    <cellStyle name="20% - Ênfase4 19 2 3 2" xfId="15726" xr:uid="{9E25E5E9-06D4-46E2-A0A8-0F714030F321}"/>
    <cellStyle name="20% - Ênfase4 19 2 4" xfId="3390" xr:uid="{79AA5E12-BBDE-4627-9A0E-EA02CBFEE3D1}"/>
    <cellStyle name="20% - Ênfase4 19 2 4 2" xfId="11667" xr:uid="{82697CB7-F624-43D3-992F-02E6495B735E}"/>
    <cellStyle name="20% - Ênfase4 19 2 5" xfId="9618" xr:uid="{BF447429-2EA8-471B-974F-72F9891B42B4}"/>
    <cellStyle name="20% - Ênfase4 19 3" xfId="825" xr:uid="{DBB2A111-48A7-40CD-BACE-C10551167168}"/>
    <cellStyle name="20% - Ênfase4 19 3 2" xfId="4928" xr:uid="{FC7C12DE-7A4C-4A9C-8D41-8A9BD859A675}"/>
    <cellStyle name="20% - Ênfase4 19 3 2 2" xfId="13205" xr:uid="{1FB8802A-22A3-4E93-9D42-FE6B54CE404F}"/>
    <cellStyle name="20% - Ênfase4 19 3 3" xfId="6953" xr:uid="{9B42083F-FA25-415A-B39C-BBF6A1BD7279}"/>
    <cellStyle name="20% - Ênfase4 19 3 3 2" xfId="15230" xr:uid="{D01DDD6F-9369-4C91-BB6B-5064E6D9FAEF}"/>
    <cellStyle name="20% - Ênfase4 19 3 4" xfId="2885" xr:uid="{050D7B3A-946E-42A5-B406-CC5047D14247}"/>
    <cellStyle name="20% - Ênfase4 19 3 4 2" xfId="11162" xr:uid="{18FAC4F5-8168-4A32-8E0B-0DE53A46DA67}"/>
    <cellStyle name="20% - Ênfase4 19 3 5" xfId="9114" xr:uid="{3034F199-3FF0-42E0-A169-5486111DA92C}"/>
    <cellStyle name="20% - Ênfase4 19 4" xfId="1876" xr:uid="{693D3BE1-DC98-41DB-94B4-E117450C8328}"/>
    <cellStyle name="20% - Ênfase4 19 4 2" xfId="5961" xr:uid="{E89808DF-A9F3-4757-B87A-70315BE7761B}"/>
    <cellStyle name="20% - Ênfase4 19 4 2 2" xfId="14238" xr:uid="{FF9AFF8D-2A58-49A5-B4CA-22163F52A2A3}"/>
    <cellStyle name="20% - Ênfase4 19 4 3" xfId="7961" xr:uid="{1DD70597-E494-4AB9-8E42-CA4287B97DF8}"/>
    <cellStyle name="20% - Ênfase4 19 4 3 2" xfId="16238" xr:uid="{B6CC9B9D-8CFB-4BC2-B4DD-EAB45DFD0EFB}"/>
    <cellStyle name="20% - Ênfase4 19 4 4" xfId="3928" xr:uid="{815381E1-B029-4A97-B11B-411A8EBEEB95}"/>
    <cellStyle name="20% - Ênfase4 19 4 4 2" xfId="12205" xr:uid="{C05723B3-5606-482E-A103-F29AE4F628C6}"/>
    <cellStyle name="20% - Ênfase4 19 4 5" xfId="10156" xr:uid="{4440183A-CA4C-4BB0-AC22-1EB119F6198A}"/>
    <cellStyle name="20% - Ênfase4 19 5" xfId="4424" xr:uid="{FDE8730B-3543-4EEB-9A07-E4A627E5D363}"/>
    <cellStyle name="20% - Ênfase4 19 5 2" xfId="12701" xr:uid="{F712F766-934C-47BE-8019-8599004A7C43}"/>
    <cellStyle name="20% - Ênfase4 19 6" xfId="6455" xr:uid="{EB0D17F8-8E91-436C-B4D8-D58AD15D31C4}"/>
    <cellStyle name="20% - Ênfase4 19 6 2" xfId="14732" xr:uid="{D16B9984-E3BE-44F5-8A11-141AF8267B58}"/>
    <cellStyle name="20% - Ênfase4 19 7" xfId="2376" xr:uid="{4DDA6720-AD7A-43C5-9524-EC63A09402B9}"/>
    <cellStyle name="20% - Ênfase4 19 7 2" xfId="10653" xr:uid="{22154494-620A-4408-8253-3AC315C55F93}"/>
    <cellStyle name="20% - Ênfase4 19 8" xfId="8607" xr:uid="{37C7FEB1-7506-4340-9601-7AE3D596DB1B}"/>
    <cellStyle name="20% - Ênfase4 2" xfId="59" xr:uid="{0DE22E7E-8321-4BB2-9AB8-4E949266835F}"/>
    <cellStyle name="20% - Ênfase4 2 2" xfId="248" xr:uid="{CF19F79B-0555-4443-9FAE-B3A52D68D978}"/>
    <cellStyle name="20% - Ênfase4 2 2 2" xfId="1336" xr:uid="{A09D1DBE-7EFF-478D-99AF-F88C33AC317D}"/>
    <cellStyle name="20% - Ênfase4 2 2 2 2" xfId="5426" xr:uid="{02AEC636-14E9-4803-9804-2C5334A1FCF6}"/>
    <cellStyle name="20% - Ênfase4 2 2 2 2 2" xfId="13703" xr:uid="{3BFDCC7F-4D2C-4237-96E4-3B3D331088AF}"/>
    <cellStyle name="20% - Ênfase4 2 2 2 3" xfId="7451" xr:uid="{38D271BB-B613-4C67-A3B6-624B4190B7C0}"/>
    <cellStyle name="20% - Ênfase4 2 2 2 3 2" xfId="15728" xr:uid="{5EC11FBE-C4C1-4FB8-956C-5A80870A71E5}"/>
    <cellStyle name="20% - Ênfase4 2 2 2 4" xfId="3392" xr:uid="{93A859BF-94D5-425F-B954-EDB461BEB2B6}"/>
    <cellStyle name="20% - Ênfase4 2 2 2 4 2" xfId="11669" xr:uid="{3FCD3316-6026-46AF-BD18-67FC154A398E}"/>
    <cellStyle name="20% - Ênfase4 2 2 2 5" xfId="9620" xr:uid="{A5758D1F-9AB1-4144-9B3A-26B3A78D3CD0}"/>
    <cellStyle name="20% - Ênfase4 2 2 3" xfId="827" xr:uid="{F7361587-E1A1-4017-A18E-5FF25237DB87}"/>
    <cellStyle name="20% - Ênfase4 2 2 3 2" xfId="4930" xr:uid="{42CFCF08-076B-48BA-A4FE-DC1C8AFA8354}"/>
    <cellStyle name="20% - Ênfase4 2 2 3 2 2" xfId="13207" xr:uid="{F3D02053-139B-40D2-B4DF-D88F9C90864C}"/>
    <cellStyle name="20% - Ênfase4 2 2 3 3" xfId="6955" xr:uid="{89F6F4E2-BA0B-4B3B-8F12-62B3FAF2AC8B}"/>
    <cellStyle name="20% - Ênfase4 2 2 3 3 2" xfId="15232" xr:uid="{BA0DE022-7116-42DC-93E6-D55EA6D49871}"/>
    <cellStyle name="20% - Ênfase4 2 2 3 4" xfId="2887" xr:uid="{B792739F-4E47-430D-A32E-0386076AA52C}"/>
    <cellStyle name="20% - Ênfase4 2 2 3 4 2" xfId="11164" xr:uid="{86CB5349-60D0-4CA4-B444-57FEFA88F7AB}"/>
    <cellStyle name="20% - Ênfase4 2 2 3 5" xfId="9116" xr:uid="{0FE99770-6007-4C68-B9E2-B8F2D7043AB8}"/>
    <cellStyle name="20% - Ênfase4 2 2 4" xfId="1878" xr:uid="{82E4706F-BD1D-48DB-994A-3E2F1A8CEA59}"/>
    <cellStyle name="20% - Ênfase4 2 2 4 2" xfId="5963" xr:uid="{F9EE71CF-F530-485A-8E63-27FB1132762C}"/>
    <cellStyle name="20% - Ênfase4 2 2 4 2 2" xfId="14240" xr:uid="{1ED169B1-C199-4348-83C5-FE8A1487E0A9}"/>
    <cellStyle name="20% - Ênfase4 2 2 4 3" xfId="7963" xr:uid="{67683F3C-0935-4BD3-9D0E-2D01A1C874BD}"/>
    <cellStyle name="20% - Ênfase4 2 2 4 3 2" xfId="16240" xr:uid="{7E79126D-6DF5-494E-AD5B-47D8FE700B11}"/>
    <cellStyle name="20% - Ênfase4 2 2 4 4" xfId="3930" xr:uid="{6A06B207-970F-4D4D-89C0-0CE24881FD73}"/>
    <cellStyle name="20% - Ênfase4 2 2 4 4 2" xfId="12207" xr:uid="{B76ABA0B-6F20-45EB-B563-8C4FBB1FEFAF}"/>
    <cellStyle name="20% - Ênfase4 2 2 4 5" xfId="10158" xr:uid="{23801DF0-EEF2-4CE9-9084-2237D9A78C2B}"/>
    <cellStyle name="20% - Ênfase4 2 2 5" xfId="4426" xr:uid="{96F5315E-7945-4262-8C02-98840E660B02}"/>
    <cellStyle name="20% - Ênfase4 2 2 5 2" xfId="12703" xr:uid="{CD4F5BF0-6812-449D-A56F-3ABAD21DF09F}"/>
    <cellStyle name="20% - Ênfase4 2 2 6" xfId="6457" xr:uid="{C63049C3-44DC-44BF-B921-724A4899AB43}"/>
    <cellStyle name="20% - Ênfase4 2 2 6 2" xfId="14734" xr:uid="{363C13FF-23EF-497F-94DE-F219AE0EEC3B}"/>
    <cellStyle name="20% - Ênfase4 2 2 7" xfId="2378" xr:uid="{28709371-F341-49CE-8DBF-4D0DB5141DEE}"/>
    <cellStyle name="20% - Ênfase4 2 2 7 2" xfId="10655" xr:uid="{AC4C5B44-E9F2-47D8-AA7A-75C5EDF3DA33}"/>
    <cellStyle name="20% - Ênfase4 2 2 8" xfId="8609" xr:uid="{535421C2-EA0F-4E35-8CF1-6D03A6B27417}"/>
    <cellStyle name="20% - Ênfase4 2 3" xfId="1157" xr:uid="{B6E5DAF4-C075-4DAC-8948-35A32BAEE6D1}"/>
    <cellStyle name="20% - Ênfase4 2 3 2" xfId="5249" xr:uid="{A31F3DFC-B1CB-47D1-9C24-15253F278959}"/>
    <cellStyle name="20% - Ênfase4 2 3 2 2" xfId="13526" xr:uid="{BF9E9997-0982-4D93-A00A-997868358183}"/>
    <cellStyle name="20% - Ênfase4 2 3 3" xfId="7274" xr:uid="{DF9F48B3-019E-4739-9A2A-A63340BE3FD7}"/>
    <cellStyle name="20% - Ênfase4 2 3 3 2" xfId="15551" xr:uid="{F118DC85-B830-4495-A01A-D611D5E1BBDF}"/>
    <cellStyle name="20% - Ênfase4 2 3 4" xfId="3214" xr:uid="{448B17B9-0928-40AA-8C1E-494FA5F63503}"/>
    <cellStyle name="20% - Ênfase4 2 3 4 2" xfId="11491" xr:uid="{3C2DDD51-51D7-4C0A-A2CD-4A33A063C858}"/>
    <cellStyle name="20% - Ênfase4 2 3 5" xfId="9442" xr:uid="{CDDAA3D6-BB7B-46FA-9A16-9AFBFB9E03A8}"/>
    <cellStyle name="20% - Ênfase4 2 4" xfId="648" xr:uid="{65E5C6DF-F6E5-4F75-871D-8BE2AE07B279}"/>
    <cellStyle name="20% - Ênfase4 2 4 2" xfId="4754" xr:uid="{BE807593-67C9-478A-A1E7-6470FDC15F68}"/>
    <cellStyle name="20% - Ênfase4 2 4 2 2" xfId="13031" xr:uid="{B8ED14CF-B636-408E-9DCD-0E5A4CF0DFAD}"/>
    <cellStyle name="20% - Ênfase4 2 4 3" xfId="6779" xr:uid="{47C956AF-A7FF-4976-9318-52B2EEE492A9}"/>
    <cellStyle name="20% - Ênfase4 2 4 3 2" xfId="15056" xr:uid="{B18F3E2F-A5CE-4977-B5CB-F5A26B49CBEA}"/>
    <cellStyle name="20% - Ênfase4 2 4 4" xfId="2709" xr:uid="{82AA00FB-04BA-4B7D-BBF3-D6AD37400EBE}"/>
    <cellStyle name="20% - Ênfase4 2 4 4 2" xfId="10986" xr:uid="{C2B8E02D-5115-4CC3-A568-4F2767BF7582}"/>
    <cellStyle name="20% - Ênfase4 2 4 5" xfId="8938" xr:uid="{9BD02B48-4845-4BD3-AF2F-3459B25B875F}"/>
    <cellStyle name="20% - Ênfase4 2 5" xfId="1701" xr:uid="{1386A8B4-DFFD-4C8E-919F-A8C447B8C8FD}"/>
    <cellStyle name="20% - Ênfase4 2 5 2" xfId="5787" xr:uid="{BD25D734-1122-45B5-ADE8-1719EA122CA9}"/>
    <cellStyle name="20% - Ênfase4 2 5 2 2" xfId="14064" xr:uid="{02784CA1-A3FC-46A2-B779-F6E549CD720E}"/>
    <cellStyle name="20% - Ênfase4 2 5 3" xfId="7787" xr:uid="{BD873591-BB22-4AD6-B000-5E2EB792F1AF}"/>
    <cellStyle name="20% - Ênfase4 2 5 3 2" xfId="16064" xr:uid="{09CD0D5F-BAC2-4113-8E3C-38B6A48F36BC}"/>
    <cellStyle name="20% - Ênfase4 2 5 4" xfId="3753" xr:uid="{D436AB18-9910-4747-8216-C6B1ACCC2693}"/>
    <cellStyle name="20% - Ênfase4 2 5 4 2" xfId="12030" xr:uid="{600C024E-8EF6-4592-8566-A2EB979A0FB1}"/>
    <cellStyle name="20% - Ênfase4 2 5 5" xfId="9981" xr:uid="{E39C3DE1-F4E1-4F3F-B0BB-281DBC078224}"/>
    <cellStyle name="20% - Ênfase4 2 6" xfId="4250" xr:uid="{5B8D72BE-1B4B-4DA1-9B48-92DAB6FA66B0}"/>
    <cellStyle name="20% - Ênfase4 2 6 2" xfId="12527" xr:uid="{89CBC9E2-C7CE-4784-9F01-DF28AA0B7178}"/>
    <cellStyle name="20% - Ênfase4 2 7" xfId="6281" xr:uid="{1094809C-4161-4068-908C-E24A8E3520DA}"/>
    <cellStyle name="20% - Ênfase4 2 7 2" xfId="14558" xr:uid="{A10A9D3B-CA42-4AE4-BD2B-5898F8FB472B}"/>
    <cellStyle name="20% - Ênfase4 2 8" xfId="2200" xr:uid="{41641E42-AC73-4ABB-A0F0-B919BD166160}"/>
    <cellStyle name="20% - Ênfase4 2 8 2" xfId="10477" xr:uid="{F28E21D1-8CF6-4706-80F3-6B7E25A686D0}"/>
    <cellStyle name="20% - Ênfase4 2 9" xfId="8432" xr:uid="{F5ED8F1F-4A53-45F8-917E-7793C81E9C81}"/>
    <cellStyle name="20% - Ênfase4 20" xfId="234" xr:uid="{EEEE6772-7FFC-4D0C-8069-8E39497E98EF}"/>
    <cellStyle name="20% - Ênfase4 20 2" xfId="1325" xr:uid="{0B0C1D80-837C-458D-B0A6-F597994F5914}"/>
    <cellStyle name="20% - Ênfase4 20 2 2" xfId="5415" xr:uid="{62102E05-85E6-4498-BD8C-5A0F69F99190}"/>
    <cellStyle name="20% - Ênfase4 20 2 2 2" xfId="13692" xr:uid="{00C07A40-09BE-48EB-AA95-453B97D95BA2}"/>
    <cellStyle name="20% - Ênfase4 20 2 3" xfId="7440" xr:uid="{68167F4C-56FD-4AC0-A852-F8DD45F0681B}"/>
    <cellStyle name="20% - Ênfase4 20 2 3 2" xfId="15717" xr:uid="{5D5760D1-0752-4760-A549-8077525C3A23}"/>
    <cellStyle name="20% - Ênfase4 20 2 4" xfId="3381" xr:uid="{BD97E7CE-DADA-4533-AF62-180F6A51D6B2}"/>
    <cellStyle name="20% - Ênfase4 20 2 4 2" xfId="11658" xr:uid="{C62B46B2-F0AC-4491-917F-3AABB4C9769A}"/>
    <cellStyle name="20% - Ênfase4 20 2 5" xfId="9609" xr:uid="{40C6DD2B-7EBB-42D3-8032-E85159863945}"/>
    <cellStyle name="20% - Ênfase4 20 3" xfId="816" xr:uid="{5AA42470-FF6E-4652-95EA-E7DDA59738C6}"/>
    <cellStyle name="20% - Ênfase4 20 3 2" xfId="4919" xr:uid="{F2C26E5D-62D5-4D0F-B787-465686790E94}"/>
    <cellStyle name="20% - Ênfase4 20 3 2 2" xfId="13196" xr:uid="{F45D59C4-93C8-45F1-988A-D2D64AE1072B}"/>
    <cellStyle name="20% - Ênfase4 20 3 3" xfId="6944" xr:uid="{235F8847-36F3-4EA9-9088-3DC0667DBDDA}"/>
    <cellStyle name="20% - Ênfase4 20 3 3 2" xfId="15221" xr:uid="{95593620-1387-4750-AB49-DB6DD929577C}"/>
    <cellStyle name="20% - Ênfase4 20 3 4" xfId="2876" xr:uid="{9E4A95D3-FA50-45C7-9135-52BA2530FEB8}"/>
    <cellStyle name="20% - Ênfase4 20 3 4 2" xfId="11153" xr:uid="{16E52549-E109-4822-A888-05D0399C4422}"/>
    <cellStyle name="20% - Ênfase4 20 3 5" xfId="9105" xr:uid="{68C5C1D3-81E0-49A1-B73C-BD8D4E67CEFE}"/>
    <cellStyle name="20% - Ênfase4 20 4" xfId="1867" xr:uid="{38FED362-405B-4F30-9D88-AB7A9C6CEBC2}"/>
    <cellStyle name="20% - Ênfase4 20 4 2" xfId="5952" xr:uid="{A528A721-F13D-412F-B298-03CB551E82BB}"/>
    <cellStyle name="20% - Ênfase4 20 4 2 2" xfId="14229" xr:uid="{69382604-4B5D-4016-82A2-6488A6C76088}"/>
    <cellStyle name="20% - Ênfase4 20 4 3" xfId="7952" xr:uid="{730C8AF2-2B25-4B55-A69E-D704BFCCA5B1}"/>
    <cellStyle name="20% - Ênfase4 20 4 3 2" xfId="16229" xr:uid="{F0169506-D0BF-4934-ABF4-17E5EBA73C49}"/>
    <cellStyle name="20% - Ênfase4 20 4 4" xfId="3919" xr:uid="{88C3D6B8-8ED8-4CAB-BBB4-8CB7D0B5275E}"/>
    <cellStyle name="20% - Ênfase4 20 4 4 2" xfId="12196" xr:uid="{169102C3-CE6D-4883-88BA-B614D56D2255}"/>
    <cellStyle name="20% - Ênfase4 20 4 5" xfId="10147" xr:uid="{4D1C7468-324D-43B6-AF7B-37EBAC6FE30B}"/>
    <cellStyle name="20% - Ênfase4 20 5" xfId="4415" xr:uid="{ED198B1B-A1A9-4DB0-9459-C11CCDE55D89}"/>
    <cellStyle name="20% - Ênfase4 20 5 2" xfId="12692" xr:uid="{D0A78F1D-0DFD-4027-B20C-E1D2EA657B43}"/>
    <cellStyle name="20% - Ênfase4 20 6" xfId="6446" xr:uid="{7067EE17-89DB-43B2-9BB2-1C61CBF85B27}"/>
    <cellStyle name="20% - Ênfase4 20 6 2" xfId="14723" xr:uid="{58C4D6A2-0CFB-4C78-BECB-8226A9E42190}"/>
    <cellStyle name="20% - Ênfase4 20 7" xfId="2367" xr:uid="{04345DDA-3AD7-4261-AB33-881C4527E251}"/>
    <cellStyle name="20% - Ênfase4 20 7 2" xfId="10644" xr:uid="{A85C45AE-CDD3-4858-8DC0-D5D4937FE070}"/>
    <cellStyle name="20% - Ênfase4 20 8" xfId="8598" xr:uid="{CCF42347-2FE1-4167-8215-765CD2D1BEDE}"/>
    <cellStyle name="20% - Ênfase4 21" xfId="238" xr:uid="{67DF4B24-898F-466A-A186-C4DE99131D23}"/>
    <cellStyle name="20% - Ênfase4 21 2" xfId="1328" xr:uid="{DC37C005-3640-4C2F-8304-149BAB1B09ED}"/>
    <cellStyle name="20% - Ênfase4 21 2 2" xfId="5418" xr:uid="{1D30D8D1-EBAC-43F5-8F02-37749B317CFC}"/>
    <cellStyle name="20% - Ênfase4 21 2 2 2" xfId="13695" xr:uid="{F1B9FEDA-53D0-456A-98AA-B3528544AFBE}"/>
    <cellStyle name="20% - Ênfase4 21 2 3" xfId="7443" xr:uid="{504E764A-FE1F-405A-888D-A554E6D7DB09}"/>
    <cellStyle name="20% - Ênfase4 21 2 3 2" xfId="15720" xr:uid="{DF9E8D77-319B-4C45-9433-83EB8E9031C2}"/>
    <cellStyle name="20% - Ênfase4 21 2 4" xfId="3384" xr:uid="{C9D5BD57-8B0D-44E8-B9B2-847C54014EE9}"/>
    <cellStyle name="20% - Ênfase4 21 2 4 2" xfId="11661" xr:uid="{E9686504-85A7-4ED7-B61D-E6DA53D50B5C}"/>
    <cellStyle name="20% - Ênfase4 21 2 5" xfId="9612" xr:uid="{63F2C32C-F982-4427-AF67-EE20B812646C}"/>
    <cellStyle name="20% - Ênfase4 21 3" xfId="819" xr:uid="{7E116FCC-E1AD-405A-BD2D-270A7881E55F}"/>
    <cellStyle name="20% - Ênfase4 21 3 2" xfId="4922" xr:uid="{1DC997C5-FE14-4BCA-BB2F-091E1194F984}"/>
    <cellStyle name="20% - Ênfase4 21 3 2 2" xfId="13199" xr:uid="{737134AA-3E5D-41C6-9A1B-5AAC4B0F5F29}"/>
    <cellStyle name="20% - Ênfase4 21 3 3" xfId="6947" xr:uid="{EF6DFC35-2B20-4482-978B-778D2B2D859C}"/>
    <cellStyle name="20% - Ênfase4 21 3 3 2" xfId="15224" xr:uid="{C70431BD-0319-44A3-812E-18CB766501FF}"/>
    <cellStyle name="20% - Ênfase4 21 3 4" xfId="2879" xr:uid="{DEE924E9-62CD-4C7A-9F85-FEC51CA6A147}"/>
    <cellStyle name="20% - Ênfase4 21 3 4 2" xfId="11156" xr:uid="{861293CE-87D7-4480-B184-EF97EF2CC9D4}"/>
    <cellStyle name="20% - Ênfase4 21 3 5" xfId="9108" xr:uid="{B15C1963-2A23-4242-96FF-6779B50727DA}"/>
    <cellStyle name="20% - Ênfase4 21 4" xfId="1870" xr:uid="{81461EEE-70E2-4EFC-9660-63DB675A4141}"/>
    <cellStyle name="20% - Ênfase4 21 4 2" xfId="5955" xr:uid="{9293FF0C-F340-4EB4-B292-61E0BFAF578E}"/>
    <cellStyle name="20% - Ênfase4 21 4 2 2" xfId="14232" xr:uid="{FEDD05ED-8F08-4E61-831B-70B0FDD058DA}"/>
    <cellStyle name="20% - Ênfase4 21 4 3" xfId="7955" xr:uid="{85B9CC2A-57C1-4359-8F95-1E35131F138C}"/>
    <cellStyle name="20% - Ênfase4 21 4 3 2" xfId="16232" xr:uid="{90FD1582-F44B-4B01-BF03-0CA870CBF90C}"/>
    <cellStyle name="20% - Ênfase4 21 4 4" xfId="3922" xr:uid="{F9C6D3DD-6DA1-45E8-AC98-18CBD1996FC0}"/>
    <cellStyle name="20% - Ênfase4 21 4 4 2" xfId="12199" xr:uid="{6521A9B4-570C-405A-B471-2A5859D3A555}"/>
    <cellStyle name="20% - Ênfase4 21 4 5" xfId="10150" xr:uid="{065D25E7-0AD5-4047-BA32-147C2EDB0062}"/>
    <cellStyle name="20% - Ênfase4 21 5" xfId="4418" xr:uid="{0ED6CE97-69B0-4A9E-B1E7-4FD4ED78FEAE}"/>
    <cellStyle name="20% - Ênfase4 21 5 2" xfId="12695" xr:uid="{39EB2E58-1887-4424-BD82-C2F83653E318}"/>
    <cellStyle name="20% - Ênfase4 21 6" xfId="6449" xr:uid="{28D815BE-148B-4711-BEAC-D0BC5D0A13C4}"/>
    <cellStyle name="20% - Ênfase4 21 6 2" xfId="14726" xr:uid="{41BCECC1-7A0C-4CE9-810A-22DB8F9D07CD}"/>
    <cellStyle name="20% - Ênfase4 21 7" xfId="2370" xr:uid="{327B1DFF-3454-4B2E-AF49-6F6D82CCDE6B}"/>
    <cellStyle name="20% - Ênfase4 21 7 2" xfId="10647" xr:uid="{B3B96F81-B25E-4391-A6BE-7FBA1AFF173F}"/>
    <cellStyle name="20% - Ênfase4 21 8" xfId="8601" xr:uid="{BF464A61-37ED-4EB1-BC4A-5A32DDECD1F0}"/>
    <cellStyle name="20% - Ênfase4 22" xfId="242" xr:uid="{FE36CBC0-26D3-408E-9B95-2A97E5300948}"/>
    <cellStyle name="20% - Ênfase4 3" xfId="74" xr:uid="{F0B982D6-9984-4024-9693-F58855301AA5}"/>
    <cellStyle name="20% - Ênfase4 3 2" xfId="45" xr:uid="{04E1DED4-113A-416C-A096-1FCC415F04D0}"/>
    <cellStyle name="20% - Ênfase4 3 2 2" xfId="1145" xr:uid="{5A6B5828-857D-4586-BE8B-D8A999BAFAF6}"/>
    <cellStyle name="20% - Ênfase4 3 2 2 2" xfId="5237" xr:uid="{6C1CCF9E-66CE-4B78-BE88-34411C57DBBF}"/>
    <cellStyle name="20% - Ênfase4 3 2 2 2 2" xfId="13514" xr:uid="{9E130A48-CF0B-444C-8EBC-42D41518C1DD}"/>
    <cellStyle name="20% - Ênfase4 3 2 2 3" xfId="7262" xr:uid="{033904AB-4B27-42CE-B29F-719344FFBB35}"/>
    <cellStyle name="20% - Ênfase4 3 2 2 3 2" xfId="15539" xr:uid="{9C62276C-EB22-4FFB-979F-80AD12808EB0}"/>
    <cellStyle name="20% - Ênfase4 3 2 2 4" xfId="3202" xr:uid="{3499F366-991F-43F7-941C-F6DC6F290FFD}"/>
    <cellStyle name="20% - Ênfase4 3 2 2 4 2" xfId="11479" xr:uid="{809E45A2-1F32-41DB-AB5E-344B06C239AB}"/>
    <cellStyle name="20% - Ênfase4 3 2 2 5" xfId="9430" xr:uid="{C450670D-B138-4043-B81F-2585339214D6}"/>
    <cellStyle name="20% - Ênfase4 3 2 3" xfId="637" xr:uid="{3947592E-5ABB-43B4-BF02-1C981F444B70}"/>
    <cellStyle name="20% - Ênfase4 3 2 3 2" xfId="4743" xr:uid="{DC7E641A-99CA-4171-927F-8DC621181600}"/>
    <cellStyle name="20% - Ênfase4 3 2 3 2 2" xfId="13020" xr:uid="{DAF7CD7A-91AB-4965-A6A7-D35ED31B58BB}"/>
    <cellStyle name="20% - Ênfase4 3 2 3 3" xfId="6768" xr:uid="{DEA56AC1-0DEE-4263-AFC1-1DEA56BA5611}"/>
    <cellStyle name="20% - Ênfase4 3 2 3 3 2" xfId="15045" xr:uid="{6F28B05E-EDCF-4D3C-8446-0B1886DEFD6E}"/>
    <cellStyle name="20% - Ênfase4 3 2 3 4" xfId="2698" xr:uid="{7E2D138D-C1DB-449D-BA36-5FF69C66898B}"/>
    <cellStyle name="20% - Ênfase4 3 2 3 4 2" xfId="10975" xr:uid="{C970E515-91E1-49CF-B17F-089D13317BB0}"/>
    <cellStyle name="20% - Ênfase4 3 2 3 5" xfId="8927" xr:uid="{3602B391-3DFE-4C55-BEA1-5841CCC6F041}"/>
    <cellStyle name="20% - Ênfase4 3 2 4" xfId="1690" xr:uid="{0D40D16B-EF9E-4E9F-9A04-984F644558C7}"/>
    <cellStyle name="20% - Ênfase4 3 2 4 2" xfId="5776" xr:uid="{287E52D1-C7EB-4493-9D9A-0A90B7D2870E}"/>
    <cellStyle name="20% - Ênfase4 3 2 4 2 2" xfId="14053" xr:uid="{12DE6BAB-B3D0-4520-90B3-214CA3AFF357}"/>
    <cellStyle name="20% - Ênfase4 3 2 4 3" xfId="7776" xr:uid="{603F9596-6CE7-45B6-AAC3-B562D626E6A5}"/>
    <cellStyle name="20% - Ênfase4 3 2 4 3 2" xfId="16053" xr:uid="{DF457E86-C075-4CEB-AAA7-ACA0115410EA}"/>
    <cellStyle name="20% - Ênfase4 3 2 4 4" xfId="3742" xr:uid="{4EB94939-9484-4E9A-BB43-D388D610D223}"/>
    <cellStyle name="20% - Ênfase4 3 2 4 4 2" xfId="12019" xr:uid="{DA222F60-6C1A-4EE9-BDDD-040D903BAFA2}"/>
    <cellStyle name="20% - Ênfase4 3 2 4 5" xfId="9970" xr:uid="{6C12D09C-1121-40BF-AB3E-B7ECEA026C13}"/>
    <cellStyle name="20% - Ênfase4 3 2 5" xfId="4239" xr:uid="{53DF5B1F-D7ED-4B62-B6E2-3CA2D0D68DA9}"/>
    <cellStyle name="20% - Ênfase4 3 2 5 2" xfId="12516" xr:uid="{C6FA5350-6B83-4743-9AB9-461787597954}"/>
    <cellStyle name="20% - Ênfase4 3 2 6" xfId="6270" xr:uid="{754770EE-BE6F-4E9B-BB01-2C45FA322736}"/>
    <cellStyle name="20% - Ênfase4 3 2 6 2" xfId="14547" xr:uid="{759D5252-144C-41AD-A90E-A470A8BD94A1}"/>
    <cellStyle name="20% - Ênfase4 3 2 7" xfId="2189" xr:uid="{87991F59-98EB-4E11-BF5A-0FFDC9A2B738}"/>
    <cellStyle name="20% - Ênfase4 3 2 7 2" xfId="10466" xr:uid="{562729CB-F41F-4CAE-82C6-05C2ABCFBF24}"/>
    <cellStyle name="20% - Ênfase4 3 2 8" xfId="8421" xr:uid="{22E41F97-CC71-4F38-9477-941066DF68D5}"/>
    <cellStyle name="20% - Ênfase4 3 3" xfId="1171" xr:uid="{09692459-2D2D-45FC-9E91-3E66A830BAB8}"/>
    <cellStyle name="20% - Ênfase4 3 3 2" xfId="5263" xr:uid="{3C3CBE93-C4FB-42CA-BFBC-13016B1F4B61}"/>
    <cellStyle name="20% - Ênfase4 3 3 2 2" xfId="13540" xr:uid="{5D28F73B-DF09-43F7-9E3B-36D679932E2C}"/>
    <cellStyle name="20% - Ênfase4 3 3 3" xfId="7288" xr:uid="{6A53D7F9-5262-4149-814A-5ED8AF7CB900}"/>
    <cellStyle name="20% - Ênfase4 3 3 3 2" xfId="15565" xr:uid="{A46149DC-A3C2-4D69-A874-E0ED2131AD39}"/>
    <cellStyle name="20% - Ênfase4 3 3 4" xfId="3228" xr:uid="{714A3377-8550-4441-85B1-F59CFAE8CFF8}"/>
    <cellStyle name="20% - Ênfase4 3 3 4 2" xfId="11505" xr:uid="{F12EBF68-E2D6-49B8-B4BE-E4DFF57D3491}"/>
    <cellStyle name="20% - Ênfase4 3 3 5" xfId="9456" xr:uid="{059D5CDD-E33A-4720-BA95-240E8879416F}"/>
    <cellStyle name="20% - Ênfase4 3 4" xfId="661" xr:uid="{4D3249C8-9379-461A-951F-2BEE49FCFB66}"/>
    <cellStyle name="20% - Ênfase4 3 4 2" xfId="4767" xr:uid="{3FAE2494-70AB-4C30-B032-69388ABB683C}"/>
    <cellStyle name="20% - Ênfase4 3 4 2 2" xfId="13044" xr:uid="{FDFBE3A7-03F9-4095-9FCD-F1E6C0CC8B31}"/>
    <cellStyle name="20% - Ênfase4 3 4 3" xfId="6792" xr:uid="{BBD74130-7B01-4346-98A9-8FC459C19D97}"/>
    <cellStyle name="20% - Ênfase4 3 4 3 2" xfId="15069" xr:uid="{FE199C06-26E2-4531-A409-291B8894D9FC}"/>
    <cellStyle name="20% - Ênfase4 3 4 4" xfId="2722" xr:uid="{2C311058-EBCA-499A-B475-8F604F06094E}"/>
    <cellStyle name="20% - Ênfase4 3 4 4 2" xfId="10999" xr:uid="{9AAD1869-08D3-450B-91EB-7150385549F8}"/>
    <cellStyle name="20% - Ênfase4 3 4 5" xfId="8951" xr:uid="{E14CAF01-A3D0-46E1-8F3B-3473DA00E4F5}"/>
    <cellStyle name="20% - Ênfase4 3 5" xfId="1714" xr:uid="{6A4CA0C3-A23F-46F2-BB2E-0052C70E4004}"/>
    <cellStyle name="20% - Ênfase4 3 5 2" xfId="5800" xr:uid="{D5B7C86A-BE21-4FEC-B817-A02F77D68954}"/>
    <cellStyle name="20% - Ênfase4 3 5 2 2" xfId="14077" xr:uid="{DF0E10FF-4478-4095-954B-29F0C6BA97CF}"/>
    <cellStyle name="20% - Ênfase4 3 5 3" xfId="7800" xr:uid="{CF52FF69-B086-4FD3-BC99-9B9CB3A9F45C}"/>
    <cellStyle name="20% - Ênfase4 3 5 3 2" xfId="16077" xr:uid="{A7F7EB54-3BEE-40FC-93E4-6FC780EDCB6E}"/>
    <cellStyle name="20% - Ênfase4 3 5 4" xfId="3766" xr:uid="{DEB978BD-4831-453A-94CC-41C3B4BD68BA}"/>
    <cellStyle name="20% - Ênfase4 3 5 4 2" xfId="12043" xr:uid="{51D6EFC3-B2CA-4502-9643-25D89FB2AE27}"/>
    <cellStyle name="20% - Ênfase4 3 5 5" xfId="9994" xr:uid="{FEBA308D-039D-4685-B1A9-0092F8E69E65}"/>
    <cellStyle name="20% - Ênfase4 3 6" xfId="4263" xr:uid="{725534CD-9C94-45AB-998D-630D76B564D8}"/>
    <cellStyle name="20% - Ênfase4 3 6 2" xfId="12540" xr:uid="{FF15E53E-4D04-4591-A91C-B2F76A39C3CD}"/>
    <cellStyle name="20% - Ênfase4 3 7" xfId="6294" xr:uid="{FE86A818-C86F-4954-B2A8-2CEA3D5A1066}"/>
    <cellStyle name="20% - Ênfase4 3 7 2" xfId="14571" xr:uid="{6C6671CD-DE83-4DA0-9E4E-E17BB87E7586}"/>
    <cellStyle name="20% - Ênfase4 3 8" xfId="2214" xr:uid="{5EE58776-DFF6-48AF-BC18-499DA991929A}"/>
    <cellStyle name="20% - Ênfase4 3 8 2" xfId="10491" xr:uid="{58A148B4-7A16-4BE6-B5D0-812265E87BAD}"/>
    <cellStyle name="20% - Ênfase4 3 9" xfId="8445" xr:uid="{0F14349E-440A-47E5-A596-930605B001E0}"/>
    <cellStyle name="20% - Ênfase4 4" xfId="249" xr:uid="{2E5346D3-2334-45B2-9D28-0D1E42C32841}"/>
    <cellStyle name="20% - Ênfase4 4 2" xfId="250" xr:uid="{164F8783-B7B0-444F-AD72-30AC9F0F25B9}"/>
    <cellStyle name="20% - Ênfase4 4 2 2" xfId="1338" xr:uid="{DD5940BE-3F87-4D72-84D9-23944221F79B}"/>
    <cellStyle name="20% - Ênfase4 4 2 2 2" xfId="5428" xr:uid="{B5CA2FDB-5541-4C51-90F7-E337591C5819}"/>
    <cellStyle name="20% - Ênfase4 4 2 2 2 2" xfId="13705" xr:uid="{1719FA14-5775-4B4A-BC04-1976E50C5FD2}"/>
    <cellStyle name="20% - Ênfase4 4 2 2 3" xfId="7453" xr:uid="{C1C34B25-4E8A-4359-8AB0-437370188813}"/>
    <cellStyle name="20% - Ênfase4 4 2 2 3 2" xfId="15730" xr:uid="{83D2863D-A9AD-4D1B-A386-35A3CD7EC496}"/>
    <cellStyle name="20% - Ênfase4 4 2 2 4" xfId="3394" xr:uid="{BC22F50D-8B66-44D3-9BBF-6D050CFE046E}"/>
    <cellStyle name="20% - Ênfase4 4 2 2 4 2" xfId="11671" xr:uid="{6095C0C2-A68A-4858-9D8B-1FD472A1E4D9}"/>
    <cellStyle name="20% - Ênfase4 4 2 2 5" xfId="9622" xr:uid="{23F1EDBD-7FD1-4B6A-AC36-F13BE7001C5E}"/>
    <cellStyle name="20% - Ênfase4 4 2 3" xfId="829" xr:uid="{75F07D94-1158-4A5E-BF4C-EFCA13EAD7A9}"/>
    <cellStyle name="20% - Ênfase4 4 2 3 2" xfId="4932" xr:uid="{2931378D-2033-4D1C-8232-1565E58EB0B4}"/>
    <cellStyle name="20% - Ênfase4 4 2 3 2 2" xfId="13209" xr:uid="{E39DFAE2-A71F-4A1A-A4A4-AC278106C110}"/>
    <cellStyle name="20% - Ênfase4 4 2 3 3" xfId="6957" xr:uid="{AD5FF47B-ED03-4808-A946-4A0703AAD0BD}"/>
    <cellStyle name="20% - Ênfase4 4 2 3 3 2" xfId="15234" xr:uid="{5B962247-329E-4679-9A2B-74481B32A45A}"/>
    <cellStyle name="20% - Ênfase4 4 2 3 4" xfId="2889" xr:uid="{E9AC06C1-6DE6-49D1-AC4F-9ADD1D49C601}"/>
    <cellStyle name="20% - Ênfase4 4 2 3 4 2" xfId="11166" xr:uid="{6C6B6F8D-ED39-491A-95EF-62C816563431}"/>
    <cellStyle name="20% - Ênfase4 4 2 3 5" xfId="9118" xr:uid="{3580632F-9F4C-4AB8-AE23-0DDD3DB7B3C9}"/>
    <cellStyle name="20% - Ênfase4 4 2 4" xfId="1880" xr:uid="{50479C2A-0B3C-45C0-B932-3CC18ABDCA3D}"/>
    <cellStyle name="20% - Ênfase4 4 2 4 2" xfId="5965" xr:uid="{9BC7C425-2B0E-4305-9894-3EF5DC4A78BF}"/>
    <cellStyle name="20% - Ênfase4 4 2 4 2 2" xfId="14242" xr:uid="{5CDB6C1F-7550-43F7-B812-175E0C49E5C1}"/>
    <cellStyle name="20% - Ênfase4 4 2 4 3" xfId="7965" xr:uid="{31162513-51B9-4A3D-A630-1614BA6606B9}"/>
    <cellStyle name="20% - Ênfase4 4 2 4 3 2" xfId="16242" xr:uid="{1D54C119-FD51-4CCE-8698-A649F25F526D}"/>
    <cellStyle name="20% - Ênfase4 4 2 4 4" xfId="3932" xr:uid="{7EAC7079-000B-4000-A858-84F9C99234FC}"/>
    <cellStyle name="20% - Ênfase4 4 2 4 4 2" xfId="12209" xr:uid="{EB9AF4F6-96E8-4CEE-95F3-29C8C0E0E26C}"/>
    <cellStyle name="20% - Ênfase4 4 2 4 5" xfId="10160" xr:uid="{0E4F147F-B74A-4DB0-BDC1-1CC4F299ADFF}"/>
    <cellStyle name="20% - Ênfase4 4 2 5" xfId="4428" xr:uid="{37EE355A-B887-4657-9AA1-79C6F1B07973}"/>
    <cellStyle name="20% - Ênfase4 4 2 5 2" xfId="12705" xr:uid="{D3BE6CF1-B51D-465D-A103-2251D324CD45}"/>
    <cellStyle name="20% - Ênfase4 4 2 6" xfId="6459" xr:uid="{724E9661-C6CB-444E-835F-4B48F9D7F472}"/>
    <cellStyle name="20% - Ênfase4 4 2 6 2" xfId="14736" xr:uid="{A5DE09B6-10B9-490F-BD03-6273F0672F02}"/>
    <cellStyle name="20% - Ênfase4 4 2 7" xfId="2380" xr:uid="{80DFE9A1-16C6-4089-928A-A42150167906}"/>
    <cellStyle name="20% - Ênfase4 4 2 7 2" xfId="10657" xr:uid="{1B7D1BE7-C1A2-4ACE-898C-D78B0B1AC95C}"/>
    <cellStyle name="20% - Ênfase4 4 2 8" xfId="8611" xr:uid="{07FE0F42-CCDF-4873-B627-B5E74A1DD784}"/>
    <cellStyle name="20% - Ênfase4 4 3" xfId="1337" xr:uid="{76C7452B-43A4-4C97-9F37-B89DD7CCB032}"/>
    <cellStyle name="20% - Ênfase4 4 3 2" xfId="5427" xr:uid="{F2B45866-1E9D-4A60-AA04-4AF4CA666E08}"/>
    <cellStyle name="20% - Ênfase4 4 3 2 2" xfId="13704" xr:uid="{F0095C67-B103-4164-B119-1F811FDF6F36}"/>
    <cellStyle name="20% - Ênfase4 4 3 3" xfId="7452" xr:uid="{49580151-A51C-4034-B2EE-DFDAACDDE63B}"/>
    <cellStyle name="20% - Ênfase4 4 3 3 2" xfId="15729" xr:uid="{2038A39E-94B7-4F39-B940-FAB2FF0EFFCB}"/>
    <cellStyle name="20% - Ênfase4 4 3 4" xfId="3393" xr:uid="{C643F3AF-0DB3-40F6-A43B-0AB2E41E5537}"/>
    <cellStyle name="20% - Ênfase4 4 3 4 2" xfId="11670" xr:uid="{43FBDCE4-28D8-42D2-B01B-C0212F535FED}"/>
    <cellStyle name="20% - Ênfase4 4 3 5" xfId="9621" xr:uid="{E5E8B611-4873-4E03-BD8C-9BEF93238922}"/>
    <cellStyle name="20% - Ênfase4 4 4" xfId="828" xr:uid="{108CD62B-59A7-46E7-A5B0-92D1CEE2C344}"/>
    <cellStyle name="20% - Ênfase4 4 4 2" xfId="4931" xr:uid="{4B316FF5-0CE8-498C-B3CA-02DE7F9677AE}"/>
    <cellStyle name="20% - Ênfase4 4 4 2 2" xfId="13208" xr:uid="{AF08BEE1-6CC8-41B5-A730-23996187B8F7}"/>
    <cellStyle name="20% - Ênfase4 4 4 3" xfId="6956" xr:uid="{782E4CE7-FB62-41FD-8EA9-24E2DCD45BB7}"/>
    <cellStyle name="20% - Ênfase4 4 4 3 2" xfId="15233" xr:uid="{343EDDC6-7235-4BDB-8A9C-65EA0BC63A02}"/>
    <cellStyle name="20% - Ênfase4 4 4 4" xfId="2888" xr:uid="{A97086FD-5B8C-454E-B9CE-706AB453610B}"/>
    <cellStyle name="20% - Ênfase4 4 4 4 2" xfId="11165" xr:uid="{B55DE71D-9FA6-4CF8-8BBC-51EE8EB65DFB}"/>
    <cellStyle name="20% - Ênfase4 4 4 5" xfId="9117" xr:uid="{89535C51-1D3D-4A44-9C4B-DFF34E2EF51D}"/>
    <cellStyle name="20% - Ênfase4 4 5" xfId="1879" xr:uid="{033F6447-5E2A-4247-A9CB-2A8B8C302113}"/>
    <cellStyle name="20% - Ênfase4 4 5 2" xfId="5964" xr:uid="{2C5CB810-E270-480D-9B55-65C2BE3B609D}"/>
    <cellStyle name="20% - Ênfase4 4 5 2 2" xfId="14241" xr:uid="{7C0CE792-AA67-489C-AA51-9FECFDCEB986}"/>
    <cellStyle name="20% - Ênfase4 4 5 3" xfId="7964" xr:uid="{4149466C-CC08-45A5-8049-BA5934FE3E76}"/>
    <cellStyle name="20% - Ênfase4 4 5 3 2" xfId="16241" xr:uid="{987F2FF6-E2E1-4CD7-8FCF-27B74934F76D}"/>
    <cellStyle name="20% - Ênfase4 4 5 4" xfId="3931" xr:uid="{054E3A85-CDC4-4296-81CE-B3636B5E346F}"/>
    <cellStyle name="20% - Ênfase4 4 5 4 2" xfId="12208" xr:uid="{B7B2BF48-BE69-4E96-836F-361858A64B4D}"/>
    <cellStyle name="20% - Ênfase4 4 5 5" xfId="10159" xr:uid="{8F3B9A14-9CC1-44E8-A024-3B512813CB24}"/>
    <cellStyle name="20% - Ênfase4 4 6" xfId="4427" xr:uid="{C87E3C41-50CF-4E8B-A521-1DCA244DB1AE}"/>
    <cellStyle name="20% - Ênfase4 4 6 2" xfId="12704" xr:uid="{EB26C8C7-C2EA-4F7C-ADF1-486E92C66288}"/>
    <cellStyle name="20% - Ênfase4 4 7" xfId="6458" xr:uid="{895BBC9C-4EF9-4D8E-9893-A2EEC6371252}"/>
    <cellStyle name="20% - Ênfase4 4 7 2" xfId="14735" xr:uid="{52256979-446B-430C-B768-4F01FD4F507B}"/>
    <cellStyle name="20% - Ênfase4 4 8" xfId="2379" xr:uid="{38639B3B-BE29-4700-A9EF-25C7637600B9}"/>
    <cellStyle name="20% - Ênfase4 4 8 2" xfId="10656" xr:uid="{279C3D6E-FF73-488E-9726-8E53A6409D87}"/>
    <cellStyle name="20% - Ênfase4 4 9" xfId="8610" xr:uid="{95435980-7978-4E13-8265-2ED59486AC3E}"/>
    <cellStyle name="20% - Ênfase4 5" xfId="251" xr:uid="{AFACF2A2-6E1E-44A5-BB3C-95E8B93F9651}"/>
    <cellStyle name="20% - Ênfase4 5 2" xfId="252" xr:uid="{455D068D-CBB8-4AE0-A33C-2E8139437BF1}"/>
    <cellStyle name="20% - Ênfase4 5 2 2" xfId="1340" xr:uid="{42682D5B-A926-4C18-806A-57C2D6C14671}"/>
    <cellStyle name="20% - Ênfase4 5 2 2 2" xfId="5430" xr:uid="{62D1B3E2-78D5-4888-BCCF-C2204284A73A}"/>
    <cellStyle name="20% - Ênfase4 5 2 2 2 2" xfId="13707" xr:uid="{A788ED72-A387-47B7-9733-5D314A9C5E5E}"/>
    <cellStyle name="20% - Ênfase4 5 2 2 3" xfId="7455" xr:uid="{BF83D091-F652-447C-A5D5-2989CDE93958}"/>
    <cellStyle name="20% - Ênfase4 5 2 2 3 2" xfId="15732" xr:uid="{910CA8EB-C69F-4201-B1A1-4E39124D323F}"/>
    <cellStyle name="20% - Ênfase4 5 2 2 4" xfId="3396" xr:uid="{46E5CDBE-EFE7-4AAF-B7FC-EA7DBD8D0F94}"/>
    <cellStyle name="20% - Ênfase4 5 2 2 4 2" xfId="11673" xr:uid="{DA80468C-8CBD-437D-9BCA-7D994ABC4B6C}"/>
    <cellStyle name="20% - Ênfase4 5 2 2 5" xfId="9624" xr:uid="{109912A3-390D-4F62-9087-1ABDCACD1C85}"/>
    <cellStyle name="20% - Ênfase4 5 2 3" xfId="831" xr:uid="{A141822A-3F28-44F0-8F91-869B4E15DAEB}"/>
    <cellStyle name="20% - Ênfase4 5 2 3 2" xfId="4934" xr:uid="{D965515C-74F2-4328-9CA1-25927CDD7959}"/>
    <cellStyle name="20% - Ênfase4 5 2 3 2 2" xfId="13211" xr:uid="{C59E6325-B2AE-402D-8CB1-81F3548BB07A}"/>
    <cellStyle name="20% - Ênfase4 5 2 3 3" xfId="6959" xr:uid="{2BEF7F06-6607-43CE-87D5-2862BF42AF30}"/>
    <cellStyle name="20% - Ênfase4 5 2 3 3 2" xfId="15236" xr:uid="{DDEE5793-B18F-4C1B-9C63-A449BF4ECD61}"/>
    <cellStyle name="20% - Ênfase4 5 2 3 4" xfId="2891" xr:uid="{24995DCD-FA53-4A2A-9DB6-A23FA1E0CCB4}"/>
    <cellStyle name="20% - Ênfase4 5 2 3 4 2" xfId="11168" xr:uid="{A4CE48F0-C5E2-43D3-BCB9-7CCF771ED801}"/>
    <cellStyle name="20% - Ênfase4 5 2 3 5" xfId="9120" xr:uid="{F8704592-AC59-4A7B-8706-C6C48833548A}"/>
    <cellStyle name="20% - Ênfase4 5 2 4" xfId="1882" xr:uid="{D52EA36F-776A-4505-9AA7-4FD212A2094D}"/>
    <cellStyle name="20% - Ênfase4 5 2 4 2" xfId="5967" xr:uid="{42F0A265-6D22-4992-9B5E-11842F80DB5E}"/>
    <cellStyle name="20% - Ênfase4 5 2 4 2 2" xfId="14244" xr:uid="{7E1690B1-3A89-45D7-83AA-66AAB6590069}"/>
    <cellStyle name="20% - Ênfase4 5 2 4 3" xfId="7967" xr:uid="{78F5C059-1CFE-45AF-95E1-5A6132188789}"/>
    <cellStyle name="20% - Ênfase4 5 2 4 3 2" xfId="16244" xr:uid="{AD955D4C-20B0-42FD-B87C-0CE5964AA34C}"/>
    <cellStyle name="20% - Ênfase4 5 2 4 4" xfId="3934" xr:uid="{08A81471-A4BB-4196-B946-FE30792A9428}"/>
    <cellStyle name="20% - Ênfase4 5 2 4 4 2" xfId="12211" xr:uid="{ACDE823C-7461-4EE4-899E-4FD5C28CDCD4}"/>
    <cellStyle name="20% - Ênfase4 5 2 4 5" xfId="10162" xr:uid="{6C173EA8-050B-48F2-80C8-0A2C77FEAFA1}"/>
    <cellStyle name="20% - Ênfase4 5 2 5" xfId="4430" xr:uid="{4D5634CE-7D3A-47E6-9229-E09E38FFEB36}"/>
    <cellStyle name="20% - Ênfase4 5 2 5 2" xfId="12707" xr:uid="{A984CBAA-96E6-4072-919E-B19FBF88A4FE}"/>
    <cellStyle name="20% - Ênfase4 5 2 6" xfId="6461" xr:uid="{B4B8A284-1A2B-4F9C-80B1-5A905F808A66}"/>
    <cellStyle name="20% - Ênfase4 5 2 6 2" xfId="14738" xr:uid="{C188812D-9A28-40A4-A623-C7E73FF357DD}"/>
    <cellStyle name="20% - Ênfase4 5 2 7" xfId="2382" xr:uid="{53FE6FCC-4261-40B2-BC14-71D001729FA7}"/>
    <cellStyle name="20% - Ênfase4 5 2 7 2" xfId="10659" xr:uid="{00BDAFE9-1CEB-457F-9F56-978C00A3BF77}"/>
    <cellStyle name="20% - Ênfase4 5 2 8" xfId="8613" xr:uid="{BD13E6B8-F6CF-4999-B86F-2322B6A608BB}"/>
    <cellStyle name="20% - Ênfase4 5 3" xfId="1339" xr:uid="{FC40B640-3CA6-470C-831D-60DE151FAC7D}"/>
    <cellStyle name="20% - Ênfase4 5 3 2" xfId="5429" xr:uid="{A9605F1D-AFF8-4FFB-A310-AB8FA723B0A3}"/>
    <cellStyle name="20% - Ênfase4 5 3 2 2" xfId="13706" xr:uid="{4D3FC8F9-77AB-443B-B869-6847281EDB1F}"/>
    <cellStyle name="20% - Ênfase4 5 3 3" xfId="7454" xr:uid="{123C2077-5479-4649-9E14-91747DDE4A5D}"/>
    <cellStyle name="20% - Ênfase4 5 3 3 2" xfId="15731" xr:uid="{1E5FE177-F435-449C-A953-D4EF15CC7AE2}"/>
    <cellStyle name="20% - Ênfase4 5 3 4" xfId="3395" xr:uid="{862B69EB-08CD-4DE3-8619-E4386CEDABDB}"/>
    <cellStyle name="20% - Ênfase4 5 3 4 2" xfId="11672" xr:uid="{115AD0A7-30B9-4140-8D88-F8BC99A40EE5}"/>
    <cellStyle name="20% - Ênfase4 5 3 5" xfId="9623" xr:uid="{3DA07399-7202-4092-AFCF-AB0F0A738A8F}"/>
    <cellStyle name="20% - Ênfase4 5 4" xfId="830" xr:uid="{DB90C7B1-A318-4BD6-BB0C-5F5D3580DB8F}"/>
    <cellStyle name="20% - Ênfase4 5 4 2" xfId="4933" xr:uid="{EEB03CFE-A771-483C-9714-37491A5F9E61}"/>
    <cellStyle name="20% - Ênfase4 5 4 2 2" xfId="13210" xr:uid="{1281D418-E571-4547-8610-E074709EBF30}"/>
    <cellStyle name="20% - Ênfase4 5 4 3" xfId="6958" xr:uid="{F76EA4AD-05CF-4000-A52D-E84FEEAC910D}"/>
    <cellStyle name="20% - Ênfase4 5 4 3 2" xfId="15235" xr:uid="{FD9F429F-5E04-46B0-9038-593C6D639178}"/>
    <cellStyle name="20% - Ênfase4 5 4 4" xfId="2890" xr:uid="{3241F107-6F10-4F5D-A960-B211EF45C418}"/>
    <cellStyle name="20% - Ênfase4 5 4 4 2" xfId="11167" xr:uid="{63FF0C8C-90F3-417F-8EF0-57C079AE79CD}"/>
    <cellStyle name="20% - Ênfase4 5 4 5" xfId="9119" xr:uid="{A355F3C9-761C-4DD8-9C9E-8B1C9B85975C}"/>
    <cellStyle name="20% - Ênfase4 5 5" xfId="1881" xr:uid="{F58F9566-E59C-4989-8684-8CD3554E7C1D}"/>
    <cellStyle name="20% - Ênfase4 5 5 2" xfId="5966" xr:uid="{57FFAA7B-3445-4CE3-8BB5-0162762A8850}"/>
    <cellStyle name="20% - Ênfase4 5 5 2 2" xfId="14243" xr:uid="{382D9CF1-9C54-42E4-9134-A2C0583FAE1E}"/>
    <cellStyle name="20% - Ênfase4 5 5 3" xfId="7966" xr:uid="{9009F829-D4E6-411D-A9B1-2389E4A43A65}"/>
    <cellStyle name="20% - Ênfase4 5 5 3 2" xfId="16243" xr:uid="{986EECDA-B40F-4FBE-BA3E-434C06E795C0}"/>
    <cellStyle name="20% - Ênfase4 5 5 4" xfId="3933" xr:uid="{DFD7987B-A590-4E75-8BDE-9B3DEE7EB01E}"/>
    <cellStyle name="20% - Ênfase4 5 5 4 2" xfId="12210" xr:uid="{A7426217-5F65-48E5-8A6C-61831021B423}"/>
    <cellStyle name="20% - Ênfase4 5 5 5" xfId="10161" xr:uid="{A31B9FAC-8788-49C9-9917-E7D81364AA44}"/>
    <cellStyle name="20% - Ênfase4 5 6" xfId="4429" xr:uid="{BB1C72CE-B36E-4AB5-8BE5-43186A2BDBA6}"/>
    <cellStyle name="20% - Ênfase4 5 6 2" xfId="12706" xr:uid="{806DFE66-C910-4575-94F9-225D5B25918F}"/>
    <cellStyle name="20% - Ênfase4 5 7" xfId="6460" xr:uid="{07497EB4-1649-46C8-803F-5B520C9110DA}"/>
    <cellStyle name="20% - Ênfase4 5 7 2" xfId="14737" xr:uid="{B9E9CD9E-AD0C-4B12-8E75-6779EFA0ED2B}"/>
    <cellStyle name="20% - Ênfase4 5 8" xfId="2381" xr:uid="{1CE9FA85-D6F9-4AB5-BEEA-1625B61A38CC}"/>
    <cellStyle name="20% - Ênfase4 5 8 2" xfId="10658" xr:uid="{433E7D2E-8EEC-48F0-A9B7-B7EA46E3A718}"/>
    <cellStyle name="20% - Ênfase4 5 9" xfId="8612" xr:uid="{10DA127B-E77B-40A0-A0F4-F5953026229D}"/>
    <cellStyle name="20% - Ênfase4 6" xfId="254" xr:uid="{CCBB90A8-8584-42FD-8E0F-2A835C5AF5AB}"/>
    <cellStyle name="20% - Ênfase4 6 2" xfId="256" xr:uid="{D34DB211-16AC-4CC5-9790-7718E22809D2}"/>
    <cellStyle name="20% - Ênfase4 6 2 2" xfId="1344" xr:uid="{03B67838-8222-4F6C-8196-3FBA7C592E43}"/>
    <cellStyle name="20% - Ênfase4 6 2 2 2" xfId="5434" xr:uid="{0F588A5E-9E8A-4D51-9D43-38835E02A8B7}"/>
    <cellStyle name="20% - Ênfase4 6 2 2 2 2" xfId="13711" xr:uid="{5051FB17-0E2F-41B6-A5D6-0DD6AFDCF1BB}"/>
    <cellStyle name="20% - Ênfase4 6 2 2 3" xfId="7459" xr:uid="{24DEA7DD-C67C-4FEA-8F03-7077334A752C}"/>
    <cellStyle name="20% - Ênfase4 6 2 2 3 2" xfId="15736" xr:uid="{C5FA451C-8383-46F2-812E-6C60A67CFEB5}"/>
    <cellStyle name="20% - Ênfase4 6 2 2 4" xfId="3400" xr:uid="{78739B00-923F-4219-BCF6-25CE5563315D}"/>
    <cellStyle name="20% - Ênfase4 6 2 2 4 2" xfId="11677" xr:uid="{D9982A50-15D2-47B0-A272-B8CDECEBDED0}"/>
    <cellStyle name="20% - Ênfase4 6 2 2 5" xfId="9628" xr:uid="{9431B810-1538-4212-AEB6-C466A950462D}"/>
    <cellStyle name="20% - Ênfase4 6 2 3" xfId="835" xr:uid="{EE830909-B489-481F-A551-5CD9F36DB652}"/>
    <cellStyle name="20% - Ênfase4 6 2 3 2" xfId="4938" xr:uid="{72F00B4A-732D-484D-936A-5E0994007645}"/>
    <cellStyle name="20% - Ênfase4 6 2 3 2 2" xfId="13215" xr:uid="{85CFA57B-56CE-48B2-A5DB-C5771B57CC3A}"/>
    <cellStyle name="20% - Ênfase4 6 2 3 3" xfId="6963" xr:uid="{A4A045E4-78EB-4CAA-8F83-64B7A387E432}"/>
    <cellStyle name="20% - Ênfase4 6 2 3 3 2" xfId="15240" xr:uid="{6BA3643E-E07E-4E49-AD90-70F5CC4D05FB}"/>
    <cellStyle name="20% - Ênfase4 6 2 3 4" xfId="2895" xr:uid="{DAD547C6-5EA0-4465-872E-BFCB90DFDF31}"/>
    <cellStyle name="20% - Ênfase4 6 2 3 4 2" xfId="11172" xr:uid="{5CF201B5-1BA1-4728-9A84-0922062A4892}"/>
    <cellStyle name="20% - Ênfase4 6 2 3 5" xfId="9124" xr:uid="{0DE722D2-E79A-4F99-9204-9854BE386081}"/>
    <cellStyle name="20% - Ênfase4 6 2 4" xfId="1886" xr:uid="{312CA053-577B-4A49-8ACE-45BB99FA6D7F}"/>
    <cellStyle name="20% - Ênfase4 6 2 4 2" xfId="5971" xr:uid="{B0B8D712-AA01-4852-A783-E56991A7DF1D}"/>
    <cellStyle name="20% - Ênfase4 6 2 4 2 2" xfId="14248" xr:uid="{3BF2C26A-DF96-49CF-B2E0-222C5566E905}"/>
    <cellStyle name="20% - Ênfase4 6 2 4 3" xfId="7971" xr:uid="{83357AA4-EF40-4C77-A89D-7D48A763A022}"/>
    <cellStyle name="20% - Ênfase4 6 2 4 3 2" xfId="16248" xr:uid="{2112E52C-6D48-403D-89FA-B211D81D8D1A}"/>
    <cellStyle name="20% - Ênfase4 6 2 4 4" xfId="3938" xr:uid="{638741BE-F142-48A3-BBF6-E40C8DD8A0A5}"/>
    <cellStyle name="20% - Ênfase4 6 2 4 4 2" xfId="12215" xr:uid="{0801AE7A-0FA2-4E83-9AD8-D605443D660B}"/>
    <cellStyle name="20% - Ênfase4 6 2 4 5" xfId="10166" xr:uid="{0A91D40A-7EB6-40CA-A095-72559EEE59ED}"/>
    <cellStyle name="20% - Ênfase4 6 2 5" xfId="4434" xr:uid="{C9B497E7-E2D7-4669-A8AE-483ED1A2C24F}"/>
    <cellStyle name="20% - Ênfase4 6 2 5 2" xfId="12711" xr:uid="{65E52228-A768-4330-9AF7-938DE5719519}"/>
    <cellStyle name="20% - Ênfase4 6 2 6" xfId="6465" xr:uid="{731017B2-6B67-4F6B-B02A-B22CBAAAB357}"/>
    <cellStyle name="20% - Ênfase4 6 2 6 2" xfId="14742" xr:uid="{5F3B8992-8F82-4453-8F72-BB1887B40604}"/>
    <cellStyle name="20% - Ênfase4 6 2 7" xfId="2386" xr:uid="{2D739FD5-B106-48AF-BFA2-962DDDA0D26C}"/>
    <cellStyle name="20% - Ênfase4 6 2 7 2" xfId="10663" xr:uid="{9000E17D-9A1B-4201-82CA-8CE7DA417661}"/>
    <cellStyle name="20% - Ênfase4 6 2 8" xfId="8617" xr:uid="{954194E1-B348-4009-93D6-D2C7D5BB0175}"/>
    <cellStyle name="20% - Ênfase4 6 3" xfId="1342" xr:uid="{85E331FE-9F1F-458A-976C-D0BB0AEF9DAC}"/>
    <cellStyle name="20% - Ênfase4 6 3 2" xfId="5432" xr:uid="{8DA30F3C-C417-4873-A8E9-3DA1DA2DF6E1}"/>
    <cellStyle name="20% - Ênfase4 6 3 2 2" xfId="13709" xr:uid="{E8683F04-5233-4B77-AFB3-CC251FE3CD19}"/>
    <cellStyle name="20% - Ênfase4 6 3 3" xfId="7457" xr:uid="{CE4032A2-2C16-4C1C-9A6A-0A4B4C3E7EC1}"/>
    <cellStyle name="20% - Ênfase4 6 3 3 2" xfId="15734" xr:uid="{B3985370-812A-4A74-86DD-B849CE051A1F}"/>
    <cellStyle name="20% - Ênfase4 6 3 4" xfId="3398" xr:uid="{BDCAEC1B-8FD0-4B0C-A7FD-5A110FEF0271}"/>
    <cellStyle name="20% - Ênfase4 6 3 4 2" xfId="11675" xr:uid="{88AC431B-CA8A-4BF1-80AE-A78B2C047C58}"/>
    <cellStyle name="20% - Ênfase4 6 3 5" xfId="9626" xr:uid="{25341F4D-BF95-4DD7-8937-258CB9E1FEBA}"/>
    <cellStyle name="20% - Ênfase4 6 4" xfId="833" xr:uid="{1D1521B1-EFAD-48B6-BF28-6A3CACF5D9FB}"/>
    <cellStyle name="20% - Ênfase4 6 4 2" xfId="4936" xr:uid="{42138F8F-D9DE-4753-A8CE-035DE6BE2265}"/>
    <cellStyle name="20% - Ênfase4 6 4 2 2" xfId="13213" xr:uid="{24E9D71B-ECF9-4850-A4E5-DDD16901C397}"/>
    <cellStyle name="20% - Ênfase4 6 4 3" xfId="6961" xr:uid="{D3082FE6-FD43-4E6B-AB00-CF0841C32E2F}"/>
    <cellStyle name="20% - Ênfase4 6 4 3 2" xfId="15238" xr:uid="{AE68123A-5E30-4EC8-A064-BBA17242F3B5}"/>
    <cellStyle name="20% - Ênfase4 6 4 4" xfId="2893" xr:uid="{92E1231B-D4E6-4365-8B6F-D874BD8CA99A}"/>
    <cellStyle name="20% - Ênfase4 6 4 4 2" xfId="11170" xr:uid="{62643634-7AF0-44DB-A735-99F059E02C3B}"/>
    <cellStyle name="20% - Ênfase4 6 4 5" xfId="9122" xr:uid="{FA0DEA25-70D2-4425-A234-FEE7C358E065}"/>
    <cellStyle name="20% - Ênfase4 6 5" xfId="1884" xr:uid="{8281875D-12DA-4DD3-AA9F-0B6AA111E700}"/>
    <cellStyle name="20% - Ênfase4 6 5 2" xfId="5969" xr:uid="{AD3C0ECC-E300-4FE8-88CE-E565BD8977F5}"/>
    <cellStyle name="20% - Ênfase4 6 5 2 2" xfId="14246" xr:uid="{2D5761A1-231A-471F-952F-1DA080355FEC}"/>
    <cellStyle name="20% - Ênfase4 6 5 3" xfId="7969" xr:uid="{CF909E48-925E-4AB7-B135-2E78F864CC8D}"/>
    <cellStyle name="20% - Ênfase4 6 5 3 2" xfId="16246" xr:uid="{8E84D258-3945-4720-BDDA-23CF58D413F0}"/>
    <cellStyle name="20% - Ênfase4 6 5 4" xfId="3936" xr:uid="{937FEAA4-37C8-4A5B-B0E2-D861126E2AD9}"/>
    <cellStyle name="20% - Ênfase4 6 5 4 2" xfId="12213" xr:uid="{BD059DC7-CD23-4130-A811-0F22602A049D}"/>
    <cellStyle name="20% - Ênfase4 6 5 5" xfId="10164" xr:uid="{B8540534-F54B-4A60-937A-EB1E9AABA3F1}"/>
    <cellStyle name="20% - Ênfase4 6 6" xfId="4432" xr:uid="{E04220EA-7CC5-43EF-BA70-15396D3C5B9F}"/>
    <cellStyle name="20% - Ênfase4 6 6 2" xfId="12709" xr:uid="{9EBDD593-9817-46C7-A146-D00B473D86B9}"/>
    <cellStyle name="20% - Ênfase4 6 7" xfId="6463" xr:uid="{521ED75F-46D5-4526-90B7-6B9936C833E6}"/>
    <cellStyle name="20% - Ênfase4 6 7 2" xfId="14740" xr:uid="{6B398025-1210-41D3-91E7-7864A56FD686}"/>
    <cellStyle name="20% - Ênfase4 6 8" xfId="2384" xr:uid="{D77DDC1A-2AD5-4614-B624-E975500985F0}"/>
    <cellStyle name="20% - Ênfase4 6 8 2" xfId="10661" xr:uid="{34075A08-CEBA-461E-A7EC-00C527898F05}"/>
    <cellStyle name="20% - Ênfase4 6 9" xfId="8615" xr:uid="{704FC219-0247-4122-BFAB-29644337CC4C}"/>
    <cellStyle name="20% - Ênfase4 7" xfId="161" xr:uid="{C9560D03-FC77-4837-8718-7BF77AE00A48}"/>
    <cellStyle name="20% - Ênfase4 7 2" xfId="258" xr:uid="{E2F9C0E4-0A2D-4CB4-95E7-8FB42819D0BF}"/>
    <cellStyle name="20% - Ênfase4 7 2 2" xfId="1346" xr:uid="{3DA99B5B-86D5-4B5A-B386-D0BB872BDFE5}"/>
    <cellStyle name="20% - Ênfase4 7 2 2 2" xfId="5436" xr:uid="{FBBD22EF-D17D-4C68-A640-D1E27066A801}"/>
    <cellStyle name="20% - Ênfase4 7 2 2 2 2" xfId="13713" xr:uid="{D748A0B0-7CC6-47DB-86F9-DC26D5550B69}"/>
    <cellStyle name="20% - Ênfase4 7 2 2 3" xfId="7461" xr:uid="{3121C5F7-DB66-4718-8C2D-0BCD578C74D6}"/>
    <cellStyle name="20% - Ênfase4 7 2 2 3 2" xfId="15738" xr:uid="{4B0F8864-BE72-4289-A771-AE9979A4F52E}"/>
    <cellStyle name="20% - Ênfase4 7 2 2 4" xfId="3402" xr:uid="{1B537F95-5250-478D-828C-4B7F93F88B0F}"/>
    <cellStyle name="20% - Ênfase4 7 2 2 4 2" xfId="11679" xr:uid="{FB909CB6-5C70-4213-BD78-DA2289B5AAC3}"/>
    <cellStyle name="20% - Ênfase4 7 2 2 5" xfId="9630" xr:uid="{7DBD3E56-8A8B-4986-9DCD-BC6D460D1E01}"/>
    <cellStyle name="20% - Ênfase4 7 2 3" xfId="837" xr:uid="{B0931CAA-E50A-41EA-93D3-1F9B62CDC7A4}"/>
    <cellStyle name="20% - Ênfase4 7 2 3 2" xfId="4940" xr:uid="{E0021765-748C-45C8-8A9F-F0F724A24609}"/>
    <cellStyle name="20% - Ênfase4 7 2 3 2 2" xfId="13217" xr:uid="{A1CA931C-4627-4A24-A35F-F16C450A42CE}"/>
    <cellStyle name="20% - Ênfase4 7 2 3 3" xfId="6965" xr:uid="{8EBF0E30-7C34-4BCC-85AA-1F98D611CB87}"/>
    <cellStyle name="20% - Ênfase4 7 2 3 3 2" xfId="15242" xr:uid="{55C4A419-18E0-4305-AE26-D190FA4D94EA}"/>
    <cellStyle name="20% - Ênfase4 7 2 3 4" xfId="2897" xr:uid="{A4594DFB-D47B-43E8-A496-F2C5AB1DDF32}"/>
    <cellStyle name="20% - Ênfase4 7 2 3 4 2" xfId="11174" xr:uid="{4F40CD43-1C5B-4C7F-9532-163EA5C6F8A2}"/>
    <cellStyle name="20% - Ênfase4 7 2 3 5" xfId="9126" xr:uid="{18160A3C-F162-43BC-9B74-041103C29A3D}"/>
    <cellStyle name="20% - Ênfase4 7 2 4" xfId="1888" xr:uid="{295AC6EC-FFC2-4269-BC4F-7B1E9A7499AE}"/>
    <cellStyle name="20% - Ênfase4 7 2 4 2" xfId="5973" xr:uid="{76929BF4-4605-4369-9417-BE415F40D35E}"/>
    <cellStyle name="20% - Ênfase4 7 2 4 2 2" xfId="14250" xr:uid="{92677420-9ADA-41D1-A6F1-F5E991A45DE9}"/>
    <cellStyle name="20% - Ênfase4 7 2 4 3" xfId="7973" xr:uid="{831CC7D4-9A06-44E3-ABC9-BFDCCAE88D00}"/>
    <cellStyle name="20% - Ênfase4 7 2 4 3 2" xfId="16250" xr:uid="{7490501D-39D8-49AE-8155-781545A4B8C1}"/>
    <cellStyle name="20% - Ênfase4 7 2 4 4" xfId="3940" xr:uid="{1AF17B0B-1F2D-48D3-82DF-D048DE8DA5BE}"/>
    <cellStyle name="20% - Ênfase4 7 2 4 4 2" xfId="12217" xr:uid="{714BF3C4-4421-484F-AB99-22F074EFA52D}"/>
    <cellStyle name="20% - Ênfase4 7 2 4 5" xfId="10168" xr:uid="{A1E52CE6-F534-49EE-93B8-18FA1E736528}"/>
    <cellStyle name="20% - Ênfase4 7 2 5" xfId="4436" xr:uid="{C97949C7-6CEC-44D7-9A98-1B6D65DFFFDC}"/>
    <cellStyle name="20% - Ênfase4 7 2 5 2" xfId="12713" xr:uid="{C6930EB3-1DF9-41B5-B507-20683DF0468E}"/>
    <cellStyle name="20% - Ênfase4 7 2 6" xfId="6467" xr:uid="{E86EBE20-AB50-4DBC-9298-581F724D8A03}"/>
    <cellStyle name="20% - Ênfase4 7 2 6 2" xfId="14744" xr:uid="{C980A87A-8645-481A-ACD5-6AAF21456055}"/>
    <cellStyle name="20% - Ênfase4 7 2 7" xfId="2388" xr:uid="{644989E7-2312-4B75-B5EB-C5B1790D32A7}"/>
    <cellStyle name="20% - Ênfase4 7 2 7 2" xfId="10665" xr:uid="{B7008145-746E-4456-8F78-AACEB0F7D81A}"/>
    <cellStyle name="20% - Ênfase4 7 2 8" xfId="8619" xr:uid="{CC8F2E22-B17E-4FEC-B763-9F7CB0A66946}"/>
    <cellStyle name="20% - Ênfase4 7 3" xfId="1255" xr:uid="{0C17E30C-8459-439A-A2A0-FA30B57652B0}"/>
    <cellStyle name="20% - Ênfase4 7 3 2" xfId="5346" xr:uid="{75B9F7D5-7D6A-4E57-B90D-D2EB73F53FD5}"/>
    <cellStyle name="20% - Ênfase4 7 3 2 2" xfId="13623" xr:uid="{BF8FF84B-FC79-4BD0-9AAB-5F204264B3C4}"/>
    <cellStyle name="20% - Ênfase4 7 3 3" xfId="7371" xr:uid="{04557A50-9DC3-4034-BFF5-C94B538A2163}"/>
    <cellStyle name="20% - Ênfase4 7 3 3 2" xfId="15648" xr:uid="{DE0233E9-96FF-4978-A669-8463F2CA6905}"/>
    <cellStyle name="20% - Ênfase4 7 3 4" xfId="3311" xr:uid="{E8D72B4A-B253-48F6-9241-9DF437A9C31A}"/>
    <cellStyle name="20% - Ênfase4 7 3 4 2" xfId="11588" xr:uid="{776B8E04-D70F-4397-BBED-35BB7B3282A2}"/>
    <cellStyle name="20% - Ênfase4 7 3 5" xfId="9539" xr:uid="{685B81D1-2A80-43FF-8464-512499AFBBD0}"/>
    <cellStyle name="20% - Ênfase4 7 4" xfId="746" xr:uid="{275DC17E-CBF4-4191-BE6C-4ADEF78DA333}"/>
    <cellStyle name="20% - Ênfase4 7 4 2" xfId="4850" xr:uid="{32FCE58C-6BAD-4F1C-B300-8365E5C55120}"/>
    <cellStyle name="20% - Ênfase4 7 4 2 2" xfId="13127" xr:uid="{D638173E-DBE1-484C-B59E-9555668E5BCC}"/>
    <cellStyle name="20% - Ênfase4 7 4 3" xfId="6875" xr:uid="{30BF1286-406F-4FB2-B3DA-1884AEC5B6A6}"/>
    <cellStyle name="20% - Ênfase4 7 4 3 2" xfId="15152" xr:uid="{F395B53C-1E67-4DE2-8A5D-64FC60920DC8}"/>
    <cellStyle name="20% - Ênfase4 7 4 4" xfId="2806" xr:uid="{3A8B422C-3F3A-4417-A0F6-FC175814A4A0}"/>
    <cellStyle name="20% - Ênfase4 7 4 4 2" xfId="11083" xr:uid="{A8092D4F-AF31-4302-AACB-F3A25A9742F6}"/>
    <cellStyle name="20% - Ênfase4 7 4 5" xfId="9035" xr:uid="{8338DBC4-49CC-405A-A600-735C5FE6451C}"/>
    <cellStyle name="20% - Ênfase4 7 5" xfId="1797" xr:uid="{E4C0DE56-65E8-456A-B5A0-D24FA758A8C4}"/>
    <cellStyle name="20% - Ênfase4 7 5 2" xfId="5883" xr:uid="{02CB5BB8-A5DE-4146-8886-2BDBA3CEDA25}"/>
    <cellStyle name="20% - Ênfase4 7 5 2 2" xfId="14160" xr:uid="{1CD41227-96B7-45C2-89E8-825745F552ED}"/>
    <cellStyle name="20% - Ênfase4 7 5 3" xfId="7883" xr:uid="{2F4F857A-4BAB-4BDC-8FAF-1C35922E755D}"/>
    <cellStyle name="20% - Ênfase4 7 5 3 2" xfId="16160" xr:uid="{BCDF4395-11FE-43F1-B54D-BC05AE890FA8}"/>
    <cellStyle name="20% - Ênfase4 7 5 4" xfId="3849" xr:uid="{A7DC9CD1-3B41-4378-9E20-D1E7EAFFC730}"/>
    <cellStyle name="20% - Ênfase4 7 5 4 2" xfId="12126" xr:uid="{87E0DFFC-8DB2-43B4-9F81-C7EE6C12B862}"/>
    <cellStyle name="20% - Ênfase4 7 5 5" xfId="10077" xr:uid="{5E5AA4FA-AF21-4600-943F-DDD7200A0C60}"/>
    <cellStyle name="20% - Ênfase4 7 6" xfId="4346" xr:uid="{A92F6332-1204-4C96-9E36-7A2923C8554B}"/>
    <cellStyle name="20% - Ênfase4 7 6 2" xfId="12623" xr:uid="{7A695C79-DB67-40EE-9CD1-AA08AC793A0E}"/>
    <cellStyle name="20% - Ênfase4 7 7" xfId="6377" xr:uid="{620E158E-3F8F-4F30-A22F-EC96C6461964}"/>
    <cellStyle name="20% - Ênfase4 7 7 2" xfId="14654" xr:uid="{4C1D38D3-2E0D-4AFD-A13A-800746536120}"/>
    <cellStyle name="20% - Ênfase4 7 8" xfId="2297" xr:uid="{936F4842-ECDF-4C74-AB90-31F708DBDA7D}"/>
    <cellStyle name="20% - Ênfase4 7 8 2" xfId="10574" xr:uid="{D6AFC7D0-8980-4C65-8554-34BB9C7910B6}"/>
    <cellStyle name="20% - Ênfase4 7 9" xfId="8528" xr:uid="{181900E8-DC8E-4AB1-8BF3-55C9B4A59EAB}"/>
    <cellStyle name="20% - Ênfase4 8" xfId="260" xr:uid="{C7D5955B-24D7-4CFA-BBFB-ADFCFCD96025}"/>
    <cellStyle name="20% - Ênfase4 8 2" xfId="262" xr:uid="{11EB106D-5939-4C54-8D86-B325C86C56B6}"/>
    <cellStyle name="20% - Ênfase4 8 2 2" xfId="1350" xr:uid="{29D349F6-32CE-45A8-81B6-8DB509FE0F38}"/>
    <cellStyle name="20% - Ênfase4 8 2 2 2" xfId="5440" xr:uid="{81F00F17-A6BF-4B74-A7AB-A8818A654931}"/>
    <cellStyle name="20% - Ênfase4 8 2 2 2 2" xfId="13717" xr:uid="{684B4924-0528-46A5-AD67-24DA0F820A80}"/>
    <cellStyle name="20% - Ênfase4 8 2 2 3" xfId="7465" xr:uid="{A8859E6A-B75E-4125-A68D-1C9461AD012D}"/>
    <cellStyle name="20% - Ênfase4 8 2 2 3 2" xfId="15742" xr:uid="{027F5158-BB44-48E3-B738-1FB916862DCC}"/>
    <cellStyle name="20% - Ênfase4 8 2 2 4" xfId="3406" xr:uid="{986944D6-5B45-4E79-BD57-A859649C199F}"/>
    <cellStyle name="20% - Ênfase4 8 2 2 4 2" xfId="11683" xr:uid="{CC20A8D4-9408-4E62-B842-0AE3992679F8}"/>
    <cellStyle name="20% - Ênfase4 8 2 2 5" xfId="9634" xr:uid="{68CE229A-4A87-4B5A-A41A-AEECE81FF54B}"/>
    <cellStyle name="20% - Ênfase4 8 2 3" xfId="841" xr:uid="{3F321B40-4FD8-48B3-A163-4AB81C7DC888}"/>
    <cellStyle name="20% - Ênfase4 8 2 3 2" xfId="4944" xr:uid="{CE35E115-532F-42EE-B112-446707DB1DDB}"/>
    <cellStyle name="20% - Ênfase4 8 2 3 2 2" xfId="13221" xr:uid="{AEE0B9A1-8BED-4251-BA47-59FE8C61C272}"/>
    <cellStyle name="20% - Ênfase4 8 2 3 3" xfId="6969" xr:uid="{A5EE854F-3292-46CC-9F5A-C7FD8B094D28}"/>
    <cellStyle name="20% - Ênfase4 8 2 3 3 2" xfId="15246" xr:uid="{2D33A909-2B9C-4D7F-AAFC-DACC7A6AD4A3}"/>
    <cellStyle name="20% - Ênfase4 8 2 3 4" xfId="2901" xr:uid="{FD2C5FAA-CCA7-4D57-9244-A66580091B87}"/>
    <cellStyle name="20% - Ênfase4 8 2 3 4 2" xfId="11178" xr:uid="{CBC23D65-78E3-4651-9C64-A64F393BA5D4}"/>
    <cellStyle name="20% - Ênfase4 8 2 3 5" xfId="9130" xr:uid="{4790E051-B7C5-441B-ADD1-E72AFC7737BD}"/>
    <cellStyle name="20% - Ênfase4 8 2 4" xfId="1892" xr:uid="{288F9D9F-BF29-4615-B284-99A038CCE50B}"/>
    <cellStyle name="20% - Ênfase4 8 2 4 2" xfId="5977" xr:uid="{40F4C8D2-A87E-4239-854A-FAB027B5E642}"/>
    <cellStyle name="20% - Ênfase4 8 2 4 2 2" xfId="14254" xr:uid="{5A1D194A-CC1D-4137-91CC-523E1ED0A0E0}"/>
    <cellStyle name="20% - Ênfase4 8 2 4 3" xfId="7977" xr:uid="{D8F857BA-27AF-4FF9-9D2F-475C050C458D}"/>
    <cellStyle name="20% - Ênfase4 8 2 4 3 2" xfId="16254" xr:uid="{B29213CF-F34F-4F02-A88E-BAB71C4E3738}"/>
    <cellStyle name="20% - Ênfase4 8 2 4 4" xfId="3944" xr:uid="{84852A7E-63CD-4A35-8223-44323E4F2391}"/>
    <cellStyle name="20% - Ênfase4 8 2 4 4 2" xfId="12221" xr:uid="{DDA2475B-713E-4958-9642-231F88A2A5F0}"/>
    <cellStyle name="20% - Ênfase4 8 2 4 5" xfId="10172" xr:uid="{C459A9CA-8F3B-4ADF-968D-8B6A4EEE50F7}"/>
    <cellStyle name="20% - Ênfase4 8 2 5" xfId="4440" xr:uid="{CAC5B94F-A5DA-4C24-80E4-06C86F9888BC}"/>
    <cellStyle name="20% - Ênfase4 8 2 5 2" xfId="12717" xr:uid="{0E008594-6766-47A6-8D39-1394704E1FA4}"/>
    <cellStyle name="20% - Ênfase4 8 2 6" xfId="6471" xr:uid="{7E75F3E2-BA85-4E9F-932F-AEA5F64F4CBC}"/>
    <cellStyle name="20% - Ênfase4 8 2 6 2" xfId="14748" xr:uid="{8ADDECE0-6341-4218-9B93-274FC70E071E}"/>
    <cellStyle name="20% - Ênfase4 8 2 7" xfId="2392" xr:uid="{0F054959-56A4-437E-8CC2-95F22B7F4BF0}"/>
    <cellStyle name="20% - Ênfase4 8 2 7 2" xfId="10669" xr:uid="{8073715D-485D-4C28-B8CD-D2F1258C86FE}"/>
    <cellStyle name="20% - Ênfase4 8 2 8" xfId="8623" xr:uid="{DB591CEE-6AE4-429C-A0CF-273C98730001}"/>
    <cellStyle name="20% - Ênfase4 8 3" xfId="1348" xr:uid="{FEFB14B4-ACFA-4A2D-95B4-7C578148BFB5}"/>
    <cellStyle name="20% - Ênfase4 8 3 2" xfId="5438" xr:uid="{C2B06A8B-1B76-44E1-9C2B-38FA37F24BB1}"/>
    <cellStyle name="20% - Ênfase4 8 3 2 2" xfId="13715" xr:uid="{D87F87EA-4EB8-4A22-A174-9AA799D65AEA}"/>
    <cellStyle name="20% - Ênfase4 8 3 3" xfId="7463" xr:uid="{6B35112F-7F27-458C-94C0-AAACDC94CD7F}"/>
    <cellStyle name="20% - Ênfase4 8 3 3 2" xfId="15740" xr:uid="{609274F9-DB02-469F-A487-CB14BB3039E4}"/>
    <cellStyle name="20% - Ênfase4 8 3 4" xfId="3404" xr:uid="{EF924BBC-6974-45EB-A838-308E9A62CB4B}"/>
    <cellStyle name="20% - Ênfase4 8 3 4 2" xfId="11681" xr:uid="{6D0475B7-2624-4D54-B318-2622926F7A72}"/>
    <cellStyle name="20% - Ênfase4 8 3 5" xfId="9632" xr:uid="{F19485C8-5B65-491E-B459-55128612FE50}"/>
    <cellStyle name="20% - Ênfase4 8 4" xfId="839" xr:uid="{4A23704C-A0C4-4647-963B-22E7784EFC87}"/>
    <cellStyle name="20% - Ênfase4 8 4 2" xfId="4942" xr:uid="{927CA778-02FE-4D05-AFA1-31C9BBB6F554}"/>
    <cellStyle name="20% - Ênfase4 8 4 2 2" xfId="13219" xr:uid="{DF9E7019-BE70-4728-9AF9-598256DC423A}"/>
    <cellStyle name="20% - Ênfase4 8 4 3" xfId="6967" xr:uid="{B0343493-616F-4830-B458-709D9315BE76}"/>
    <cellStyle name="20% - Ênfase4 8 4 3 2" xfId="15244" xr:uid="{28D9AB34-3B22-49D4-A57D-008AFF79D0F9}"/>
    <cellStyle name="20% - Ênfase4 8 4 4" xfId="2899" xr:uid="{B455C0A4-3F30-4D27-A832-7245CABE3792}"/>
    <cellStyle name="20% - Ênfase4 8 4 4 2" xfId="11176" xr:uid="{B1CC3D58-6372-4676-B123-24831DCCE98E}"/>
    <cellStyle name="20% - Ênfase4 8 4 5" xfId="9128" xr:uid="{27474151-1868-425E-AE59-781DDEDC1A11}"/>
    <cellStyle name="20% - Ênfase4 8 5" xfId="1890" xr:uid="{9C2FBCA5-645B-44F9-8C08-18C1D48994A7}"/>
    <cellStyle name="20% - Ênfase4 8 5 2" xfId="5975" xr:uid="{C1110DD8-38CD-44B6-9C46-16D8A767C111}"/>
    <cellStyle name="20% - Ênfase4 8 5 2 2" xfId="14252" xr:uid="{6C04EA21-2975-46DE-BE39-E2CECD7D5A1A}"/>
    <cellStyle name="20% - Ênfase4 8 5 3" xfId="7975" xr:uid="{CC90C3EA-E51C-49B7-912E-08B16C49F3CD}"/>
    <cellStyle name="20% - Ênfase4 8 5 3 2" xfId="16252" xr:uid="{7DBF39A1-59D4-413A-BB33-10FE4369380C}"/>
    <cellStyle name="20% - Ênfase4 8 5 4" xfId="3942" xr:uid="{BED44AD6-273A-493D-B630-5842C812D321}"/>
    <cellStyle name="20% - Ênfase4 8 5 4 2" xfId="12219" xr:uid="{F60B46CD-A38E-4093-B750-F053AC31AB71}"/>
    <cellStyle name="20% - Ênfase4 8 5 5" xfId="10170" xr:uid="{2A191FC5-C471-4ACF-A368-0EC06CE40F91}"/>
    <cellStyle name="20% - Ênfase4 8 6" xfId="4438" xr:uid="{9743DA7D-898F-4940-9BD6-27952BD5D748}"/>
    <cellStyle name="20% - Ênfase4 8 6 2" xfId="12715" xr:uid="{9DCFE014-355E-4341-A58E-BC69F5833907}"/>
    <cellStyle name="20% - Ênfase4 8 7" xfId="6469" xr:uid="{C77A1E2F-CDCC-4686-87FC-8E7AD62860C6}"/>
    <cellStyle name="20% - Ênfase4 8 7 2" xfId="14746" xr:uid="{B72868AF-4099-41FC-ADD1-B8A5EB99063C}"/>
    <cellStyle name="20% - Ênfase4 8 8" xfId="2390" xr:uid="{AE066C9D-852D-4067-8620-55AF0FFCA472}"/>
    <cellStyle name="20% - Ênfase4 8 8 2" xfId="10667" xr:uid="{8DC79797-4619-4E7F-89E9-CBEDA40A3B56}"/>
    <cellStyle name="20% - Ênfase4 8 9" xfId="8621" xr:uid="{84BC16EC-1509-400D-B7F5-88EC16F0B957}"/>
    <cellStyle name="20% - Ênfase4 9" xfId="264" xr:uid="{CF52ECA1-4565-4623-94FD-0EFD0C5D3D63}"/>
    <cellStyle name="20% - Ênfase4 9 2" xfId="268" xr:uid="{25D6062C-BBF3-494F-9D35-5387AC32342D}"/>
    <cellStyle name="20% - Ênfase4 9 2 2" xfId="1356" xr:uid="{C6A3CE5E-CD54-402A-87D4-C1BEAEA3388B}"/>
    <cellStyle name="20% - Ênfase4 9 2 2 2" xfId="5446" xr:uid="{C3AA6ABF-7A0B-4D19-A975-3D9B1BF811B5}"/>
    <cellStyle name="20% - Ênfase4 9 2 2 2 2" xfId="13723" xr:uid="{F17CC699-BD43-49AF-B969-49B8B3F6099C}"/>
    <cellStyle name="20% - Ênfase4 9 2 2 3" xfId="7471" xr:uid="{023C2510-3935-4890-994C-39CFF834B143}"/>
    <cellStyle name="20% - Ênfase4 9 2 2 3 2" xfId="15748" xr:uid="{A65D3617-0407-490D-8EBD-24AE7FCEC62F}"/>
    <cellStyle name="20% - Ênfase4 9 2 2 4" xfId="3412" xr:uid="{6A958B78-3ABA-4F6F-B8EF-73863A34B3EE}"/>
    <cellStyle name="20% - Ênfase4 9 2 2 4 2" xfId="11689" xr:uid="{1F7F393E-7C02-4426-AD53-433F6AFC21DE}"/>
    <cellStyle name="20% - Ênfase4 9 2 2 5" xfId="9640" xr:uid="{021FC8BC-CD6A-475D-8C94-996D74DA39C1}"/>
    <cellStyle name="20% - Ênfase4 9 2 3" xfId="847" xr:uid="{E9CB72DE-2033-4DB3-B656-DAAB2D8D0379}"/>
    <cellStyle name="20% - Ênfase4 9 2 3 2" xfId="4950" xr:uid="{7728AC10-34E7-4BEE-9947-4DF2175BD2A9}"/>
    <cellStyle name="20% - Ênfase4 9 2 3 2 2" xfId="13227" xr:uid="{D462B34D-7811-464B-817B-1970076BA0E5}"/>
    <cellStyle name="20% - Ênfase4 9 2 3 3" xfId="6975" xr:uid="{F3BCFD63-56C6-469B-8004-37EFF7FC392F}"/>
    <cellStyle name="20% - Ênfase4 9 2 3 3 2" xfId="15252" xr:uid="{54EF01C1-FFC1-41E9-9A04-32471BA8F650}"/>
    <cellStyle name="20% - Ênfase4 9 2 3 4" xfId="2907" xr:uid="{9D9F7D9A-0F85-485C-A8D0-7896CB3E5CF4}"/>
    <cellStyle name="20% - Ênfase4 9 2 3 4 2" xfId="11184" xr:uid="{FEEABCFC-2D61-4AEC-AD76-AC0AA1B278D3}"/>
    <cellStyle name="20% - Ênfase4 9 2 3 5" xfId="9136" xr:uid="{9862ABD6-3653-46CA-9F15-96417772CE37}"/>
    <cellStyle name="20% - Ênfase4 9 2 4" xfId="1898" xr:uid="{861EE8D3-16FA-42A5-A17D-E0BC1EEAF51E}"/>
    <cellStyle name="20% - Ênfase4 9 2 4 2" xfId="5983" xr:uid="{9800E65D-F9D4-4A12-8A0F-40FC0953A231}"/>
    <cellStyle name="20% - Ênfase4 9 2 4 2 2" xfId="14260" xr:uid="{5F0E3656-3EFD-419F-8710-4357FBDDA721}"/>
    <cellStyle name="20% - Ênfase4 9 2 4 3" xfId="7983" xr:uid="{FED738E2-58BE-4D2E-AF5D-81C474F4EEF2}"/>
    <cellStyle name="20% - Ênfase4 9 2 4 3 2" xfId="16260" xr:uid="{9F92D28F-E315-4576-BD00-AE8236C3D772}"/>
    <cellStyle name="20% - Ênfase4 9 2 4 4" xfId="3950" xr:uid="{A9B40870-E855-4506-AB71-93A49DA700F2}"/>
    <cellStyle name="20% - Ênfase4 9 2 4 4 2" xfId="12227" xr:uid="{18908E4E-347F-425F-A9D9-F26F4DB379B5}"/>
    <cellStyle name="20% - Ênfase4 9 2 4 5" xfId="10178" xr:uid="{76CC78D1-87C3-41D3-8542-9AA82DEAB6C4}"/>
    <cellStyle name="20% - Ênfase4 9 2 5" xfId="4446" xr:uid="{4A5F8146-2E52-4AEA-906B-C9B54C3639A2}"/>
    <cellStyle name="20% - Ênfase4 9 2 5 2" xfId="12723" xr:uid="{2B7709A2-FB9C-49B9-A684-E41B71EE4EC7}"/>
    <cellStyle name="20% - Ênfase4 9 2 6" xfId="6477" xr:uid="{F8AEB61F-3B30-4982-9A99-B8EAEDAF562E}"/>
    <cellStyle name="20% - Ênfase4 9 2 6 2" xfId="14754" xr:uid="{AFD82EEC-17D7-459C-BDB8-BE22370AD9AC}"/>
    <cellStyle name="20% - Ênfase4 9 2 7" xfId="2398" xr:uid="{9C1CDA45-7A40-411A-B6C2-D5FCB425CFEC}"/>
    <cellStyle name="20% - Ênfase4 9 2 7 2" xfId="10675" xr:uid="{06820EB2-A9D7-4E0F-BFF3-62B4A8267268}"/>
    <cellStyle name="20% - Ênfase4 9 2 8" xfId="8629" xr:uid="{7F229612-4E6A-47E0-8D21-360B28C852A0}"/>
    <cellStyle name="20% - Ênfase4 9 3" xfId="1352" xr:uid="{A78B2773-D044-4DC6-B5AD-ABC42134BE12}"/>
    <cellStyle name="20% - Ênfase4 9 3 2" xfId="5442" xr:uid="{26D1C981-5202-4073-A138-53ACDD575A82}"/>
    <cellStyle name="20% - Ênfase4 9 3 2 2" xfId="13719" xr:uid="{D1E80CB4-AF6E-4360-9B2B-2E18CF043DBE}"/>
    <cellStyle name="20% - Ênfase4 9 3 3" xfId="7467" xr:uid="{67ED15D6-4122-467A-8204-43CC54FCF90D}"/>
    <cellStyle name="20% - Ênfase4 9 3 3 2" xfId="15744" xr:uid="{36FEF0B4-B68B-40E7-92F8-3DC1AAB8B3EC}"/>
    <cellStyle name="20% - Ênfase4 9 3 4" xfId="3408" xr:uid="{5FA0311F-1F4F-4BA7-A580-FD2A0FFD73A9}"/>
    <cellStyle name="20% - Ênfase4 9 3 4 2" xfId="11685" xr:uid="{9A6EEF85-0600-493C-B459-5DE87979B020}"/>
    <cellStyle name="20% - Ênfase4 9 3 5" xfId="9636" xr:uid="{5EDB77BA-59B5-49A9-9771-87B109DE4EB3}"/>
    <cellStyle name="20% - Ênfase4 9 4" xfId="843" xr:uid="{3912D7B2-F9E5-4431-89CD-D006830F809E}"/>
    <cellStyle name="20% - Ênfase4 9 4 2" xfId="4946" xr:uid="{9B107063-24CB-4155-8578-2F2210744402}"/>
    <cellStyle name="20% - Ênfase4 9 4 2 2" xfId="13223" xr:uid="{8C678C59-D04D-49AB-B856-A61A617C08C1}"/>
    <cellStyle name="20% - Ênfase4 9 4 3" xfId="6971" xr:uid="{03C4A77B-53D5-4F5E-889C-79CCC26F980A}"/>
    <cellStyle name="20% - Ênfase4 9 4 3 2" xfId="15248" xr:uid="{41A39656-A3D8-44A7-800A-687771065EB9}"/>
    <cellStyle name="20% - Ênfase4 9 4 4" xfId="2903" xr:uid="{77549DAB-55D1-4F22-B787-FD4745445777}"/>
    <cellStyle name="20% - Ênfase4 9 4 4 2" xfId="11180" xr:uid="{17225E0D-9366-433E-8319-05FE126D9428}"/>
    <cellStyle name="20% - Ênfase4 9 4 5" xfId="9132" xr:uid="{0E3906FE-B60D-40BA-8AF5-D66A87F3F151}"/>
    <cellStyle name="20% - Ênfase4 9 5" xfId="1894" xr:uid="{A7B045A0-7C6C-4548-B272-F0296489ECE7}"/>
    <cellStyle name="20% - Ênfase4 9 5 2" xfId="5979" xr:uid="{F99512C7-C879-4908-A0ED-93851B0180CE}"/>
    <cellStyle name="20% - Ênfase4 9 5 2 2" xfId="14256" xr:uid="{04F07B8D-2E7F-4B0B-B238-DFB34BA135AC}"/>
    <cellStyle name="20% - Ênfase4 9 5 3" xfId="7979" xr:uid="{4301D848-4961-433B-88CB-502CA571D9BD}"/>
    <cellStyle name="20% - Ênfase4 9 5 3 2" xfId="16256" xr:uid="{4A77CBF4-3036-4853-A73D-EF4CE73D0672}"/>
    <cellStyle name="20% - Ênfase4 9 5 4" xfId="3946" xr:uid="{C2CB1AB9-741F-4436-83B0-1185F3E52525}"/>
    <cellStyle name="20% - Ênfase4 9 5 4 2" xfId="12223" xr:uid="{E683B8A8-A499-408B-B347-1D4E6E95539E}"/>
    <cellStyle name="20% - Ênfase4 9 5 5" xfId="10174" xr:uid="{FB03A2B6-F474-41E9-A6AD-A0FB14151FB5}"/>
    <cellStyle name="20% - Ênfase4 9 6" xfId="4442" xr:uid="{8130A52D-90B5-4CA0-95D2-323C5CE5FE93}"/>
    <cellStyle name="20% - Ênfase4 9 6 2" xfId="12719" xr:uid="{E6E3BD7E-35BA-4C83-A34A-DA58A331C138}"/>
    <cellStyle name="20% - Ênfase4 9 7" xfId="6473" xr:uid="{7B1721FE-4B05-4540-A382-7D222E6F396D}"/>
    <cellStyle name="20% - Ênfase4 9 7 2" xfId="14750" xr:uid="{6C294704-30B4-45EE-B527-35D627F14505}"/>
    <cellStyle name="20% - Ênfase4 9 8" xfId="2394" xr:uid="{931ED8FB-7FA3-445B-A31D-565F9886B859}"/>
    <cellStyle name="20% - Ênfase4 9 8 2" xfId="10671" xr:uid="{1733B21D-9306-4F18-A33F-3B0E598DE585}"/>
    <cellStyle name="20% - Ênfase4 9 9" xfId="8625" xr:uid="{95971858-7FB2-414C-AC54-72508A12AE4C}"/>
    <cellStyle name="20% - Ênfase5 10" xfId="157" xr:uid="{448BD490-FF43-43A9-AAA2-B70CA6E4EBFD}"/>
    <cellStyle name="20% - Ênfase5 10 2" xfId="111" xr:uid="{2B1752C5-2A9B-471E-AA4A-C9A3D3462B47}"/>
    <cellStyle name="20% - Ênfase5 10 2 2" xfId="1207" xr:uid="{007A8794-A463-457B-BEE9-0684106E9ADF}"/>
    <cellStyle name="20% - Ênfase5 10 2 2 2" xfId="5298" xr:uid="{E7E607BA-CB77-4544-8AF4-EAFD4654E3AE}"/>
    <cellStyle name="20% - Ênfase5 10 2 2 2 2" xfId="13575" xr:uid="{422158F2-BF3D-4FA2-A13C-823F5767D7B6}"/>
    <cellStyle name="20% - Ênfase5 10 2 2 3" xfId="7323" xr:uid="{08212ED4-B97C-4520-9AD7-0FD5368572B8}"/>
    <cellStyle name="20% - Ênfase5 10 2 2 3 2" xfId="15600" xr:uid="{3DEDDDE4-1BF0-431D-8848-C771F47FA8E4}"/>
    <cellStyle name="20% - Ênfase5 10 2 2 4" xfId="3263" xr:uid="{B0E9AA25-92DB-4051-A82A-A6428404D411}"/>
    <cellStyle name="20% - Ênfase5 10 2 2 4 2" xfId="11540" xr:uid="{944B535E-02C6-4FB5-AAF3-EE8593269A4C}"/>
    <cellStyle name="20% - Ênfase5 10 2 2 5" xfId="9491" xr:uid="{CFE8F6C4-2606-4227-B7FE-C75E5961F71A}"/>
    <cellStyle name="20% - Ênfase5 10 2 3" xfId="697" xr:uid="{0CACA704-2BDA-42D8-BD35-C63CBAC24B62}"/>
    <cellStyle name="20% - Ênfase5 10 2 3 2" xfId="4802" xr:uid="{5A200BF1-C1EF-4654-BE79-632ED7E76F29}"/>
    <cellStyle name="20% - Ênfase5 10 2 3 2 2" xfId="13079" xr:uid="{44CFB6A2-7207-49CC-A9A6-42D425D1FECD}"/>
    <cellStyle name="20% - Ênfase5 10 2 3 3" xfId="6827" xr:uid="{324F9E5C-BD57-4D22-951E-B83E21E9947C}"/>
    <cellStyle name="20% - Ênfase5 10 2 3 3 2" xfId="15104" xr:uid="{679A1C11-D211-4420-86E6-A7F8A4B4CFD3}"/>
    <cellStyle name="20% - Ênfase5 10 2 3 4" xfId="2757" xr:uid="{0E99695B-CC59-4B19-8A69-6DB2CEDAC9A4}"/>
    <cellStyle name="20% - Ênfase5 10 2 3 4 2" xfId="11034" xr:uid="{A95855A7-F41C-409C-9E2E-490C90C87B44}"/>
    <cellStyle name="20% - Ênfase5 10 2 3 5" xfId="8986" xr:uid="{C1AE9509-A196-4AEE-A491-E6F8521EB63D}"/>
    <cellStyle name="20% - Ênfase5 10 2 4" xfId="1749" xr:uid="{1BCE155C-E9AB-476F-8033-206FBC427ECF}"/>
    <cellStyle name="20% - Ênfase5 10 2 4 2" xfId="5835" xr:uid="{209C8B40-4D1C-4C77-BCA7-C47FB9529FB4}"/>
    <cellStyle name="20% - Ênfase5 10 2 4 2 2" xfId="14112" xr:uid="{FE906E35-A84B-42B1-A794-902F74CA63C3}"/>
    <cellStyle name="20% - Ênfase5 10 2 4 3" xfId="7835" xr:uid="{5AC5B5DE-6766-47BF-80E6-0A3BF1F09432}"/>
    <cellStyle name="20% - Ênfase5 10 2 4 3 2" xfId="16112" xr:uid="{375AB32F-020B-4281-8E33-0721FA04C38A}"/>
    <cellStyle name="20% - Ênfase5 10 2 4 4" xfId="3801" xr:uid="{26BE76F7-4ED4-429C-9143-A933415E8F12}"/>
    <cellStyle name="20% - Ênfase5 10 2 4 4 2" xfId="12078" xr:uid="{BE482184-B7C2-4651-881E-1BE0D8510560}"/>
    <cellStyle name="20% - Ênfase5 10 2 4 5" xfId="10029" xr:uid="{E1462585-6A57-4531-89A7-DCF5EFBCC66A}"/>
    <cellStyle name="20% - Ênfase5 10 2 5" xfId="4298" xr:uid="{0DAE1073-C80D-4C14-A062-CC8403613E13}"/>
    <cellStyle name="20% - Ênfase5 10 2 5 2" xfId="12575" xr:uid="{A7F20D99-31E3-419E-8EB2-226DA37C5C68}"/>
    <cellStyle name="20% - Ênfase5 10 2 6" xfId="6329" xr:uid="{F4516AF6-E5D6-44B3-9EF9-DB81D60D27AC}"/>
    <cellStyle name="20% - Ênfase5 10 2 6 2" xfId="14606" xr:uid="{976B3198-4E1C-49D5-9CB5-CBE6876D346B}"/>
    <cellStyle name="20% - Ênfase5 10 2 7" xfId="2249" xr:uid="{276E8805-CFFE-48B8-A2BF-EF4AD785DBDE}"/>
    <cellStyle name="20% - Ênfase5 10 2 7 2" xfId="10526" xr:uid="{B1552E40-9A51-4832-B67D-809B843D9C62}"/>
    <cellStyle name="20% - Ênfase5 10 2 8" xfId="8480" xr:uid="{F34722BC-E8CB-4009-9718-EDB51979F311}"/>
    <cellStyle name="20% - Ênfase5 10 3" xfId="1251" xr:uid="{2DA3CD61-E7E7-4293-81F0-55E879378FF0}"/>
    <cellStyle name="20% - Ênfase5 10 3 2" xfId="5342" xr:uid="{F6F8492E-778F-4192-8E61-1671B408477C}"/>
    <cellStyle name="20% - Ênfase5 10 3 2 2" xfId="13619" xr:uid="{D356DF73-105B-446E-AB33-AC5A84C24191}"/>
    <cellStyle name="20% - Ênfase5 10 3 3" xfId="7367" xr:uid="{6255A345-4816-48C8-A760-5E08985620CD}"/>
    <cellStyle name="20% - Ênfase5 10 3 3 2" xfId="15644" xr:uid="{0C8EDE78-1324-4DB8-AFFA-954D1374F2FF}"/>
    <cellStyle name="20% - Ênfase5 10 3 4" xfId="3307" xr:uid="{9745F0B9-E9DB-4BD8-A94D-6B8AAE84FA1B}"/>
    <cellStyle name="20% - Ênfase5 10 3 4 2" xfId="11584" xr:uid="{D89DFCA1-CB0F-49E5-9DF3-8A1CBBE8C282}"/>
    <cellStyle name="20% - Ênfase5 10 3 5" xfId="9535" xr:uid="{7E70A7E7-E330-497B-8F68-EF468FD81B8E}"/>
    <cellStyle name="20% - Ênfase5 10 4" xfId="742" xr:uid="{46D06B01-8E6A-45F6-BF45-790BB8ED2C9B}"/>
    <cellStyle name="20% - Ênfase5 10 4 2" xfId="4846" xr:uid="{AB6CA94A-5D87-4663-A146-EC4D3BBE0A60}"/>
    <cellStyle name="20% - Ênfase5 10 4 2 2" xfId="13123" xr:uid="{1CFFFC4B-BB7A-4D61-9F24-927C9155E618}"/>
    <cellStyle name="20% - Ênfase5 10 4 3" xfId="6871" xr:uid="{1D31641A-45D7-41B0-A87A-ABAD1CC1AAE5}"/>
    <cellStyle name="20% - Ênfase5 10 4 3 2" xfId="15148" xr:uid="{1D7BDC9E-EB81-4B3E-B4BB-58E2832B4567}"/>
    <cellStyle name="20% - Ênfase5 10 4 4" xfId="2802" xr:uid="{548CF5E4-6A52-4ECC-BC20-C0D53EA78E03}"/>
    <cellStyle name="20% - Ênfase5 10 4 4 2" xfId="11079" xr:uid="{9C0FBF3D-BE3B-4DDB-8700-77685CD95FB6}"/>
    <cellStyle name="20% - Ênfase5 10 4 5" xfId="9031" xr:uid="{D5972714-3B62-4A70-B783-AE791527B70C}"/>
    <cellStyle name="20% - Ênfase5 10 5" xfId="1793" xr:uid="{B96870B9-9221-4A84-8372-1622132E2089}"/>
    <cellStyle name="20% - Ênfase5 10 5 2" xfId="5879" xr:uid="{BAF3A259-2DA6-4B52-85D8-E53F6BCE3041}"/>
    <cellStyle name="20% - Ênfase5 10 5 2 2" xfId="14156" xr:uid="{D54B025D-09E7-4113-95B2-D2B7EA90666D}"/>
    <cellStyle name="20% - Ênfase5 10 5 3" xfId="7879" xr:uid="{D195C201-CBBE-4630-BF5C-372E450C1AE5}"/>
    <cellStyle name="20% - Ênfase5 10 5 3 2" xfId="16156" xr:uid="{57D8DE87-B820-4E3A-B310-1F10140F1734}"/>
    <cellStyle name="20% - Ênfase5 10 5 4" xfId="3845" xr:uid="{3A5D31CD-A816-457C-958D-9E069F1BA615}"/>
    <cellStyle name="20% - Ênfase5 10 5 4 2" xfId="12122" xr:uid="{AD960D89-AE69-4D49-8941-A7D97F0EE8A9}"/>
    <cellStyle name="20% - Ênfase5 10 5 5" xfId="10073" xr:uid="{546F37A1-6AD4-44FC-ADE3-5BF159FEDF2E}"/>
    <cellStyle name="20% - Ênfase5 10 6" xfId="4342" xr:uid="{0D3D27B1-88FC-4AC8-B278-6214270368EF}"/>
    <cellStyle name="20% - Ênfase5 10 6 2" xfId="12619" xr:uid="{D93D67F3-D8C4-4847-8877-0E0B424915D1}"/>
    <cellStyle name="20% - Ênfase5 10 7" xfId="6373" xr:uid="{1D350697-5871-493C-BC25-88CCFD7B6BCE}"/>
    <cellStyle name="20% - Ênfase5 10 7 2" xfId="14650" xr:uid="{11680A6D-532B-41B0-82AF-F07655F87435}"/>
    <cellStyle name="20% - Ênfase5 10 8" xfId="2293" xr:uid="{F40E49DF-A0AE-4496-8D04-059F0C097C1C}"/>
    <cellStyle name="20% - Ênfase5 10 8 2" xfId="10570" xr:uid="{AAE80E94-0871-4AF0-87E0-7EAE485EDDB8}"/>
    <cellStyle name="20% - Ênfase5 10 9" xfId="8524" xr:uid="{93C5B343-6E10-4F9B-AA65-5232618EED09}"/>
    <cellStyle name="20% - Ênfase5 11" xfId="209" xr:uid="{2AD391E5-E2B7-4784-B110-E48584F12B81}"/>
    <cellStyle name="20% - Ênfase5 11 2" xfId="1302" xr:uid="{0C8C5A04-D042-4612-819C-89C2A4233CC4}"/>
    <cellStyle name="20% - Ênfase5 11 2 2" xfId="5392" xr:uid="{AAEB77A8-88FC-405C-B8D6-89E807D8F475}"/>
    <cellStyle name="20% - Ênfase5 11 2 2 2" xfId="13669" xr:uid="{0E6357F5-033B-418E-988B-FF0F6719896E}"/>
    <cellStyle name="20% - Ênfase5 11 2 3" xfId="7417" xr:uid="{A5653D8A-74A2-44B4-8ADB-920D90586639}"/>
    <cellStyle name="20% - Ênfase5 11 2 3 2" xfId="15694" xr:uid="{241EDCB1-B99A-4A67-BE3F-523DC6288910}"/>
    <cellStyle name="20% - Ênfase5 11 2 4" xfId="3358" xr:uid="{153925F4-0234-4D28-9451-BE279A12BECE}"/>
    <cellStyle name="20% - Ênfase5 11 2 4 2" xfId="11635" xr:uid="{EBDDB8A6-C0AF-48CB-B230-7026AB179FF3}"/>
    <cellStyle name="20% - Ênfase5 11 2 5" xfId="9586" xr:uid="{3A614701-E72A-4BFA-A8B1-CFAB24FD9457}"/>
    <cellStyle name="20% - Ênfase5 11 3" xfId="793" xr:uid="{7C4556F3-F6B5-41CD-AC4E-D147D1386020}"/>
    <cellStyle name="20% - Ênfase5 11 3 2" xfId="4896" xr:uid="{AEF5EA9E-6112-4E3A-817E-FCD38E9B5573}"/>
    <cellStyle name="20% - Ênfase5 11 3 2 2" xfId="13173" xr:uid="{DD1B8EEA-8DDF-4FCC-8CB0-3574CBC9DB60}"/>
    <cellStyle name="20% - Ênfase5 11 3 3" xfId="6921" xr:uid="{E0CE89D8-4437-4232-BED8-CACCEE55644D}"/>
    <cellStyle name="20% - Ênfase5 11 3 3 2" xfId="15198" xr:uid="{C7F615FA-BC2D-408F-BA43-A87BE93C06C9}"/>
    <cellStyle name="20% - Ênfase5 11 3 4" xfId="2853" xr:uid="{1CF04ACD-5B72-4F1E-9F95-D193D096D2D8}"/>
    <cellStyle name="20% - Ênfase5 11 3 4 2" xfId="11130" xr:uid="{160BDE48-D28A-423C-9A14-9D74A9C5A5EE}"/>
    <cellStyle name="20% - Ênfase5 11 3 5" xfId="9082" xr:uid="{A6F5B4BD-F59D-4EE0-9A4D-AA2BCBDFE98F}"/>
    <cellStyle name="20% - Ênfase5 11 4" xfId="1844" xr:uid="{3E8E52D9-CD7C-4A7E-A746-322CA68E8EB9}"/>
    <cellStyle name="20% - Ênfase5 11 4 2" xfId="5929" xr:uid="{3980C265-2536-4AB7-8CAB-FE11FF8AA39B}"/>
    <cellStyle name="20% - Ênfase5 11 4 2 2" xfId="14206" xr:uid="{0ED00438-040A-4E36-A909-F8D611C87D24}"/>
    <cellStyle name="20% - Ênfase5 11 4 3" xfId="7929" xr:uid="{0F167DF4-7B6B-42B9-8ABB-220FA9AC0D03}"/>
    <cellStyle name="20% - Ênfase5 11 4 3 2" xfId="16206" xr:uid="{B2A27D8B-A86B-430F-9F3D-516F33277F81}"/>
    <cellStyle name="20% - Ênfase5 11 4 4" xfId="3896" xr:uid="{310F057A-63C8-47FA-BE8F-BA517D077529}"/>
    <cellStyle name="20% - Ênfase5 11 4 4 2" xfId="12173" xr:uid="{66CD4635-E8BD-43C4-B167-D977F0936E75}"/>
    <cellStyle name="20% - Ênfase5 11 4 5" xfId="10124" xr:uid="{902F26E9-9A49-4256-A8E0-6951E4F8F688}"/>
    <cellStyle name="20% - Ênfase5 11 5" xfId="4392" xr:uid="{D389A284-F06F-40AA-8054-927C4F1F549E}"/>
    <cellStyle name="20% - Ênfase5 11 5 2" xfId="12669" xr:uid="{5EF99B66-FAA3-4997-872E-8A5E3107B0AD}"/>
    <cellStyle name="20% - Ênfase5 11 6" xfId="6423" xr:uid="{61711F2F-DA54-4508-A87E-084F85F0E1E9}"/>
    <cellStyle name="20% - Ênfase5 11 6 2" xfId="14700" xr:uid="{F3C2B45B-F861-4AC0-AC0B-A46677451F7B}"/>
    <cellStyle name="20% - Ênfase5 11 7" xfId="2344" xr:uid="{FAE0C577-ED18-44CC-B3F7-432D8426636A}"/>
    <cellStyle name="20% - Ênfase5 11 7 2" xfId="10621" xr:uid="{A78962D6-07AF-4945-8C54-B67DB7473028}"/>
    <cellStyle name="20% - Ênfase5 11 8" xfId="8575" xr:uid="{7E0A9FC8-7B8D-43DC-858A-B7F71CEE35CD}"/>
    <cellStyle name="20% - Ênfase5 12" xfId="217" xr:uid="{B50E6004-0983-447E-A9A6-470D2B7D0972}"/>
    <cellStyle name="20% - Ênfase5 12 2" xfId="1310" xr:uid="{A0BE772A-A8D6-4070-89A4-F185E4271CB2}"/>
    <cellStyle name="20% - Ênfase5 12 2 2" xfId="5400" xr:uid="{84861F60-5BBD-4C7A-9709-87A884D254B0}"/>
    <cellStyle name="20% - Ênfase5 12 2 2 2" xfId="13677" xr:uid="{549A1CA0-7093-4996-96AE-8DA0E13EF0B6}"/>
    <cellStyle name="20% - Ênfase5 12 2 3" xfId="7425" xr:uid="{249B0908-99AD-48D2-82E9-0290E7B1C3FF}"/>
    <cellStyle name="20% - Ênfase5 12 2 3 2" xfId="15702" xr:uid="{9A3345E9-7E4B-416C-8F09-6DBF5E73856C}"/>
    <cellStyle name="20% - Ênfase5 12 2 4" xfId="3366" xr:uid="{7D9B0269-AE63-4C4D-937E-2CF0A8EBE511}"/>
    <cellStyle name="20% - Ênfase5 12 2 4 2" xfId="11643" xr:uid="{29985AE0-40DB-4125-A0F0-2248A0829DB3}"/>
    <cellStyle name="20% - Ênfase5 12 2 5" xfId="9594" xr:uid="{16510BB1-523D-47B7-9FEC-FFEBC3033B64}"/>
    <cellStyle name="20% - Ênfase5 12 3" xfId="801" xr:uid="{A8B62775-4090-4C50-BAB6-1C4FFD0E20A1}"/>
    <cellStyle name="20% - Ênfase5 12 3 2" xfId="4904" xr:uid="{A503E5DB-6C25-4F5E-9DE6-B97FE6F5EF46}"/>
    <cellStyle name="20% - Ênfase5 12 3 2 2" xfId="13181" xr:uid="{66FA8839-E09C-4346-982B-D767A96E9B1A}"/>
    <cellStyle name="20% - Ênfase5 12 3 3" xfId="6929" xr:uid="{02C76AB5-899D-48E3-A810-CBCF38BAEAD4}"/>
    <cellStyle name="20% - Ênfase5 12 3 3 2" xfId="15206" xr:uid="{2B51B9C4-192C-426E-AA4A-70BB3FFB014C}"/>
    <cellStyle name="20% - Ênfase5 12 3 4" xfId="2861" xr:uid="{E10F8CC4-DC5F-4187-83E2-DD72EB9CEB02}"/>
    <cellStyle name="20% - Ênfase5 12 3 4 2" xfId="11138" xr:uid="{CAD3E0BF-32EF-42EE-A169-D03C1C3CCB6A}"/>
    <cellStyle name="20% - Ênfase5 12 3 5" xfId="9090" xr:uid="{69B3B005-1BF1-42CF-B552-FA67D6263007}"/>
    <cellStyle name="20% - Ênfase5 12 4" xfId="1852" xr:uid="{24922BFD-7A55-434F-9FFF-9865FF49634E}"/>
    <cellStyle name="20% - Ênfase5 12 4 2" xfId="5937" xr:uid="{D59DC0E8-6C21-402A-BA54-D4AE52B34768}"/>
    <cellStyle name="20% - Ênfase5 12 4 2 2" xfId="14214" xr:uid="{64D4DD46-E7CE-41A9-9528-BC9A77872554}"/>
    <cellStyle name="20% - Ênfase5 12 4 3" xfId="7937" xr:uid="{E77A16B9-36F7-4CA1-8BAA-626D3BE5CD02}"/>
    <cellStyle name="20% - Ênfase5 12 4 3 2" xfId="16214" xr:uid="{3F8A9EA9-2EE2-42C6-89B4-19CB39EFC0D7}"/>
    <cellStyle name="20% - Ênfase5 12 4 4" xfId="3904" xr:uid="{A5AF1088-4A7A-40F2-BB4D-0086A4519C57}"/>
    <cellStyle name="20% - Ênfase5 12 4 4 2" xfId="12181" xr:uid="{94C1D9DD-AEC4-46A3-B4B9-6CB79F41E649}"/>
    <cellStyle name="20% - Ênfase5 12 4 5" xfId="10132" xr:uid="{E3433CFC-3A7B-4109-ABAF-3A111FB9839D}"/>
    <cellStyle name="20% - Ênfase5 12 5" xfId="4400" xr:uid="{8F2E3012-442B-4CE4-A5F2-E5E72FBA4B5F}"/>
    <cellStyle name="20% - Ênfase5 12 5 2" xfId="12677" xr:uid="{B212D58F-0B6C-41A3-9AA6-CEDCB4DDA7AB}"/>
    <cellStyle name="20% - Ênfase5 12 6" xfId="6431" xr:uid="{6FCCE717-428C-45BB-865D-CC885C7A373C}"/>
    <cellStyle name="20% - Ênfase5 12 6 2" xfId="14708" xr:uid="{23840E41-EDEC-4C71-8CEA-930E75582BE1}"/>
    <cellStyle name="20% - Ênfase5 12 7" xfId="2352" xr:uid="{B3E1C279-221D-48CD-908A-87BEFB9F7BD9}"/>
    <cellStyle name="20% - Ênfase5 12 7 2" xfId="10629" xr:uid="{4A5DBC96-E064-4230-B59D-1BB29D7FDAE8}"/>
    <cellStyle name="20% - Ênfase5 12 8" xfId="8583" xr:uid="{09BB9F00-C048-439E-AC4D-97DA1EF5AC14}"/>
    <cellStyle name="20% - Ênfase5 13" xfId="270" xr:uid="{CA2FFF0B-BD7A-407A-9251-B46F7E77909B}"/>
    <cellStyle name="20% - Ênfase5 13 2" xfId="1358" xr:uid="{9B6062DD-EAAB-4073-B5B1-68302B8AEE59}"/>
    <cellStyle name="20% - Ênfase5 13 2 2" xfId="5448" xr:uid="{A8B46843-5881-4CFC-B6FB-52748B6DB96C}"/>
    <cellStyle name="20% - Ênfase5 13 2 2 2" xfId="13725" xr:uid="{961DB296-600E-41B0-BDB1-1A25C490B098}"/>
    <cellStyle name="20% - Ênfase5 13 2 3" xfId="7473" xr:uid="{970EE8DB-11F6-4343-8C20-FD73B78FE5B0}"/>
    <cellStyle name="20% - Ênfase5 13 2 3 2" xfId="15750" xr:uid="{5C57E120-F3B0-4FEB-92F8-4C968367CA9E}"/>
    <cellStyle name="20% - Ênfase5 13 2 4" xfId="3414" xr:uid="{374CB082-5413-4F5D-A521-ED47E2DCD332}"/>
    <cellStyle name="20% - Ênfase5 13 2 4 2" xfId="11691" xr:uid="{F7D06A7C-8533-486E-9FA1-AA6BA951664A}"/>
    <cellStyle name="20% - Ênfase5 13 2 5" xfId="9642" xr:uid="{B652C3FD-1995-49CA-9FD2-8725216D5EFE}"/>
    <cellStyle name="20% - Ênfase5 13 3" xfId="849" xr:uid="{0C54831E-5361-49D7-BE56-AF1EAFF73927}"/>
    <cellStyle name="20% - Ênfase5 13 3 2" xfId="4952" xr:uid="{FDBC23F2-56F4-4CAD-8094-9E29C513B68B}"/>
    <cellStyle name="20% - Ênfase5 13 3 2 2" xfId="13229" xr:uid="{890B58EB-DA9D-41A1-AC6D-F4AE9B5E6354}"/>
    <cellStyle name="20% - Ênfase5 13 3 3" xfId="6977" xr:uid="{995A8B96-CFC1-438D-9F02-47FF0587B53F}"/>
    <cellStyle name="20% - Ênfase5 13 3 3 2" xfId="15254" xr:uid="{59C3DB50-F7E8-4EE6-8937-BBAA31AC40CB}"/>
    <cellStyle name="20% - Ênfase5 13 3 4" xfId="2909" xr:uid="{02CDE8F6-FA19-406C-9B74-C193EE8686AC}"/>
    <cellStyle name="20% - Ênfase5 13 3 4 2" xfId="11186" xr:uid="{F729D764-5241-4819-BB92-1AEF1C9B5660}"/>
    <cellStyle name="20% - Ênfase5 13 3 5" xfId="9138" xr:uid="{A28FE00A-CCB5-4B0E-86CB-20C970E914E8}"/>
    <cellStyle name="20% - Ênfase5 13 4" xfId="1900" xr:uid="{86416014-4897-4DC0-982C-B0B5DE0AD382}"/>
    <cellStyle name="20% - Ênfase5 13 4 2" xfId="5985" xr:uid="{EE03BA40-5723-4FFB-BD1E-9022251A83B9}"/>
    <cellStyle name="20% - Ênfase5 13 4 2 2" xfId="14262" xr:uid="{8F659051-D81C-4655-8FA9-F74765970708}"/>
    <cellStyle name="20% - Ênfase5 13 4 3" xfId="7985" xr:uid="{C750728B-CD8E-4E74-A75A-7293F9D10136}"/>
    <cellStyle name="20% - Ênfase5 13 4 3 2" xfId="16262" xr:uid="{D08B5B84-8C73-4B2A-85B5-B8ACFB4AB7B9}"/>
    <cellStyle name="20% - Ênfase5 13 4 4" xfId="3952" xr:uid="{CF5B0A23-4A4E-422D-B6C6-8C450F361DEA}"/>
    <cellStyle name="20% - Ênfase5 13 4 4 2" xfId="12229" xr:uid="{11138D37-6F59-45E5-A04C-33B73103464B}"/>
    <cellStyle name="20% - Ênfase5 13 4 5" xfId="10180" xr:uid="{8B414B2E-C1A8-4D5D-A02F-AF3B1B716EF2}"/>
    <cellStyle name="20% - Ênfase5 13 5" xfId="4448" xr:uid="{735EA9B9-169E-4D8D-BDD8-B9C95B36DCDB}"/>
    <cellStyle name="20% - Ênfase5 13 5 2" xfId="12725" xr:uid="{E5D43E37-55D4-4921-9A4E-AD05D289C6D6}"/>
    <cellStyle name="20% - Ênfase5 13 6" xfId="6479" xr:uid="{38C94B1A-E33B-4ADD-A828-FB678F029559}"/>
    <cellStyle name="20% - Ênfase5 13 6 2" xfId="14756" xr:uid="{43509A4C-19BB-4E0C-B6B0-28CFCD488261}"/>
    <cellStyle name="20% - Ênfase5 13 7" xfId="2400" xr:uid="{A089DB51-6BC1-4A2F-B295-013AAD53DA66}"/>
    <cellStyle name="20% - Ênfase5 13 7 2" xfId="10677" xr:uid="{FDDCA270-A613-499A-A0B0-444C68CEECC6}"/>
    <cellStyle name="20% - Ênfase5 13 8" xfId="8631" xr:uid="{F125601C-DEEC-46B7-837A-5B8AB3C35565}"/>
    <cellStyle name="20% - Ênfase5 14" xfId="272" xr:uid="{7253943E-8164-469C-8975-C0C94ADEF3B2}"/>
    <cellStyle name="20% - Ênfase5 14 2" xfId="1360" xr:uid="{87F496C6-5D6C-4B61-BDA3-C2E9A6A7F0FE}"/>
    <cellStyle name="20% - Ênfase5 14 2 2" xfId="5450" xr:uid="{2C8EAE02-D953-410C-AAF6-61F1EE94BCBD}"/>
    <cellStyle name="20% - Ênfase5 14 2 2 2" xfId="13727" xr:uid="{FD5996B9-EE85-4FA9-9964-A7CF70131721}"/>
    <cellStyle name="20% - Ênfase5 14 2 3" xfId="7475" xr:uid="{9168E6FB-92CD-42D0-B2A7-40FF8B06E607}"/>
    <cellStyle name="20% - Ênfase5 14 2 3 2" xfId="15752" xr:uid="{304F57F5-FE75-4843-8E28-1568747CD727}"/>
    <cellStyle name="20% - Ênfase5 14 2 4" xfId="3416" xr:uid="{EFDEAF9A-2FFB-4273-B77D-65D5F0C24F2C}"/>
    <cellStyle name="20% - Ênfase5 14 2 4 2" xfId="11693" xr:uid="{8899879C-5538-458F-BE5D-81B6004E1942}"/>
    <cellStyle name="20% - Ênfase5 14 2 5" xfId="9644" xr:uid="{9CE2FAAF-63F1-4CAB-B655-09B453B966D5}"/>
    <cellStyle name="20% - Ênfase5 14 3" xfId="851" xr:uid="{EC74DABE-58B9-4A06-840C-8AF86539B369}"/>
    <cellStyle name="20% - Ênfase5 14 3 2" xfId="4954" xr:uid="{C617E36C-7BC4-4B20-8EF5-CD261DAED865}"/>
    <cellStyle name="20% - Ênfase5 14 3 2 2" xfId="13231" xr:uid="{5DB60296-3356-45E1-8D5A-0D80B854B7FD}"/>
    <cellStyle name="20% - Ênfase5 14 3 3" xfId="6979" xr:uid="{D99DF912-3C86-4AF0-8C4C-0D6AF60C4C8D}"/>
    <cellStyle name="20% - Ênfase5 14 3 3 2" xfId="15256" xr:uid="{94AC7F83-513F-4F3A-ADA7-D272328BB3F9}"/>
    <cellStyle name="20% - Ênfase5 14 3 4" xfId="2911" xr:uid="{C164CC92-1575-40BB-B91A-F45937DE6B66}"/>
    <cellStyle name="20% - Ênfase5 14 3 4 2" xfId="11188" xr:uid="{8DB30202-14C6-431D-A4A9-1E76168DEC5D}"/>
    <cellStyle name="20% - Ênfase5 14 3 5" xfId="9140" xr:uid="{4642FCCE-8594-4D6F-8D87-2907B34CBC05}"/>
    <cellStyle name="20% - Ênfase5 14 4" xfId="1902" xr:uid="{631484D4-1C75-4663-B04F-DC3FFF8A7052}"/>
    <cellStyle name="20% - Ênfase5 14 4 2" xfId="5987" xr:uid="{0A0CE4A6-87CB-46F2-A019-25B8C7EDE240}"/>
    <cellStyle name="20% - Ênfase5 14 4 2 2" xfId="14264" xr:uid="{D33C2D60-8C26-4915-B05F-7D49F3FF3D71}"/>
    <cellStyle name="20% - Ênfase5 14 4 3" xfId="7987" xr:uid="{CF471B3E-7771-4A24-A40E-96AF6AC1C052}"/>
    <cellStyle name="20% - Ênfase5 14 4 3 2" xfId="16264" xr:uid="{3D90A05D-DFA6-4806-8F70-DAEEE03C9CC2}"/>
    <cellStyle name="20% - Ênfase5 14 4 4" xfId="3954" xr:uid="{72F52C91-8394-4B5B-B436-2BAC094F273B}"/>
    <cellStyle name="20% - Ênfase5 14 4 4 2" xfId="12231" xr:uid="{84B5A4CA-E5E8-4C91-B5A7-0EAB27C9A87E}"/>
    <cellStyle name="20% - Ênfase5 14 4 5" xfId="10182" xr:uid="{B5D46D0C-106F-4A3E-A909-AECAFC015915}"/>
    <cellStyle name="20% - Ênfase5 14 5" xfId="4450" xr:uid="{6112BFF5-22A9-48E4-A37A-9F5BDDA1A8CF}"/>
    <cellStyle name="20% - Ênfase5 14 5 2" xfId="12727" xr:uid="{D8681FBD-4AA1-4D87-BD2F-EFF3C087D752}"/>
    <cellStyle name="20% - Ênfase5 14 6" xfId="6481" xr:uid="{1417B01F-AE9A-49C6-B944-25CC0DB9D88F}"/>
    <cellStyle name="20% - Ênfase5 14 6 2" xfId="14758" xr:uid="{FF5FD102-C7E7-436B-BF76-6F8CD3193261}"/>
    <cellStyle name="20% - Ênfase5 14 7" xfId="2402" xr:uid="{381A89D6-37E9-42AB-A270-ABB9D926FE41}"/>
    <cellStyle name="20% - Ênfase5 14 7 2" xfId="10679" xr:uid="{C6055F78-A9B7-47B2-97D5-773A601DD8B7}"/>
    <cellStyle name="20% - Ênfase5 14 8" xfId="8633" xr:uid="{25D9425F-E829-4FDE-931F-C638188129DC}"/>
    <cellStyle name="20% - Ênfase5 15" xfId="274" xr:uid="{542B03FD-6807-4BDA-9EB9-F2A099416202}"/>
    <cellStyle name="20% - Ênfase5 15 2" xfId="1362" xr:uid="{7D46B1F6-8C57-4E73-A89A-BFFC1826A18D}"/>
    <cellStyle name="20% - Ênfase5 15 2 2" xfId="5452" xr:uid="{2C9D8C9E-91E6-447D-8B73-C95E35691FE2}"/>
    <cellStyle name="20% - Ênfase5 15 2 2 2" xfId="13729" xr:uid="{252EAC25-05AD-4C2E-BE56-21ACA9009263}"/>
    <cellStyle name="20% - Ênfase5 15 2 3" xfId="7477" xr:uid="{7C27D808-DBC8-4388-A77B-BFD5256FAC3E}"/>
    <cellStyle name="20% - Ênfase5 15 2 3 2" xfId="15754" xr:uid="{87E9185A-8644-40B8-95BA-F6B36330387F}"/>
    <cellStyle name="20% - Ênfase5 15 2 4" xfId="3418" xr:uid="{9C3CFA27-A3C8-4E66-A974-B7061856A316}"/>
    <cellStyle name="20% - Ênfase5 15 2 4 2" xfId="11695" xr:uid="{9978978D-2202-46D2-A176-967BEFE5C293}"/>
    <cellStyle name="20% - Ênfase5 15 2 5" xfId="9646" xr:uid="{5E966D0C-BE1F-4AB9-9C70-1AF07F9314CD}"/>
    <cellStyle name="20% - Ênfase5 15 3" xfId="853" xr:uid="{D4C57EC9-AC2B-4612-BD45-6A80D27E6A4F}"/>
    <cellStyle name="20% - Ênfase5 15 3 2" xfId="4956" xr:uid="{EC7BA6C8-50D8-450A-8F12-290FD2055F47}"/>
    <cellStyle name="20% - Ênfase5 15 3 2 2" xfId="13233" xr:uid="{093B7274-67D2-473E-B749-17195E22C955}"/>
    <cellStyle name="20% - Ênfase5 15 3 3" xfId="6981" xr:uid="{95704C13-ACB4-4B9B-BE9C-20A2BF67C110}"/>
    <cellStyle name="20% - Ênfase5 15 3 3 2" xfId="15258" xr:uid="{C996394E-807D-4091-A472-5EC7375C9AE9}"/>
    <cellStyle name="20% - Ênfase5 15 3 4" xfId="2913" xr:uid="{5163303A-1A8B-4C74-8B9D-6A4A5887C70A}"/>
    <cellStyle name="20% - Ênfase5 15 3 4 2" xfId="11190" xr:uid="{C4E0358C-419F-4954-B47E-364975A6CC70}"/>
    <cellStyle name="20% - Ênfase5 15 3 5" xfId="9142" xr:uid="{272726D5-E1BB-489B-88FC-DB0E2F5B7161}"/>
    <cellStyle name="20% - Ênfase5 15 4" xfId="1904" xr:uid="{F4C140AB-D8DC-4A4D-8DC7-FEFCC47357E9}"/>
    <cellStyle name="20% - Ênfase5 15 4 2" xfId="5989" xr:uid="{372219FB-60EF-4DB6-9730-97B9C1863DDF}"/>
    <cellStyle name="20% - Ênfase5 15 4 2 2" xfId="14266" xr:uid="{57EC73A0-C6C5-45C1-B3BE-FAF09F398FF6}"/>
    <cellStyle name="20% - Ênfase5 15 4 3" xfId="7989" xr:uid="{F213CAC6-BC50-4F90-8CD5-725522C3EDF2}"/>
    <cellStyle name="20% - Ênfase5 15 4 3 2" xfId="16266" xr:uid="{72AC944F-C4D5-4715-97D6-7043C86932A8}"/>
    <cellStyle name="20% - Ênfase5 15 4 4" xfId="3956" xr:uid="{45FBE580-403C-4828-BB57-999EFE9F8DAB}"/>
    <cellStyle name="20% - Ênfase5 15 4 4 2" xfId="12233" xr:uid="{C82F7B62-D70C-4739-9991-9063127E9E5A}"/>
    <cellStyle name="20% - Ênfase5 15 4 5" xfId="10184" xr:uid="{D49267D8-4CE0-493D-98AF-43307C2E0E0D}"/>
    <cellStyle name="20% - Ênfase5 15 5" xfId="4452" xr:uid="{A5B601D5-4726-42CF-BCF7-0D89D906D502}"/>
    <cellStyle name="20% - Ênfase5 15 5 2" xfId="12729" xr:uid="{6FFC9100-D665-478B-9335-F426F45A3D26}"/>
    <cellStyle name="20% - Ênfase5 15 6" xfId="6483" xr:uid="{EFB57B1F-5715-4DFE-A130-51756CD626F4}"/>
    <cellStyle name="20% - Ênfase5 15 6 2" xfId="14760" xr:uid="{1FB6CB7E-75D3-487E-A566-C6C69702BA64}"/>
    <cellStyle name="20% - Ênfase5 15 7" xfId="2404" xr:uid="{D3011014-CC2F-4140-996D-DBE71D5C278D}"/>
    <cellStyle name="20% - Ênfase5 15 7 2" xfId="10681" xr:uid="{104D3EBB-B244-4B3D-A03E-2FADD755FB46}"/>
    <cellStyle name="20% - Ênfase5 15 8" xfId="8635" xr:uid="{1542D6AA-029D-423B-A7F2-853BDE09D2A5}"/>
    <cellStyle name="20% - Ênfase5 16" xfId="277" xr:uid="{D0BE8E17-A52D-4C5B-BDEA-5F4A788BF7C4}"/>
    <cellStyle name="20% - Ênfase5 16 2" xfId="1365" xr:uid="{5632BD35-16E4-42C1-BABB-43E279DC9F72}"/>
    <cellStyle name="20% - Ênfase5 16 2 2" xfId="5455" xr:uid="{3A0EDEB8-4A96-4126-9939-5C33480FE79F}"/>
    <cellStyle name="20% - Ênfase5 16 2 2 2" xfId="13732" xr:uid="{E812BBE9-E158-4DEE-B7F2-6BB0D5C4D2E5}"/>
    <cellStyle name="20% - Ênfase5 16 2 3" xfId="7480" xr:uid="{6007F1D7-2652-4C81-A415-C678D6C07E3D}"/>
    <cellStyle name="20% - Ênfase5 16 2 3 2" xfId="15757" xr:uid="{4D8F906B-5DB7-4365-9737-1887BE784102}"/>
    <cellStyle name="20% - Ênfase5 16 2 4" xfId="3421" xr:uid="{266D044A-B675-466B-B5CC-4919BB637E9E}"/>
    <cellStyle name="20% - Ênfase5 16 2 4 2" xfId="11698" xr:uid="{84CF1D51-5318-4798-B65E-E7EB537220F5}"/>
    <cellStyle name="20% - Ênfase5 16 2 5" xfId="9649" xr:uid="{52DC131D-C59B-4FDD-99B4-5EF744482EB1}"/>
    <cellStyle name="20% - Ênfase5 16 3" xfId="856" xr:uid="{D749364D-9849-406A-8E13-8F70275818DC}"/>
    <cellStyle name="20% - Ênfase5 16 3 2" xfId="4959" xr:uid="{51704545-3E04-4316-9EEC-FB192935F099}"/>
    <cellStyle name="20% - Ênfase5 16 3 2 2" xfId="13236" xr:uid="{348DECE4-BD32-4C6E-91B6-8E5D94246C8A}"/>
    <cellStyle name="20% - Ênfase5 16 3 3" xfId="6984" xr:uid="{DDC73A1E-7149-40EB-A0E2-4231F6C24B14}"/>
    <cellStyle name="20% - Ênfase5 16 3 3 2" xfId="15261" xr:uid="{08D7E1BF-F907-4498-8A0D-91059F8CB41B}"/>
    <cellStyle name="20% - Ênfase5 16 3 4" xfId="2916" xr:uid="{173B8DDD-96A1-4336-9BA5-79F9ED4BA751}"/>
    <cellStyle name="20% - Ênfase5 16 3 4 2" xfId="11193" xr:uid="{E9210563-07C3-4356-943E-E01E432EB93D}"/>
    <cellStyle name="20% - Ênfase5 16 3 5" xfId="9145" xr:uid="{6124CE7D-D849-46D6-9C81-3D0AA2A10CF7}"/>
    <cellStyle name="20% - Ênfase5 16 4" xfId="1907" xr:uid="{A7B1B6AC-1672-47BE-8254-7C33048DA43C}"/>
    <cellStyle name="20% - Ênfase5 16 4 2" xfId="5992" xr:uid="{0950C44E-EC2E-4F13-A285-588CB1A0EA6F}"/>
    <cellStyle name="20% - Ênfase5 16 4 2 2" xfId="14269" xr:uid="{A7D9991A-88A6-4E59-8F2E-5901D23D34D7}"/>
    <cellStyle name="20% - Ênfase5 16 4 3" xfId="7992" xr:uid="{08B44BD9-D3E4-4583-A917-3570F5164ABB}"/>
    <cellStyle name="20% - Ênfase5 16 4 3 2" xfId="16269" xr:uid="{DB648F82-6A1A-4E88-B088-EDFC98299EDC}"/>
    <cellStyle name="20% - Ênfase5 16 4 4" xfId="3959" xr:uid="{A6EE21B7-1F30-4D51-BC46-19C457DCBB41}"/>
    <cellStyle name="20% - Ênfase5 16 4 4 2" xfId="12236" xr:uid="{55EEE749-A608-4963-9C13-CE08CDFB91B6}"/>
    <cellStyle name="20% - Ênfase5 16 4 5" xfId="10187" xr:uid="{C22F9D02-B874-4F6B-B3C7-04B465C25659}"/>
    <cellStyle name="20% - Ênfase5 16 5" xfId="4455" xr:uid="{2E1493A4-5EC3-4BE0-B5A0-D3AEE02C8475}"/>
    <cellStyle name="20% - Ênfase5 16 5 2" xfId="12732" xr:uid="{3B1CF69B-09E3-43F8-B4F6-3BA77913AD2D}"/>
    <cellStyle name="20% - Ênfase5 16 6" xfId="6486" xr:uid="{172F6302-47CC-4790-A228-0D3FE159CB32}"/>
    <cellStyle name="20% - Ênfase5 16 6 2" xfId="14763" xr:uid="{A5AA3459-6CAC-42E1-9C4C-63E007898D1C}"/>
    <cellStyle name="20% - Ênfase5 16 7" xfId="2407" xr:uid="{5AF6B69E-1CCB-4CAF-97A5-80E5B0F6BE26}"/>
    <cellStyle name="20% - Ênfase5 16 7 2" xfId="10684" xr:uid="{DB43ECEA-5B4C-43B0-9280-CE7E1EC84C97}"/>
    <cellStyle name="20% - Ênfase5 16 8" xfId="8638" xr:uid="{33390A52-96AD-45B7-B188-A46AAA44350C}"/>
    <cellStyle name="20% - Ênfase5 17" xfId="43" xr:uid="{8F3ADC20-C796-4BA5-8DAB-90647EFCF2BC}"/>
    <cellStyle name="20% - Ênfase5 17 2" xfId="1144" xr:uid="{D4587DE4-C115-41CA-965A-683F9050F19A}"/>
    <cellStyle name="20% - Ênfase5 17 2 2" xfId="5236" xr:uid="{0F37912C-465F-4BB9-B37D-08C30E05FAB2}"/>
    <cellStyle name="20% - Ênfase5 17 2 2 2" xfId="13513" xr:uid="{6F8C9861-0568-461E-9A3F-DCDBD218C6FC}"/>
    <cellStyle name="20% - Ênfase5 17 2 3" xfId="7261" xr:uid="{788737D3-27C4-4D46-9D56-2CAADCAB8989}"/>
    <cellStyle name="20% - Ênfase5 17 2 3 2" xfId="15538" xr:uid="{9C7EFB70-FA49-41CD-853D-A4030E28ED39}"/>
    <cellStyle name="20% - Ênfase5 17 2 4" xfId="3201" xr:uid="{535916F5-EACF-4219-BEBD-468B6A15EEFA}"/>
    <cellStyle name="20% - Ênfase5 17 2 4 2" xfId="11478" xr:uid="{F4FE856F-A328-4BC5-B904-9767DFE0831B}"/>
    <cellStyle name="20% - Ênfase5 17 2 5" xfId="9429" xr:uid="{1FDDB100-852F-447E-B50E-7ABECE7E56C6}"/>
    <cellStyle name="20% - Ênfase5 17 3" xfId="636" xr:uid="{9B74FEDA-19D6-40C7-88E8-0E812E4F229A}"/>
    <cellStyle name="20% - Ênfase5 17 3 2" xfId="4742" xr:uid="{B6FEF925-D83F-44E1-B19E-A6C4FF882253}"/>
    <cellStyle name="20% - Ênfase5 17 3 2 2" xfId="13019" xr:uid="{0CD9DE73-B8C2-40A0-B3DE-9F32E66737C4}"/>
    <cellStyle name="20% - Ênfase5 17 3 3" xfId="6767" xr:uid="{D3E837D5-5C9F-48F2-BB85-8AE9386B85C4}"/>
    <cellStyle name="20% - Ênfase5 17 3 3 2" xfId="15044" xr:uid="{80D04012-AADA-4E79-B1DE-AF8E4B3A295F}"/>
    <cellStyle name="20% - Ênfase5 17 3 4" xfId="2697" xr:uid="{6FD37D01-C084-4FF2-9B96-B2B274AB5C9A}"/>
    <cellStyle name="20% - Ênfase5 17 3 4 2" xfId="10974" xr:uid="{BBDC4B81-D840-4912-96BF-B23EE67E63D1}"/>
    <cellStyle name="20% - Ênfase5 17 3 5" xfId="8926" xr:uid="{E7B87BF1-2B03-4110-B308-484376343FF9}"/>
    <cellStyle name="20% - Ênfase5 17 4" xfId="1689" xr:uid="{79E09810-40AD-47E4-83D3-31F834F7031D}"/>
    <cellStyle name="20% - Ênfase5 17 4 2" xfId="5775" xr:uid="{74870B2E-E135-4029-9350-7013CAD1D224}"/>
    <cellStyle name="20% - Ênfase5 17 4 2 2" xfId="14052" xr:uid="{82E1FD24-5788-40E5-8E70-6B72A0644F66}"/>
    <cellStyle name="20% - Ênfase5 17 4 3" xfId="7775" xr:uid="{E4FCAC89-3F92-40F6-B9DC-D98AC7A3A9A1}"/>
    <cellStyle name="20% - Ênfase5 17 4 3 2" xfId="16052" xr:uid="{C453B1C5-FDB3-45BB-A5C5-3328AA13DE71}"/>
    <cellStyle name="20% - Ênfase5 17 4 4" xfId="3741" xr:uid="{A2163E3C-887F-43EE-BEF1-4CA3073F37B3}"/>
    <cellStyle name="20% - Ênfase5 17 4 4 2" xfId="12018" xr:uid="{DC09BD7E-A672-4BF0-BEE1-312C0586B9BC}"/>
    <cellStyle name="20% - Ênfase5 17 4 5" xfId="9969" xr:uid="{B66560FB-2EB4-47BB-9FE3-435D2E5C5E56}"/>
    <cellStyle name="20% - Ênfase5 17 5" xfId="4238" xr:uid="{F1CCD255-397E-4ACA-A156-7B970959CE9A}"/>
    <cellStyle name="20% - Ênfase5 17 5 2" xfId="12515" xr:uid="{C4D395FD-0A9D-47A8-9F3C-ED2F547550FA}"/>
    <cellStyle name="20% - Ênfase5 17 6" xfId="6269" xr:uid="{A1E3F956-C88B-4200-B5F7-53D27A863B05}"/>
    <cellStyle name="20% - Ênfase5 17 6 2" xfId="14546" xr:uid="{09B4BCA7-84EB-45D7-B671-78AF15F0026A}"/>
    <cellStyle name="20% - Ênfase5 17 7" xfId="2188" xr:uid="{FB463F43-CDB2-4BF4-80F2-434A01874DE6}"/>
    <cellStyle name="20% - Ênfase5 17 7 2" xfId="10465" xr:uid="{92198A8F-7E13-4AEC-AEAC-89C18D42CA44}"/>
    <cellStyle name="20% - Ênfase5 17 8" xfId="8420" xr:uid="{9215CFBF-D989-40DA-A70F-90A6E7044AD1}"/>
    <cellStyle name="20% - Ênfase5 18" xfId="47" xr:uid="{6C5B098E-FE16-4047-A0FB-5D076CB371D2}"/>
    <cellStyle name="20% - Ênfase5 18 2" xfId="1147" xr:uid="{FBBD9AA0-3761-475A-8A71-9F3B3579BDB2}"/>
    <cellStyle name="20% - Ênfase5 18 2 2" xfId="5239" xr:uid="{5D8B7660-65A2-48D5-A53F-53872CAFC2A3}"/>
    <cellStyle name="20% - Ênfase5 18 2 2 2" xfId="13516" xr:uid="{9D03749F-F902-4CC1-A2D0-787679F98973}"/>
    <cellStyle name="20% - Ênfase5 18 2 3" xfId="7264" xr:uid="{FA8C9AF5-51DD-4AA0-8E54-F34C9EC4555A}"/>
    <cellStyle name="20% - Ênfase5 18 2 3 2" xfId="15541" xr:uid="{21EBB8F1-D7B0-4B8B-9BFD-D164AADF4642}"/>
    <cellStyle name="20% - Ênfase5 18 2 4" xfId="3204" xr:uid="{65AD66CD-3634-408B-BB00-E20A4658145E}"/>
    <cellStyle name="20% - Ênfase5 18 2 4 2" xfId="11481" xr:uid="{02EC1A2F-F441-4E0A-BBC7-BF7F9B83626A}"/>
    <cellStyle name="20% - Ênfase5 18 2 5" xfId="9432" xr:uid="{F51BDCEB-5D6F-488C-9D5E-A87959F61D8E}"/>
    <cellStyle name="20% - Ênfase5 18 3" xfId="639" xr:uid="{1C1D15E0-5ACC-4672-93CF-1535B4964D54}"/>
    <cellStyle name="20% - Ênfase5 18 3 2" xfId="4745" xr:uid="{CF45198D-6F95-4DC3-91B2-CFBCE9AFBF00}"/>
    <cellStyle name="20% - Ênfase5 18 3 2 2" xfId="13022" xr:uid="{5E5AAA6D-4BF9-4DF9-A1E5-535FDC205915}"/>
    <cellStyle name="20% - Ênfase5 18 3 3" xfId="6770" xr:uid="{DA45E491-F322-4B63-B795-7931604C6CD6}"/>
    <cellStyle name="20% - Ênfase5 18 3 3 2" xfId="15047" xr:uid="{37FC62C7-3097-422D-B3B8-EB4132CC4A2A}"/>
    <cellStyle name="20% - Ênfase5 18 3 4" xfId="2700" xr:uid="{E4DA2AA7-2FB7-49FC-8A88-7AFFEDA29885}"/>
    <cellStyle name="20% - Ênfase5 18 3 4 2" xfId="10977" xr:uid="{B4EB210A-A996-4612-8127-30E90E596483}"/>
    <cellStyle name="20% - Ênfase5 18 3 5" xfId="8929" xr:uid="{10243D11-DA1C-42AE-B06A-68BEB3414190}"/>
    <cellStyle name="20% - Ênfase5 18 4" xfId="1692" xr:uid="{8CE0ADFD-AAE8-454B-A197-86C4C01575E9}"/>
    <cellStyle name="20% - Ênfase5 18 4 2" xfId="5778" xr:uid="{3438EB74-CC83-48CB-BB7B-5D5C1A40CE22}"/>
    <cellStyle name="20% - Ênfase5 18 4 2 2" xfId="14055" xr:uid="{E40DAE45-EED9-4EF8-B9D8-D585CA6F0643}"/>
    <cellStyle name="20% - Ênfase5 18 4 3" xfId="7778" xr:uid="{D6D5BE74-CBD3-45A3-A721-5D2AAC895F4B}"/>
    <cellStyle name="20% - Ênfase5 18 4 3 2" xfId="16055" xr:uid="{22012E22-72BD-4FDB-9C6E-0263D008131A}"/>
    <cellStyle name="20% - Ênfase5 18 4 4" xfId="3744" xr:uid="{85415F7F-D9F6-4C3E-BA80-811F151A5F1D}"/>
    <cellStyle name="20% - Ênfase5 18 4 4 2" xfId="12021" xr:uid="{6DABA5DE-0E28-4057-8D27-035100AB5A9C}"/>
    <cellStyle name="20% - Ênfase5 18 4 5" xfId="9972" xr:uid="{AAACBFA0-02DB-4FC3-A5B9-2FB718A56B96}"/>
    <cellStyle name="20% - Ênfase5 18 5" xfId="4241" xr:uid="{9F1B7B64-8989-41EA-90AA-837C074BCC6A}"/>
    <cellStyle name="20% - Ênfase5 18 5 2" xfId="12518" xr:uid="{44B12552-B958-4E32-9EE6-3424059E6B0B}"/>
    <cellStyle name="20% - Ênfase5 18 6" xfId="6272" xr:uid="{C75472E7-FE99-4A9B-B5CC-8921458F99C5}"/>
    <cellStyle name="20% - Ênfase5 18 6 2" xfId="14549" xr:uid="{CF096286-133C-43AE-88E4-554AEDBB48F1}"/>
    <cellStyle name="20% - Ênfase5 18 7" xfId="2191" xr:uid="{F307F375-E4E2-4A43-B0B4-81525BF1A411}"/>
    <cellStyle name="20% - Ênfase5 18 7 2" xfId="10468" xr:uid="{20CEA3EE-3224-4F87-84D5-958E1D45D932}"/>
    <cellStyle name="20% - Ênfase5 18 8" xfId="8423" xr:uid="{B3F8A08F-19E5-4B51-80B4-5427491D1CE3}"/>
    <cellStyle name="20% - Ênfase5 19" xfId="29" xr:uid="{12F67806-4E02-4FE3-86CF-436ED172698F}"/>
    <cellStyle name="20% - Ênfase5 19 2" xfId="1133" xr:uid="{5BC67D29-27C6-4BAA-91AB-271F0B8B9310}"/>
    <cellStyle name="20% - Ênfase5 19 2 2" xfId="5225" xr:uid="{5AEF9579-2352-4CA4-9A91-ED58DC37436B}"/>
    <cellStyle name="20% - Ênfase5 19 2 2 2" xfId="13502" xr:uid="{2538FE0C-0566-4D38-B904-DFB7BF5A02B2}"/>
    <cellStyle name="20% - Ênfase5 19 2 3" xfId="7250" xr:uid="{699B5E3A-4F08-486B-877E-CBFF2430E3B4}"/>
    <cellStyle name="20% - Ênfase5 19 2 3 2" xfId="15527" xr:uid="{3696333C-C176-48AE-8179-E439AD95E563}"/>
    <cellStyle name="20% - Ênfase5 19 2 4" xfId="3190" xr:uid="{E4E976BD-3D68-4FF6-9056-D3225A0716C1}"/>
    <cellStyle name="20% - Ênfase5 19 2 4 2" xfId="11467" xr:uid="{1D1F89B6-A52D-4DD4-AD07-0F093F430B21}"/>
    <cellStyle name="20% - Ênfase5 19 2 5" xfId="9418" xr:uid="{68260DE8-ED84-46D5-B2B5-55968058638F}"/>
    <cellStyle name="20% - Ênfase5 19 3" xfId="625" xr:uid="{B4CBC0BE-90AF-4FDF-A334-2583A41F385D}"/>
    <cellStyle name="20% - Ênfase5 19 3 2" xfId="4731" xr:uid="{7B85C40B-D469-4B1D-AF5C-DBC6C523D3E5}"/>
    <cellStyle name="20% - Ênfase5 19 3 2 2" xfId="13008" xr:uid="{7773AD13-4AAB-46B9-8F98-3B8DC5279F49}"/>
    <cellStyle name="20% - Ênfase5 19 3 3" xfId="6756" xr:uid="{5C35A524-03E3-49FD-A680-BB6304380438}"/>
    <cellStyle name="20% - Ênfase5 19 3 3 2" xfId="15033" xr:uid="{04A6BF22-3FD6-40FF-860D-6593CAF6D40B}"/>
    <cellStyle name="20% - Ênfase5 19 3 4" xfId="2686" xr:uid="{CA7E81CE-0FC2-4467-BAF2-D91F93D2F512}"/>
    <cellStyle name="20% - Ênfase5 19 3 4 2" xfId="10963" xr:uid="{1359AB1F-1574-47A9-8D46-B6420516089D}"/>
    <cellStyle name="20% - Ênfase5 19 3 5" xfId="8915" xr:uid="{6B41DA57-5977-47F7-82BF-64600B569586}"/>
    <cellStyle name="20% - Ênfase5 19 4" xfId="1678" xr:uid="{97D7E094-D34A-4F16-A7BD-536D4A1AE7FF}"/>
    <cellStyle name="20% - Ênfase5 19 4 2" xfId="5764" xr:uid="{DC64697D-589D-44BB-9E81-12569C78044B}"/>
    <cellStyle name="20% - Ênfase5 19 4 2 2" xfId="14041" xr:uid="{472EADA7-7940-4CBA-92F5-F1021FFE9913}"/>
    <cellStyle name="20% - Ênfase5 19 4 3" xfId="7764" xr:uid="{FDA265AB-5F8E-4D44-9FC5-E6A38A1F8AD6}"/>
    <cellStyle name="20% - Ênfase5 19 4 3 2" xfId="16041" xr:uid="{23864F9E-60E5-4C20-8A96-91DF90C00C73}"/>
    <cellStyle name="20% - Ênfase5 19 4 4" xfId="3730" xr:uid="{DD93381E-12F5-4693-A37D-A404956EFFB7}"/>
    <cellStyle name="20% - Ênfase5 19 4 4 2" xfId="12007" xr:uid="{E29980AE-9FFF-4FD3-92E6-E0076025B2BB}"/>
    <cellStyle name="20% - Ênfase5 19 4 5" xfId="9958" xr:uid="{E8FD7026-0D96-48C3-914D-8F5802A3CFDD}"/>
    <cellStyle name="20% - Ênfase5 19 5" xfId="4227" xr:uid="{6C75F752-2865-485C-BF1B-92120AFDB585}"/>
    <cellStyle name="20% - Ênfase5 19 5 2" xfId="12504" xr:uid="{55E0177B-CF86-496F-9AF3-F25481E8235F}"/>
    <cellStyle name="20% - Ênfase5 19 6" xfId="6258" xr:uid="{F90DF156-F482-4CFC-A416-783A48F71B1F}"/>
    <cellStyle name="20% - Ênfase5 19 6 2" xfId="14535" xr:uid="{2B5E03EA-EE40-4F04-9D1F-02484860D694}"/>
    <cellStyle name="20% - Ênfase5 19 7" xfId="2177" xr:uid="{4345CB26-6848-48F9-8B5E-EE344D6483AD}"/>
    <cellStyle name="20% - Ênfase5 19 7 2" xfId="10454" xr:uid="{7FCE9A43-7456-41A3-82D5-0A18E08A0999}"/>
    <cellStyle name="20% - Ênfase5 19 8" xfId="8409" xr:uid="{B827BA26-8867-42A3-8CE9-CC3066356823}"/>
    <cellStyle name="20% - Ênfase5 2" xfId="280" xr:uid="{11010580-E0C7-467B-9381-5868F579365A}"/>
    <cellStyle name="20% - Ênfase5 2 2" xfId="282" xr:uid="{83A63B3D-B068-4A4B-8D4C-C553EEAAD94E}"/>
    <cellStyle name="20% - Ênfase5 2 2 2" xfId="1370" xr:uid="{E5D2A817-D70D-43D2-99F8-0A7B8B60365E}"/>
    <cellStyle name="20% - Ênfase5 2 2 2 2" xfId="5460" xr:uid="{5D800EA4-AE28-4F89-8AD7-53F41391E945}"/>
    <cellStyle name="20% - Ênfase5 2 2 2 2 2" xfId="13737" xr:uid="{75312CF1-3833-41F8-9BD9-08E028C4C891}"/>
    <cellStyle name="20% - Ênfase5 2 2 2 3" xfId="7485" xr:uid="{B23E9A7C-265B-48CE-988C-29632BC9678D}"/>
    <cellStyle name="20% - Ênfase5 2 2 2 3 2" xfId="15762" xr:uid="{9765C1A7-37D5-4DF4-AAD7-C04755070D3E}"/>
    <cellStyle name="20% - Ênfase5 2 2 2 4" xfId="3426" xr:uid="{449E10C0-0080-48CB-AF05-7514BA5D7984}"/>
    <cellStyle name="20% - Ênfase5 2 2 2 4 2" xfId="11703" xr:uid="{991B332C-3498-48B7-B04A-BB742DBBC46D}"/>
    <cellStyle name="20% - Ênfase5 2 2 2 5" xfId="9654" xr:uid="{55CB1397-3112-43A5-A14C-1D7F8C8AB385}"/>
    <cellStyle name="20% - Ênfase5 2 2 3" xfId="861" xr:uid="{D80F3528-CC74-4E5E-B179-F043B64D6C6D}"/>
    <cellStyle name="20% - Ênfase5 2 2 3 2" xfId="4964" xr:uid="{739E9A84-6751-4A48-9F9E-64290F617ADB}"/>
    <cellStyle name="20% - Ênfase5 2 2 3 2 2" xfId="13241" xr:uid="{167846F3-D94D-44BB-B2D1-B1BCC0F211C9}"/>
    <cellStyle name="20% - Ênfase5 2 2 3 3" xfId="6989" xr:uid="{AB1C6B05-164F-4670-BAD3-A2CE984881EF}"/>
    <cellStyle name="20% - Ênfase5 2 2 3 3 2" xfId="15266" xr:uid="{16E93B7B-709E-423E-8C33-74F7C4554D4A}"/>
    <cellStyle name="20% - Ênfase5 2 2 3 4" xfId="2921" xr:uid="{E9326412-C9AE-44D6-B247-66E5A3771606}"/>
    <cellStyle name="20% - Ênfase5 2 2 3 4 2" xfId="11198" xr:uid="{2AD58ABD-3888-449B-9647-2B3F69FDE8E7}"/>
    <cellStyle name="20% - Ênfase5 2 2 3 5" xfId="9150" xr:uid="{BA667B66-3650-4F50-95DA-AE4506A9AFD6}"/>
    <cellStyle name="20% - Ênfase5 2 2 4" xfId="1912" xr:uid="{C025CE4D-A29C-4838-A129-3899FF5F0BD3}"/>
    <cellStyle name="20% - Ênfase5 2 2 4 2" xfId="5997" xr:uid="{CF5CC9DE-6515-4EEE-8DE9-450C6F8BF88C}"/>
    <cellStyle name="20% - Ênfase5 2 2 4 2 2" xfId="14274" xr:uid="{E40C139F-99C1-4EC1-ABD1-32A35244DCB3}"/>
    <cellStyle name="20% - Ênfase5 2 2 4 3" xfId="7997" xr:uid="{CB7B13A0-EBAE-4AA6-9F4F-38A88C77EF77}"/>
    <cellStyle name="20% - Ênfase5 2 2 4 3 2" xfId="16274" xr:uid="{203E1095-FFE6-4280-B477-E70EA78126A3}"/>
    <cellStyle name="20% - Ênfase5 2 2 4 4" xfId="3964" xr:uid="{9330758E-D04C-4D70-9570-771F4DDD5320}"/>
    <cellStyle name="20% - Ênfase5 2 2 4 4 2" xfId="12241" xr:uid="{2AF1FEBF-7C6D-4063-8834-689B14054E90}"/>
    <cellStyle name="20% - Ênfase5 2 2 4 5" xfId="10192" xr:uid="{10663170-F3A3-4A13-B04A-2332AD72300E}"/>
    <cellStyle name="20% - Ênfase5 2 2 5" xfId="4460" xr:uid="{F4C77F37-F10B-49A2-8A51-9B7788F40880}"/>
    <cellStyle name="20% - Ênfase5 2 2 5 2" xfId="12737" xr:uid="{4C752557-5ED7-4191-87E5-4406063C5DA0}"/>
    <cellStyle name="20% - Ênfase5 2 2 6" xfId="6491" xr:uid="{4C67FA16-0F90-4C36-91D3-343BE0AD1DDC}"/>
    <cellStyle name="20% - Ênfase5 2 2 6 2" xfId="14768" xr:uid="{47B9BE64-EDCC-4177-A778-1DE7AC37DB19}"/>
    <cellStyle name="20% - Ênfase5 2 2 7" xfId="2412" xr:uid="{345B8658-8641-4932-94FE-F56E76AD309C}"/>
    <cellStyle name="20% - Ênfase5 2 2 7 2" xfId="10689" xr:uid="{FC2A0756-15FB-4DA3-8E28-33E8E149E1FE}"/>
    <cellStyle name="20% - Ênfase5 2 2 8" xfId="8643" xr:uid="{24680842-C520-437C-90F8-190D3479A9E3}"/>
    <cellStyle name="20% - Ênfase5 2 3" xfId="1368" xr:uid="{F650E2E5-3F24-49D7-8B76-747D57D2E4B1}"/>
    <cellStyle name="20% - Ênfase5 2 3 2" xfId="5458" xr:uid="{8C097515-263C-42F2-A187-961ED6389307}"/>
    <cellStyle name="20% - Ênfase5 2 3 2 2" xfId="13735" xr:uid="{A0737548-A893-4C65-9A70-E9ADE8FDDB23}"/>
    <cellStyle name="20% - Ênfase5 2 3 3" xfId="7483" xr:uid="{80ED4395-B613-4DAD-9EA2-839292DD0B10}"/>
    <cellStyle name="20% - Ênfase5 2 3 3 2" xfId="15760" xr:uid="{82C56C90-DCC5-47B3-A816-62AB9264972B}"/>
    <cellStyle name="20% - Ênfase5 2 3 4" xfId="3424" xr:uid="{D3CCDE62-4856-4CA7-8D86-1C28643B06BA}"/>
    <cellStyle name="20% - Ênfase5 2 3 4 2" xfId="11701" xr:uid="{61491B8A-6009-45DF-8DC7-C86139208F47}"/>
    <cellStyle name="20% - Ênfase5 2 3 5" xfId="9652" xr:uid="{B4D5F5CC-0F8C-4DB1-BCA2-12B3B9757A7B}"/>
    <cellStyle name="20% - Ênfase5 2 4" xfId="859" xr:uid="{D6F229CA-F452-4233-BE26-DF9B0711485E}"/>
    <cellStyle name="20% - Ênfase5 2 4 2" xfId="4962" xr:uid="{A2F9578D-62FD-41F2-A37C-90FA454E63E1}"/>
    <cellStyle name="20% - Ênfase5 2 4 2 2" xfId="13239" xr:uid="{82863CC7-F6AE-4886-9A49-53744E3C4AED}"/>
    <cellStyle name="20% - Ênfase5 2 4 3" xfId="6987" xr:uid="{109A4051-0628-4BDF-AB28-D1E7515DA8CF}"/>
    <cellStyle name="20% - Ênfase5 2 4 3 2" xfId="15264" xr:uid="{3921EEEC-1359-4D92-96DF-ECB72200A450}"/>
    <cellStyle name="20% - Ênfase5 2 4 4" xfId="2919" xr:uid="{5DB1D98F-0DF1-4ACA-BC99-1CE8DB07CC11}"/>
    <cellStyle name="20% - Ênfase5 2 4 4 2" xfId="11196" xr:uid="{3D193A1D-4DF8-4A83-9BCC-1DC014D765FF}"/>
    <cellStyle name="20% - Ênfase5 2 4 5" xfId="9148" xr:uid="{443C933C-6077-49B6-9FBC-66A6779796CA}"/>
    <cellStyle name="20% - Ênfase5 2 5" xfId="1910" xr:uid="{33276ACB-35BF-43C7-B81B-36440B07B474}"/>
    <cellStyle name="20% - Ênfase5 2 5 2" xfId="5995" xr:uid="{1C728B4F-8932-4AC5-8095-486A005D1C35}"/>
    <cellStyle name="20% - Ênfase5 2 5 2 2" xfId="14272" xr:uid="{073BFD20-80B9-459D-8E0A-C6FCE490D83F}"/>
    <cellStyle name="20% - Ênfase5 2 5 3" xfId="7995" xr:uid="{86903B0D-F770-48B5-B494-EB2A0AD0B607}"/>
    <cellStyle name="20% - Ênfase5 2 5 3 2" xfId="16272" xr:uid="{49F41189-80A1-4F43-9D1D-66505D844134}"/>
    <cellStyle name="20% - Ênfase5 2 5 4" xfId="3962" xr:uid="{9DCCF9E5-C663-47ED-AC55-EE42D31B1A2F}"/>
    <cellStyle name="20% - Ênfase5 2 5 4 2" xfId="12239" xr:uid="{06399FEB-063C-4C61-A293-6689EE16CE3B}"/>
    <cellStyle name="20% - Ênfase5 2 5 5" xfId="10190" xr:uid="{D6C59F05-E5C4-4EB2-A411-EF5453C3B737}"/>
    <cellStyle name="20% - Ênfase5 2 6" xfId="4458" xr:uid="{A027FDEE-0EDC-4533-B1EE-305C676057FB}"/>
    <cellStyle name="20% - Ênfase5 2 6 2" xfId="12735" xr:uid="{9DEC423A-F9DE-4CA9-8D0F-D9692A96D5AB}"/>
    <cellStyle name="20% - Ênfase5 2 7" xfId="6489" xr:uid="{29DF4DFC-93A1-4E98-806A-C982EEA8BCBC}"/>
    <cellStyle name="20% - Ênfase5 2 7 2" xfId="14766" xr:uid="{CB8AFA11-C23D-406F-8B25-5B5E4820348A}"/>
    <cellStyle name="20% - Ênfase5 2 8" xfId="2410" xr:uid="{241D38E8-5AF0-44B0-BBE5-CCEBDC0D5AC4}"/>
    <cellStyle name="20% - Ênfase5 2 8 2" xfId="10687" xr:uid="{C125C71A-D2FA-43AC-AD34-88F2F7E32589}"/>
    <cellStyle name="20% - Ênfase5 2 9" xfId="8641" xr:uid="{0D1BD278-F948-4257-8C70-A55E018333B9}"/>
    <cellStyle name="20% - Ênfase5 20" xfId="275" xr:uid="{EDB357F2-B514-41B7-BA1E-831AE6ABA5F0}"/>
    <cellStyle name="20% - Ênfase5 20 2" xfId="1363" xr:uid="{741A544B-6ADA-41E5-8699-49EC148D291F}"/>
    <cellStyle name="20% - Ênfase5 20 2 2" xfId="5453" xr:uid="{A2E4F0DC-39C3-4F65-AC90-C70EEE8A864A}"/>
    <cellStyle name="20% - Ênfase5 20 2 2 2" xfId="13730" xr:uid="{69A0848E-329F-4267-931D-40A7AB20D0F8}"/>
    <cellStyle name="20% - Ênfase5 20 2 3" xfId="7478" xr:uid="{DC6F788C-7355-434F-A99F-51EAB576D1E5}"/>
    <cellStyle name="20% - Ênfase5 20 2 3 2" xfId="15755" xr:uid="{AC380483-4CD3-4DF8-8037-630DCC6D82E0}"/>
    <cellStyle name="20% - Ênfase5 20 2 4" xfId="3419" xr:uid="{85E0D2CF-EE7E-4667-8581-D789DB41F978}"/>
    <cellStyle name="20% - Ênfase5 20 2 4 2" xfId="11696" xr:uid="{33A0FC43-839F-4683-ACB7-7657C3F5CC96}"/>
    <cellStyle name="20% - Ênfase5 20 2 5" xfId="9647" xr:uid="{1B1F85DB-EB8B-4E90-8B61-4C42AEE793A2}"/>
    <cellStyle name="20% - Ênfase5 20 3" xfId="854" xr:uid="{70FEC915-5805-4E7C-9658-8F35D984D3CF}"/>
    <cellStyle name="20% - Ênfase5 20 3 2" xfId="4957" xr:uid="{005C0ACC-FBE2-43F9-9EC7-51D919A02F82}"/>
    <cellStyle name="20% - Ênfase5 20 3 2 2" xfId="13234" xr:uid="{65C19DB4-34D8-4DFF-9B4E-9D5FFE1952BB}"/>
    <cellStyle name="20% - Ênfase5 20 3 3" xfId="6982" xr:uid="{C1F4A7E5-7F37-4C23-8E27-929F946A6456}"/>
    <cellStyle name="20% - Ênfase5 20 3 3 2" xfId="15259" xr:uid="{75A99AB8-84BB-41F9-B68A-5FFE422A9353}"/>
    <cellStyle name="20% - Ênfase5 20 3 4" xfId="2914" xr:uid="{5291F0C0-3BDB-4C09-A219-5386640869DC}"/>
    <cellStyle name="20% - Ênfase5 20 3 4 2" xfId="11191" xr:uid="{3FEA8821-9CA7-4936-94D1-C4BCA1BA2A85}"/>
    <cellStyle name="20% - Ênfase5 20 3 5" xfId="9143" xr:uid="{71A6CD3C-8FAA-4DE0-AEF4-8C086C27F587}"/>
    <cellStyle name="20% - Ênfase5 20 4" xfId="1905" xr:uid="{E38344BC-B3F6-4549-BD4D-0C2BBA34DEDC}"/>
    <cellStyle name="20% - Ênfase5 20 4 2" xfId="5990" xr:uid="{189B9DDF-36C1-4EEA-93E0-7FA19E2F9ED5}"/>
    <cellStyle name="20% - Ênfase5 20 4 2 2" xfId="14267" xr:uid="{C4BA14A3-6724-4A26-8AE7-03F29425EBEC}"/>
    <cellStyle name="20% - Ênfase5 20 4 3" xfId="7990" xr:uid="{E08D715A-D24D-4929-8EC6-9BA12C566C9F}"/>
    <cellStyle name="20% - Ênfase5 20 4 3 2" xfId="16267" xr:uid="{7E26CA58-4530-4C15-B9D3-FC91EB73C989}"/>
    <cellStyle name="20% - Ênfase5 20 4 4" xfId="3957" xr:uid="{54162E6C-CFAD-4A9B-89F7-2502C86FFB00}"/>
    <cellStyle name="20% - Ênfase5 20 4 4 2" xfId="12234" xr:uid="{D9D68282-5D04-4556-AF43-5CA7D4B8CEF8}"/>
    <cellStyle name="20% - Ênfase5 20 4 5" xfId="10185" xr:uid="{2CF5A7C8-3E8A-485C-953E-210D5F2B9CF4}"/>
    <cellStyle name="20% - Ênfase5 20 5" xfId="4453" xr:uid="{D8CC67D3-1619-4AB0-972D-944AB508D6AD}"/>
    <cellStyle name="20% - Ênfase5 20 5 2" xfId="12730" xr:uid="{EB64617C-9D08-43CB-946A-B449207D50AE}"/>
    <cellStyle name="20% - Ênfase5 20 6" xfId="6484" xr:uid="{88E83B41-C4A3-4632-B85A-4425501B4523}"/>
    <cellStyle name="20% - Ênfase5 20 6 2" xfId="14761" xr:uid="{E0869613-F40B-4BBC-B0E9-1D15711896C9}"/>
    <cellStyle name="20% - Ênfase5 20 7" xfId="2405" xr:uid="{9C3143D8-DEA8-47EA-87D4-3808B4EB1E1F}"/>
    <cellStyle name="20% - Ênfase5 20 7 2" xfId="10682" xr:uid="{A460C0A0-3815-4F87-AEA6-C6EC049DDE30}"/>
    <cellStyle name="20% - Ênfase5 20 8" xfId="8636" xr:uid="{7DAC0ECE-E69B-481F-8278-4D09725F8A7B}"/>
    <cellStyle name="20% - Ênfase5 21" xfId="278" xr:uid="{C6014C1E-1E83-4C50-A824-FB1297734D68}"/>
    <cellStyle name="20% - Ênfase5 21 2" xfId="1366" xr:uid="{5D2DEBE0-0C49-41AE-829D-78BCE1419F45}"/>
    <cellStyle name="20% - Ênfase5 21 2 2" xfId="5456" xr:uid="{43F3D437-6DC9-4B1E-A50E-D4E73D29144F}"/>
    <cellStyle name="20% - Ênfase5 21 2 2 2" xfId="13733" xr:uid="{748A07FA-AFD3-44FE-8CE4-9DF691919E53}"/>
    <cellStyle name="20% - Ênfase5 21 2 3" xfId="7481" xr:uid="{878DBFE8-EE95-4DBA-BA18-982A09302E8B}"/>
    <cellStyle name="20% - Ênfase5 21 2 3 2" xfId="15758" xr:uid="{11E46FB7-80BD-4E8A-BF98-8C39E3B33F06}"/>
    <cellStyle name="20% - Ênfase5 21 2 4" xfId="3422" xr:uid="{AF94B467-5FC3-4BB3-97E5-D1491E59C298}"/>
    <cellStyle name="20% - Ênfase5 21 2 4 2" xfId="11699" xr:uid="{E0A656D2-60B5-4209-AF34-0D7279E8BB30}"/>
    <cellStyle name="20% - Ênfase5 21 2 5" xfId="9650" xr:uid="{343B4A4A-36D7-46AE-B145-AE15C74D61ED}"/>
    <cellStyle name="20% - Ênfase5 21 3" xfId="857" xr:uid="{9C5B19BF-DCB4-4D08-AE21-AE69DF9BD6D4}"/>
    <cellStyle name="20% - Ênfase5 21 3 2" xfId="4960" xr:uid="{D837B163-FB36-4BAE-B199-ADCC8B8066E2}"/>
    <cellStyle name="20% - Ênfase5 21 3 2 2" xfId="13237" xr:uid="{313C2168-622A-47FE-BC3C-FDB57EEFEC98}"/>
    <cellStyle name="20% - Ênfase5 21 3 3" xfId="6985" xr:uid="{1FDEA26B-FFD4-4007-A35F-4D748925B294}"/>
    <cellStyle name="20% - Ênfase5 21 3 3 2" xfId="15262" xr:uid="{9C9D905B-3410-4014-A86E-A1FDABC15FA2}"/>
    <cellStyle name="20% - Ênfase5 21 3 4" xfId="2917" xr:uid="{B231C143-2ED6-4E63-ADB9-2B8D92222479}"/>
    <cellStyle name="20% - Ênfase5 21 3 4 2" xfId="11194" xr:uid="{F2DA9965-9365-4490-AE16-1E37AFAF5738}"/>
    <cellStyle name="20% - Ênfase5 21 3 5" xfId="9146" xr:uid="{B1D505A9-22E6-4100-970F-04CC3D9E36DF}"/>
    <cellStyle name="20% - Ênfase5 21 4" xfId="1908" xr:uid="{5EFB82F0-1698-4E43-87FF-9BC46525857E}"/>
    <cellStyle name="20% - Ênfase5 21 4 2" xfId="5993" xr:uid="{4619E952-4D5E-4BFC-853A-2162F0376B5C}"/>
    <cellStyle name="20% - Ênfase5 21 4 2 2" xfId="14270" xr:uid="{F9C26A4D-5A3D-40EE-9170-EA91128A7AAB}"/>
    <cellStyle name="20% - Ênfase5 21 4 3" xfId="7993" xr:uid="{9CE1ED50-C72E-40EB-B2A2-FE7686DF5A90}"/>
    <cellStyle name="20% - Ênfase5 21 4 3 2" xfId="16270" xr:uid="{EB5E173A-F873-4A84-9D20-9969AA0E547D}"/>
    <cellStyle name="20% - Ênfase5 21 4 4" xfId="3960" xr:uid="{A3F023F9-BF32-47F6-8D8F-4C0F0C7776A2}"/>
    <cellStyle name="20% - Ênfase5 21 4 4 2" xfId="12237" xr:uid="{8C9C9B9B-8FFC-4533-9380-67F1A8BDD7E9}"/>
    <cellStyle name="20% - Ênfase5 21 4 5" xfId="10188" xr:uid="{1245CA85-96EB-487D-A148-97C463C6E072}"/>
    <cellStyle name="20% - Ênfase5 21 5" xfId="4456" xr:uid="{F80F503B-D44A-4C58-9B9C-5D8674518307}"/>
    <cellStyle name="20% - Ênfase5 21 5 2" xfId="12733" xr:uid="{2E2F1EF3-162E-42F1-9431-F74524F2F5CA}"/>
    <cellStyle name="20% - Ênfase5 21 6" xfId="6487" xr:uid="{984CC0B5-4711-4DA3-BFB8-CF7E3D40B3A8}"/>
    <cellStyle name="20% - Ênfase5 21 6 2" xfId="14764" xr:uid="{14894D42-702E-421D-844B-358A8A1CFBB8}"/>
    <cellStyle name="20% - Ênfase5 21 7" xfId="2408" xr:uid="{BD40878F-FFE8-4F8A-AE93-28F0C06C78FD}"/>
    <cellStyle name="20% - Ênfase5 21 7 2" xfId="10685" xr:uid="{22CB6BF9-639C-443F-AC0A-A2041B2B5055}"/>
    <cellStyle name="20% - Ênfase5 21 8" xfId="8639" xr:uid="{364CCC9E-C585-42DD-8FDB-AFBD72ADC97F}"/>
    <cellStyle name="20% - Ênfase5 22" xfId="44" xr:uid="{F2A54344-3C23-4660-8AF6-197E878D7C11}"/>
    <cellStyle name="20% - Ênfase5 3" xfId="284" xr:uid="{E7A6C86A-30F8-4A64-814C-7D268AF95384}"/>
    <cellStyle name="20% - Ênfase5 3 2" xfId="181" xr:uid="{D27281D8-06C1-4F53-8FD4-B60D4635196A}"/>
    <cellStyle name="20% - Ênfase5 3 2 2" xfId="1275" xr:uid="{6926AA9C-1919-4212-A558-2DC7F7A13413}"/>
    <cellStyle name="20% - Ênfase5 3 2 2 2" xfId="5366" xr:uid="{BE7F69A2-DF61-43D5-B330-1860CA9DF7AB}"/>
    <cellStyle name="20% - Ênfase5 3 2 2 2 2" xfId="13643" xr:uid="{C9FBB1FC-1114-4358-B84F-2D79989C4E20}"/>
    <cellStyle name="20% - Ênfase5 3 2 2 3" xfId="7391" xr:uid="{E3F0A80B-57DD-489A-9AA9-AF98C506A1B8}"/>
    <cellStyle name="20% - Ênfase5 3 2 2 3 2" xfId="15668" xr:uid="{69219B41-F92B-42F5-B5E1-13D5206F1D1D}"/>
    <cellStyle name="20% - Ênfase5 3 2 2 4" xfId="3331" xr:uid="{ED0D1BB5-9C16-45BD-AF7C-812BC156DFA4}"/>
    <cellStyle name="20% - Ênfase5 3 2 2 4 2" xfId="11608" xr:uid="{B123B05E-4A79-4C77-8DEF-DC920136EDB6}"/>
    <cellStyle name="20% - Ênfase5 3 2 2 5" xfId="9559" xr:uid="{326D3C49-78B6-4A16-A84D-24B08B3A9520}"/>
    <cellStyle name="20% - Ênfase5 3 2 3" xfId="766" xr:uid="{17D4013A-2050-4AA1-AE0B-80A50A7DA6FC}"/>
    <cellStyle name="20% - Ênfase5 3 2 3 2" xfId="4870" xr:uid="{8B415AE5-7177-4B73-83E3-D23E28AF950B}"/>
    <cellStyle name="20% - Ênfase5 3 2 3 2 2" xfId="13147" xr:uid="{8E2C4997-99A8-479E-AE88-DCC79FC0EF06}"/>
    <cellStyle name="20% - Ênfase5 3 2 3 3" xfId="6895" xr:uid="{8A189D0C-9B13-4894-BFFB-A0526F7CDF5F}"/>
    <cellStyle name="20% - Ênfase5 3 2 3 3 2" xfId="15172" xr:uid="{8F855A9E-7CDE-43FE-8E77-596DDFB275F4}"/>
    <cellStyle name="20% - Ênfase5 3 2 3 4" xfId="2826" xr:uid="{899F9F6D-EEB3-4248-98C1-45E058A01062}"/>
    <cellStyle name="20% - Ênfase5 3 2 3 4 2" xfId="11103" xr:uid="{7B239FD4-B844-4FE6-B962-B3BDBE36A301}"/>
    <cellStyle name="20% - Ênfase5 3 2 3 5" xfId="9055" xr:uid="{0C155E7C-3A44-4640-9F41-393FCB27B2CD}"/>
    <cellStyle name="20% - Ênfase5 3 2 4" xfId="1817" xr:uid="{D6F56432-8E87-49DB-A9B5-54A63149776A}"/>
    <cellStyle name="20% - Ênfase5 3 2 4 2" xfId="5903" xr:uid="{39C839D1-FA2C-45EA-A193-71EADEF86A2D}"/>
    <cellStyle name="20% - Ênfase5 3 2 4 2 2" xfId="14180" xr:uid="{4462C82F-6D46-490D-BB32-F486E5B88DA6}"/>
    <cellStyle name="20% - Ênfase5 3 2 4 3" xfId="7903" xr:uid="{DD889B0C-C2D3-43EE-B073-8357F2D17BED}"/>
    <cellStyle name="20% - Ênfase5 3 2 4 3 2" xfId="16180" xr:uid="{31D93F09-C4A2-4F2F-93C3-5F1C0D958B46}"/>
    <cellStyle name="20% - Ênfase5 3 2 4 4" xfId="3869" xr:uid="{F19DC0DC-A459-436A-A8D7-2DA527209A46}"/>
    <cellStyle name="20% - Ênfase5 3 2 4 4 2" xfId="12146" xr:uid="{6E071689-E250-4592-B9C5-071FB97D1133}"/>
    <cellStyle name="20% - Ênfase5 3 2 4 5" xfId="10097" xr:uid="{D8D057F0-DF54-4F49-9AAC-815FF45DBB82}"/>
    <cellStyle name="20% - Ênfase5 3 2 5" xfId="4366" xr:uid="{4C66FB27-3761-4AE1-AED7-009B5668AB61}"/>
    <cellStyle name="20% - Ênfase5 3 2 5 2" xfId="12643" xr:uid="{7443D4FD-2804-4845-AFFA-E3ECC03970F9}"/>
    <cellStyle name="20% - Ênfase5 3 2 6" xfId="6397" xr:uid="{582A4D9B-A374-4A29-804F-92CFFCDA6AD5}"/>
    <cellStyle name="20% - Ênfase5 3 2 6 2" xfId="14674" xr:uid="{7B524499-1CD2-4D4B-9644-A9782CE76CC4}"/>
    <cellStyle name="20% - Ênfase5 3 2 7" xfId="2317" xr:uid="{B92137EB-63E5-433A-A4C8-51D6F86C8332}"/>
    <cellStyle name="20% - Ênfase5 3 2 7 2" xfId="10594" xr:uid="{1CC1A04B-4117-4495-9A56-2C375895409E}"/>
    <cellStyle name="20% - Ênfase5 3 2 8" xfId="8548" xr:uid="{4669EA67-52CC-482F-8945-656EE4033A3A}"/>
    <cellStyle name="20% - Ênfase5 3 3" xfId="1372" xr:uid="{AB219CCE-06CD-4DBB-97AC-CFEAF4834013}"/>
    <cellStyle name="20% - Ênfase5 3 3 2" xfId="5462" xr:uid="{D6EF5295-FCFA-4989-8A9C-DEBD09C15D40}"/>
    <cellStyle name="20% - Ênfase5 3 3 2 2" xfId="13739" xr:uid="{2FFB1A7E-63D5-4A92-8A8D-D5900C3F4103}"/>
    <cellStyle name="20% - Ênfase5 3 3 3" xfId="7487" xr:uid="{28CB4B70-7DCB-4D47-8026-0D1DDF369182}"/>
    <cellStyle name="20% - Ênfase5 3 3 3 2" xfId="15764" xr:uid="{9F458ABB-4FFE-4119-B9BC-01AF99B67BD0}"/>
    <cellStyle name="20% - Ênfase5 3 3 4" xfId="3428" xr:uid="{CD0F1E28-DDFF-4ADD-A913-4D54ED9053A5}"/>
    <cellStyle name="20% - Ênfase5 3 3 4 2" xfId="11705" xr:uid="{3E5892FB-8767-41CA-8C42-D2406A0042B0}"/>
    <cellStyle name="20% - Ênfase5 3 3 5" xfId="9656" xr:uid="{F2328115-8497-4D47-B930-801547829BBD}"/>
    <cellStyle name="20% - Ênfase5 3 4" xfId="863" xr:uid="{CC8ED392-3CF0-493F-901F-E76EA0C7FE72}"/>
    <cellStyle name="20% - Ênfase5 3 4 2" xfId="4966" xr:uid="{868F33E9-1298-4993-AD69-2556E5C7306B}"/>
    <cellStyle name="20% - Ênfase5 3 4 2 2" xfId="13243" xr:uid="{67204A52-2756-42C1-990B-7FD8557DEEDD}"/>
    <cellStyle name="20% - Ênfase5 3 4 3" xfId="6991" xr:uid="{C415CB54-32CE-42B1-A965-FFB65E60E3C9}"/>
    <cellStyle name="20% - Ênfase5 3 4 3 2" xfId="15268" xr:uid="{F30CF589-0A3C-4D9D-86B3-DDCE56A23758}"/>
    <cellStyle name="20% - Ênfase5 3 4 4" xfId="2923" xr:uid="{1BF03484-98FE-445E-A775-E101358C4815}"/>
    <cellStyle name="20% - Ênfase5 3 4 4 2" xfId="11200" xr:uid="{2BB13662-5EE5-4CCC-9F1B-4B821075D568}"/>
    <cellStyle name="20% - Ênfase5 3 4 5" xfId="9152" xr:uid="{E5C99F57-A6D0-4385-BEF0-DFB87822E60F}"/>
    <cellStyle name="20% - Ênfase5 3 5" xfId="1914" xr:uid="{2C2309A4-8989-4B78-9AD7-19072505CD34}"/>
    <cellStyle name="20% - Ênfase5 3 5 2" xfId="5999" xr:uid="{CA687D05-A649-4ED5-9399-59DCAC5E96EC}"/>
    <cellStyle name="20% - Ênfase5 3 5 2 2" xfId="14276" xr:uid="{DBB08999-391A-4091-B920-A473A5D1EC76}"/>
    <cellStyle name="20% - Ênfase5 3 5 3" xfId="7999" xr:uid="{5BE6E0B3-527A-4481-89F8-D7D9BB9FC91C}"/>
    <cellStyle name="20% - Ênfase5 3 5 3 2" xfId="16276" xr:uid="{9584BF9D-EE92-4CE6-AEC4-A553DE5E930C}"/>
    <cellStyle name="20% - Ênfase5 3 5 4" xfId="3966" xr:uid="{05735282-43A8-46C6-9144-10A8E798FC40}"/>
    <cellStyle name="20% - Ênfase5 3 5 4 2" xfId="12243" xr:uid="{F62D5707-B0BC-46C3-B7D6-58C2FE4BDAE6}"/>
    <cellStyle name="20% - Ênfase5 3 5 5" xfId="10194" xr:uid="{BBFDEF00-C653-47DA-9499-995524DD74AE}"/>
    <cellStyle name="20% - Ênfase5 3 6" xfId="4462" xr:uid="{2B1E5934-7B21-4D97-880B-26A1931E98F6}"/>
    <cellStyle name="20% - Ênfase5 3 6 2" xfId="12739" xr:uid="{B65AA17C-D2C6-4CA3-B3B8-F6AFB1E4BE22}"/>
    <cellStyle name="20% - Ênfase5 3 7" xfId="6493" xr:uid="{463DF6E1-1EB6-4380-B80F-B324EC3193BF}"/>
    <cellStyle name="20% - Ênfase5 3 7 2" xfId="14770" xr:uid="{C7949FFD-A4F6-4CA2-A5E7-4C5F2ACDDC72}"/>
    <cellStyle name="20% - Ênfase5 3 8" xfId="2414" xr:uid="{B7DD0E61-7B57-4235-81A8-87197243295D}"/>
    <cellStyle name="20% - Ênfase5 3 8 2" xfId="10691" xr:uid="{F090F643-A60F-4099-AA23-E67921779CC5}"/>
    <cellStyle name="20% - Ênfase5 3 9" xfId="8645" xr:uid="{EB602560-701A-47C0-BA9D-D6A1A8B33CAA}"/>
    <cellStyle name="20% - Ênfase5 4" xfId="286" xr:uid="{64F035F2-C8F2-412B-A945-159FE0D37804}"/>
    <cellStyle name="20% - Ênfase5 4 2" xfId="290" xr:uid="{4E6B857A-3029-453F-A9DF-7BE05AD30947}"/>
    <cellStyle name="20% - Ênfase5 4 2 2" xfId="1377" xr:uid="{C76EA85D-06DA-4F7A-B26D-7F27DE88A032}"/>
    <cellStyle name="20% - Ênfase5 4 2 2 2" xfId="5467" xr:uid="{E04B843D-662A-4146-AA76-3594921294AD}"/>
    <cellStyle name="20% - Ênfase5 4 2 2 2 2" xfId="13744" xr:uid="{BD503236-A8AC-479E-9906-05A90D04B8D9}"/>
    <cellStyle name="20% - Ênfase5 4 2 2 3" xfId="7492" xr:uid="{C4C35B05-FE6C-4AE6-A3D7-704B4D089D8B}"/>
    <cellStyle name="20% - Ênfase5 4 2 2 3 2" xfId="15769" xr:uid="{92E67ABB-3E35-4062-A6F1-11EE556F8C81}"/>
    <cellStyle name="20% - Ênfase5 4 2 2 4" xfId="3433" xr:uid="{2F931F53-5941-45A0-B8F0-1F82CD78E5AC}"/>
    <cellStyle name="20% - Ênfase5 4 2 2 4 2" xfId="11710" xr:uid="{2FB28DA2-D9FE-48BE-BEC4-222C3607AF8C}"/>
    <cellStyle name="20% - Ênfase5 4 2 2 5" xfId="9661" xr:uid="{C9901114-E64B-4F0D-A7F9-6966BB20D668}"/>
    <cellStyle name="20% - Ênfase5 4 2 3" xfId="868" xr:uid="{3567B886-3A6E-4363-8E4E-27BCE94FC24E}"/>
    <cellStyle name="20% - Ênfase5 4 2 3 2" xfId="4971" xr:uid="{0483F364-87B2-435A-BFCB-446123F40E0E}"/>
    <cellStyle name="20% - Ênfase5 4 2 3 2 2" xfId="13248" xr:uid="{B6D117C7-1B20-4A47-96FE-3CA6E1127E63}"/>
    <cellStyle name="20% - Ênfase5 4 2 3 3" xfId="6996" xr:uid="{FA2D5E0E-3C41-4849-A603-C907AEBE54CA}"/>
    <cellStyle name="20% - Ênfase5 4 2 3 3 2" xfId="15273" xr:uid="{47AD9F43-4A24-409E-8B09-B50CAE54C40B}"/>
    <cellStyle name="20% - Ênfase5 4 2 3 4" xfId="2928" xr:uid="{5A32846C-7C1B-43E3-973C-E75B845007A1}"/>
    <cellStyle name="20% - Ênfase5 4 2 3 4 2" xfId="11205" xr:uid="{92218ED8-A941-44EA-AA7A-EFF5C4950674}"/>
    <cellStyle name="20% - Ênfase5 4 2 3 5" xfId="9157" xr:uid="{D80291D4-1CF8-4557-99FC-8C33804C9D29}"/>
    <cellStyle name="20% - Ênfase5 4 2 4" xfId="1919" xr:uid="{CF2DC7B4-1E8E-482E-AE26-134FFBA22B04}"/>
    <cellStyle name="20% - Ênfase5 4 2 4 2" xfId="6004" xr:uid="{039DD663-395D-429A-9890-7186D1B6EB04}"/>
    <cellStyle name="20% - Ênfase5 4 2 4 2 2" xfId="14281" xr:uid="{AF84B08F-093A-41AE-B5C6-282A484B30A6}"/>
    <cellStyle name="20% - Ênfase5 4 2 4 3" xfId="8004" xr:uid="{50B93BD4-0289-45EE-8B69-515739094A1B}"/>
    <cellStyle name="20% - Ênfase5 4 2 4 3 2" xfId="16281" xr:uid="{C88C434F-679A-4B0F-987D-9320540DE30B}"/>
    <cellStyle name="20% - Ênfase5 4 2 4 4" xfId="3971" xr:uid="{E2A32896-6841-476E-85B1-3D4375D36F21}"/>
    <cellStyle name="20% - Ênfase5 4 2 4 4 2" xfId="12248" xr:uid="{8C05266B-74E0-4D73-952E-A1086EE4F973}"/>
    <cellStyle name="20% - Ênfase5 4 2 4 5" xfId="10199" xr:uid="{ED805A76-1995-4D5C-86F7-CF0DC0430ADA}"/>
    <cellStyle name="20% - Ênfase5 4 2 5" xfId="4467" xr:uid="{08372B77-7F7B-4058-AC68-879FC3AABE24}"/>
    <cellStyle name="20% - Ênfase5 4 2 5 2" xfId="12744" xr:uid="{F27506BF-3019-4323-A010-F9A806F62272}"/>
    <cellStyle name="20% - Ênfase5 4 2 6" xfId="6498" xr:uid="{6C4081DD-8D98-4C9D-98DF-202F0794584A}"/>
    <cellStyle name="20% - Ênfase5 4 2 6 2" xfId="14775" xr:uid="{1AAEC738-B09B-4BCE-A40D-44D63CDEA9EE}"/>
    <cellStyle name="20% - Ênfase5 4 2 7" xfId="2419" xr:uid="{92474EF1-3352-477B-9BAC-ACE4FA00F3B2}"/>
    <cellStyle name="20% - Ênfase5 4 2 7 2" xfId="10696" xr:uid="{A340230D-AAD9-434F-9084-9FC5208F286C}"/>
    <cellStyle name="20% - Ênfase5 4 2 8" xfId="8650" xr:uid="{3BEE2235-5613-481D-9143-5B7884EA722E}"/>
    <cellStyle name="20% - Ênfase5 4 3" xfId="1374" xr:uid="{620B2E94-ADC4-4E6B-A4A5-925891C2D090}"/>
    <cellStyle name="20% - Ênfase5 4 3 2" xfId="5464" xr:uid="{F04C371D-A22D-44F4-B8B6-438D4D428502}"/>
    <cellStyle name="20% - Ênfase5 4 3 2 2" xfId="13741" xr:uid="{18E060E8-9175-4637-A6DF-4A665BA7E624}"/>
    <cellStyle name="20% - Ênfase5 4 3 3" xfId="7489" xr:uid="{80E99FE5-46FC-4675-A7BE-AEA79D8DD5FE}"/>
    <cellStyle name="20% - Ênfase5 4 3 3 2" xfId="15766" xr:uid="{046371D9-D2DA-4090-931F-44A58B0ECC4B}"/>
    <cellStyle name="20% - Ênfase5 4 3 4" xfId="3430" xr:uid="{86674D7C-6116-4D1D-9686-44B9F786C922}"/>
    <cellStyle name="20% - Ênfase5 4 3 4 2" xfId="11707" xr:uid="{1D8DF548-52CB-47E4-8454-FC959E647A55}"/>
    <cellStyle name="20% - Ênfase5 4 3 5" xfId="9658" xr:uid="{50DB7FD9-6205-4FCD-8BB5-4D1115C33228}"/>
    <cellStyle name="20% - Ênfase5 4 4" xfId="865" xr:uid="{4748BAE5-EAEE-426C-95F0-DE9D0EEC65B5}"/>
    <cellStyle name="20% - Ênfase5 4 4 2" xfId="4968" xr:uid="{85AA6308-7DF7-4BFF-921D-3B46C5C5CBD9}"/>
    <cellStyle name="20% - Ênfase5 4 4 2 2" xfId="13245" xr:uid="{840F5B16-2283-4CC8-A776-76B0FF86AF13}"/>
    <cellStyle name="20% - Ênfase5 4 4 3" xfId="6993" xr:uid="{29E2D280-9CAA-48E2-AE35-9AE63A1FA030}"/>
    <cellStyle name="20% - Ênfase5 4 4 3 2" xfId="15270" xr:uid="{A3CC10EA-BB65-499B-9D6D-0E2DDD516151}"/>
    <cellStyle name="20% - Ênfase5 4 4 4" xfId="2925" xr:uid="{BCDD4310-ACAB-4ECC-A9E7-A0AC1A9B23E1}"/>
    <cellStyle name="20% - Ênfase5 4 4 4 2" xfId="11202" xr:uid="{FBCEC384-D0E5-4499-97A3-2FBD0EA56E7E}"/>
    <cellStyle name="20% - Ênfase5 4 4 5" xfId="9154" xr:uid="{16EEBEC5-3E30-4F13-9228-A008E890F3AF}"/>
    <cellStyle name="20% - Ênfase5 4 5" xfId="1916" xr:uid="{903E616C-5E0C-47B1-B84B-AD6B0FDEF931}"/>
    <cellStyle name="20% - Ênfase5 4 5 2" xfId="6001" xr:uid="{7C350BE9-2952-4926-A854-80ED7C117067}"/>
    <cellStyle name="20% - Ênfase5 4 5 2 2" xfId="14278" xr:uid="{3FDEFC95-AEBC-4953-8701-3178253406D1}"/>
    <cellStyle name="20% - Ênfase5 4 5 3" xfId="8001" xr:uid="{708B5F37-9A58-4331-87E1-569A941054D0}"/>
    <cellStyle name="20% - Ênfase5 4 5 3 2" xfId="16278" xr:uid="{FE059BDD-D2DB-4165-B127-2907B17A3A5A}"/>
    <cellStyle name="20% - Ênfase5 4 5 4" xfId="3968" xr:uid="{44F15DEF-D72E-4E32-8603-F7260014AE91}"/>
    <cellStyle name="20% - Ênfase5 4 5 4 2" xfId="12245" xr:uid="{D5FD7660-0B53-42BF-8C2E-C18DFC8D75D2}"/>
    <cellStyle name="20% - Ênfase5 4 5 5" xfId="10196" xr:uid="{B5847056-64D3-429F-AE8D-4D1C7ED910CA}"/>
    <cellStyle name="20% - Ênfase5 4 6" xfId="4464" xr:uid="{7B90FA68-2AA2-4F8A-AEFC-6645F6C15D9F}"/>
    <cellStyle name="20% - Ênfase5 4 6 2" xfId="12741" xr:uid="{13B5FE43-77F5-4E00-B345-7E2C6E164F3D}"/>
    <cellStyle name="20% - Ênfase5 4 7" xfId="6495" xr:uid="{6ADE6013-682D-4186-9A98-E9CDE1AE4FDC}"/>
    <cellStyle name="20% - Ênfase5 4 7 2" xfId="14772" xr:uid="{5B38A0A1-483E-4EE7-8939-1B828778F416}"/>
    <cellStyle name="20% - Ênfase5 4 8" xfId="2416" xr:uid="{4D562CBE-0A48-4A67-BB3D-C7FBE39F8A21}"/>
    <cellStyle name="20% - Ênfase5 4 8 2" xfId="10693" xr:uid="{A23821BB-813F-4751-87FD-F670235C9D7E}"/>
    <cellStyle name="20% - Ênfase5 4 9" xfId="8647" xr:uid="{AEBA7296-65ED-40E2-B724-AF8E0B68F878}"/>
    <cellStyle name="20% - Ênfase5 5" xfId="292" xr:uid="{B7B6B0D2-EBB0-4118-84B4-B042DC6E735A}"/>
    <cellStyle name="20% - Ênfase5 5 2" xfId="294" xr:uid="{AD792056-66B6-489D-AF96-504D36148654}"/>
    <cellStyle name="20% - Ênfase5 5 2 2" xfId="1381" xr:uid="{0C65D6EA-005D-427D-B99C-36C056924E1E}"/>
    <cellStyle name="20% - Ênfase5 5 2 2 2" xfId="5471" xr:uid="{D7A505DF-88FC-4A88-A5D9-E81D45439216}"/>
    <cellStyle name="20% - Ênfase5 5 2 2 2 2" xfId="13748" xr:uid="{E38E3970-045E-45CD-A22C-9352C44A86C6}"/>
    <cellStyle name="20% - Ênfase5 5 2 2 3" xfId="7496" xr:uid="{727E70DC-297E-48B0-A6E8-F549D850FC94}"/>
    <cellStyle name="20% - Ênfase5 5 2 2 3 2" xfId="15773" xr:uid="{CBE20681-842D-4EB7-8F14-8EE1D1B98F71}"/>
    <cellStyle name="20% - Ênfase5 5 2 2 4" xfId="3437" xr:uid="{C83E3148-52C5-4A74-8F09-AA75555D15F9}"/>
    <cellStyle name="20% - Ênfase5 5 2 2 4 2" xfId="11714" xr:uid="{8C94BACD-5631-4B66-A615-9B19C64F4E1C}"/>
    <cellStyle name="20% - Ênfase5 5 2 2 5" xfId="9665" xr:uid="{17A8E6C9-F160-4727-828F-C5FBC9125866}"/>
    <cellStyle name="20% - Ênfase5 5 2 3" xfId="872" xr:uid="{E6EB4595-7D6D-4A08-AEF5-CED672CCA142}"/>
    <cellStyle name="20% - Ênfase5 5 2 3 2" xfId="4975" xr:uid="{F38151A6-DCB1-48D2-90FB-41AF1276D311}"/>
    <cellStyle name="20% - Ênfase5 5 2 3 2 2" xfId="13252" xr:uid="{99A730E2-E475-4D87-8B3B-FC35C38BB82A}"/>
    <cellStyle name="20% - Ênfase5 5 2 3 3" xfId="7000" xr:uid="{F2537EEC-1C63-451E-AFE9-9FF4C4BC771E}"/>
    <cellStyle name="20% - Ênfase5 5 2 3 3 2" xfId="15277" xr:uid="{FA8EE22A-F12F-43F9-9618-B89492208ED5}"/>
    <cellStyle name="20% - Ênfase5 5 2 3 4" xfId="2932" xr:uid="{0A61DE83-AA31-4DA4-A220-423C4F171A60}"/>
    <cellStyle name="20% - Ênfase5 5 2 3 4 2" xfId="11209" xr:uid="{6BB23589-E47F-4E18-B72F-4C9716DA821A}"/>
    <cellStyle name="20% - Ênfase5 5 2 3 5" xfId="9161" xr:uid="{E405469E-FE9C-4AF6-88AF-0C79194CD660}"/>
    <cellStyle name="20% - Ênfase5 5 2 4" xfId="1923" xr:uid="{31D1F1AA-FE7A-42C3-BEB2-DD12EE12968D}"/>
    <cellStyle name="20% - Ênfase5 5 2 4 2" xfId="6008" xr:uid="{E7886B52-43F3-46E2-93B1-7D7F6C3E5A3F}"/>
    <cellStyle name="20% - Ênfase5 5 2 4 2 2" xfId="14285" xr:uid="{86CFBBD6-9F26-41DC-876C-B29D02C7C84F}"/>
    <cellStyle name="20% - Ênfase5 5 2 4 3" xfId="8008" xr:uid="{4FDBB18A-C79C-41BF-8FAE-9C23D74A5E8C}"/>
    <cellStyle name="20% - Ênfase5 5 2 4 3 2" xfId="16285" xr:uid="{38DC0F6F-0BA7-4F90-85FE-9FEB2F5F790A}"/>
    <cellStyle name="20% - Ênfase5 5 2 4 4" xfId="3975" xr:uid="{3AAF56DF-4B44-49DD-AA1B-66D531E7132C}"/>
    <cellStyle name="20% - Ênfase5 5 2 4 4 2" xfId="12252" xr:uid="{3E152F07-100E-4FB3-854E-25C779192A16}"/>
    <cellStyle name="20% - Ênfase5 5 2 4 5" xfId="10203" xr:uid="{445B46EE-EDE8-4F5A-ABEE-D88F1173D746}"/>
    <cellStyle name="20% - Ênfase5 5 2 5" xfId="4471" xr:uid="{F8DA0197-45F8-45E9-AC56-9B1B984597CE}"/>
    <cellStyle name="20% - Ênfase5 5 2 5 2" xfId="12748" xr:uid="{3679B506-B0AC-4F4A-B60C-1F85759D888A}"/>
    <cellStyle name="20% - Ênfase5 5 2 6" xfId="6502" xr:uid="{11C839DA-A0D1-4B40-862F-61F10FEB6DC4}"/>
    <cellStyle name="20% - Ênfase5 5 2 6 2" xfId="14779" xr:uid="{2D65FAFD-FC6F-4FE1-9E90-1523AA089F62}"/>
    <cellStyle name="20% - Ênfase5 5 2 7" xfId="2423" xr:uid="{271F6ACE-F762-4893-9852-C3319ACF020E}"/>
    <cellStyle name="20% - Ênfase5 5 2 7 2" xfId="10700" xr:uid="{A25B5540-B6CB-4D8A-9AA7-A9EE49E88C9E}"/>
    <cellStyle name="20% - Ênfase5 5 2 8" xfId="8654" xr:uid="{1AEB9BEA-EDCF-4108-AFD5-DFDBD4518C2E}"/>
    <cellStyle name="20% - Ênfase5 5 3" xfId="1379" xr:uid="{97D03B57-6551-40E4-A8EA-3B7FB3C86FB9}"/>
    <cellStyle name="20% - Ênfase5 5 3 2" xfId="5469" xr:uid="{7931C34C-41F3-491C-9E07-76150397AB6B}"/>
    <cellStyle name="20% - Ênfase5 5 3 2 2" xfId="13746" xr:uid="{894FE804-938A-442A-9A2D-320206D40A56}"/>
    <cellStyle name="20% - Ênfase5 5 3 3" xfId="7494" xr:uid="{A068E3E4-DB91-4980-86A7-A4C716A51D02}"/>
    <cellStyle name="20% - Ênfase5 5 3 3 2" xfId="15771" xr:uid="{C8ADA65D-3715-4C21-B5C4-A010AB95E87C}"/>
    <cellStyle name="20% - Ênfase5 5 3 4" xfId="3435" xr:uid="{A7657326-BDFD-4E94-B6EA-233D5A41C5EF}"/>
    <cellStyle name="20% - Ênfase5 5 3 4 2" xfId="11712" xr:uid="{AA4B88F4-DC9D-4341-886F-0518076A16D2}"/>
    <cellStyle name="20% - Ênfase5 5 3 5" xfId="9663" xr:uid="{1865940F-589B-40E7-80F1-C7410324ACCF}"/>
    <cellStyle name="20% - Ênfase5 5 4" xfId="870" xr:uid="{64BC0B32-8E7F-4A5E-AE11-D862CDC02620}"/>
    <cellStyle name="20% - Ênfase5 5 4 2" xfId="4973" xr:uid="{78DCAD9F-219E-4D46-A8B4-AAEBDA8CD3CA}"/>
    <cellStyle name="20% - Ênfase5 5 4 2 2" xfId="13250" xr:uid="{1A4DB2BD-4BD5-4E1E-AE60-7FB44A8EDF41}"/>
    <cellStyle name="20% - Ênfase5 5 4 3" xfId="6998" xr:uid="{7E991259-C263-42BC-98F3-7A33387847C7}"/>
    <cellStyle name="20% - Ênfase5 5 4 3 2" xfId="15275" xr:uid="{1E2EEAA6-7CFC-42A7-8F27-C609F62C62D8}"/>
    <cellStyle name="20% - Ênfase5 5 4 4" xfId="2930" xr:uid="{94987D0F-06E4-4AF1-87B7-BA626FC80CE4}"/>
    <cellStyle name="20% - Ênfase5 5 4 4 2" xfId="11207" xr:uid="{256F3A29-F9EE-467D-9689-F0DC2A85F6FA}"/>
    <cellStyle name="20% - Ênfase5 5 4 5" xfId="9159" xr:uid="{B6354996-70CC-4FC6-9C5A-270EA86710C4}"/>
    <cellStyle name="20% - Ênfase5 5 5" xfId="1921" xr:uid="{A0584EB8-F1C8-4538-AEB9-5D290779F6D9}"/>
    <cellStyle name="20% - Ênfase5 5 5 2" xfId="6006" xr:uid="{90E65197-C2B5-4FAB-990A-6C71A114E370}"/>
    <cellStyle name="20% - Ênfase5 5 5 2 2" xfId="14283" xr:uid="{370F85BC-C641-4867-A6AF-5E28874C3A17}"/>
    <cellStyle name="20% - Ênfase5 5 5 3" xfId="8006" xr:uid="{422618FD-324C-4FF7-9BC7-0CAB65E01D0F}"/>
    <cellStyle name="20% - Ênfase5 5 5 3 2" xfId="16283" xr:uid="{88B7AEA2-CCA4-4DCD-BDF4-C54E33E0A9C0}"/>
    <cellStyle name="20% - Ênfase5 5 5 4" xfId="3973" xr:uid="{CB88FD37-59EA-4850-B0A3-75A2E74CBEAC}"/>
    <cellStyle name="20% - Ênfase5 5 5 4 2" xfId="12250" xr:uid="{0664FC46-CDB9-4982-8F53-B4FBA0F5DCFD}"/>
    <cellStyle name="20% - Ênfase5 5 5 5" xfId="10201" xr:uid="{3238A6A4-565E-4D4D-9921-8FB09643D8BF}"/>
    <cellStyle name="20% - Ênfase5 5 6" xfId="4469" xr:uid="{38B0D220-757E-4FCC-8EF2-8D4AD710B7FC}"/>
    <cellStyle name="20% - Ênfase5 5 6 2" xfId="12746" xr:uid="{D1F739E5-A775-4AEF-AE5C-069D4B0D8CB2}"/>
    <cellStyle name="20% - Ênfase5 5 7" xfId="6500" xr:uid="{614DA44B-EA33-4B84-AE9B-6CC5C09BB23A}"/>
    <cellStyle name="20% - Ênfase5 5 7 2" xfId="14777" xr:uid="{F9F1F068-97EC-4564-84A2-C3AD06FD2A45}"/>
    <cellStyle name="20% - Ênfase5 5 8" xfId="2421" xr:uid="{E14786EA-1985-4C39-987F-1B777A81C960}"/>
    <cellStyle name="20% - Ênfase5 5 8 2" xfId="10698" xr:uid="{C6E991F4-5BB9-4EC6-8464-E8963B41055F}"/>
    <cellStyle name="20% - Ênfase5 5 9" xfId="8652" xr:uid="{B75979B8-BE30-43A4-8BFB-55E258940FCF}"/>
    <cellStyle name="20% - Ênfase5 6" xfId="296" xr:uid="{8B4FD33A-447D-46CD-BB82-6AEB08E5C4E8}"/>
    <cellStyle name="20% - Ênfase5 6 2" xfId="298" xr:uid="{8D4DFABA-6A0C-4AFF-8261-59423D45BD11}"/>
    <cellStyle name="20% - Ênfase5 6 2 2" xfId="1385" xr:uid="{1A75CB16-4F97-444F-8F90-3DF612AC2261}"/>
    <cellStyle name="20% - Ênfase5 6 2 2 2" xfId="5475" xr:uid="{75F7E035-0DD3-4DBE-92B2-09733A3AB10F}"/>
    <cellStyle name="20% - Ênfase5 6 2 2 2 2" xfId="13752" xr:uid="{F2930D8D-AEC9-423A-98AD-91AC3C146354}"/>
    <cellStyle name="20% - Ênfase5 6 2 2 3" xfId="7500" xr:uid="{A127B2FE-A152-4635-80E5-743FD85BC235}"/>
    <cellStyle name="20% - Ênfase5 6 2 2 3 2" xfId="15777" xr:uid="{9D24D30D-82B4-4018-AFEB-9EFB67FE0BBA}"/>
    <cellStyle name="20% - Ênfase5 6 2 2 4" xfId="3441" xr:uid="{23A7659A-1F36-477F-8FA4-6D611B480DE4}"/>
    <cellStyle name="20% - Ênfase5 6 2 2 4 2" xfId="11718" xr:uid="{65826978-E670-4C32-A030-E1749A9D322A}"/>
    <cellStyle name="20% - Ênfase5 6 2 2 5" xfId="9669" xr:uid="{E60CC6E8-D82A-4676-A9AE-57FF58B7AD51}"/>
    <cellStyle name="20% - Ênfase5 6 2 3" xfId="876" xr:uid="{DFBC9A0B-E4FF-44E5-A1F9-81CFE09F1BF3}"/>
    <cellStyle name="20% - Ênfase5 6 2 3 2" xfId="4979" xr:uid="{E7FA9186-B160-480E-92D8-CE3445378D92}"/>
    <cellStyle name="20% - Ênfase5 6 2 3 2 2" xfId="13256" xr:uid="{45A5F1B3-EC6E-470B-8B1C-659D7D2ACF1D}"/>
    <cellStyle name="20% - Ênfase5 6 2 3 3" xfId="7004" xr:uid="{72749DAD-E3DA-4721-A778-3588D4453783}"/>
    <cellStyle name="20% - Ênfase5 6 2 3 3 2" xfId="15281" xr:uid="{C75BC8B7-91FC-486B-A2FC-782CFBA4DA88}"/>
    <cellStyle name="20% - Ênfase5 6 2 3 4" xfId="2936" xr:uid="{D00D2ED6-C74B-44E9-A5A9-AD1D36F68697}"/>
    <cellStyle name="20% - Ênfase5 6 2 3 4 2" xfId="11213" xr:uid="{28F59515-467D-4315-8770-B30D3E9DE53A}"/>
    <cellStyle name="20% - Ênfase5 6 2 3 5" xfId="9165" xr:uid="{0B917771-7913-4B57-9606-59D7223607A9}"/>
    <cellStyle name="20% - Ênfase5 6 2 4" xfId="1927" xr:uid="{E298FD37-837C-4219-8907-E8E0DA4CED12}"/>
    <cellStyle name="20% - Ênfase5 6 2 4 2" xfId="6012" xr:uid="{4135AE1D-7250-4371-83C3-AE4B4BCD034A}"/>
    <cellStyle name="20% - Ênfase5 6 2 4 2 2" xfId="14289" xr:uid="{911039E1-143D-422F-9E0F-B831E2D4E18C}"/>
    <cellStyle name="20% - Ênfase5 6 2 4 3" xfId="8012" xr:uid="{DF9C1E0E-8933-4448-B4BF-A9A67F7EAB4D}"/>
    <cellStyle name="20% - Ênfase5 6 2 4 3 2" xfId="16289" xr:uid="{F35D48FC-DA5C-47B3-9E9C-CD784F68C655}"/>
    <cellStyle name="20% - Ênfase5 6 2 4 4" xfId="3979" xr:uid="{DD22333B-01D5-4594-A64E-E60446C3A506}"/>
    <cellStyle name="20% - Ênfase5 6 2 4 4 2" xfId="12256" xr:uid="{9313C7ED-48BC-4592-9CBC-C362A951DCC2}"/>
    <cellStyle name="20% - Ênfase5 6 2 4 5" xfId="10207" xr:uid="{FE4B15F3-2083-4D54-9E8B-72509C124180}"/>
    <cellStyle name="20% - Ênfase5 6 2 5" xfId="4475" xr:uid="{84BB0D9C-F0A1-4602-9090-9B600C9CC89B}"/>
    <cellStyle name="20% - Ênfase5 6 2 5 2" xfId="12752" xr:uid="{000D7855-9EFB-4913-821A-D48D1FE9707D}"/>
    <cellStyle name="20% - Ênfase5 6 2 6" xfId="6506" xr:uid="{D3696105-F9EA-4751-B00C-D50700D54104}"/>
    <cellStyle name="20% - Ênfase5 6 2 6 2" xfId="14783" xr:uid="{3CE3627F-BFC4-4293-BAD8-4E19D8F511A2}"/>
    <cellStyle name="20% - Ênfase5 6 2 7" xfId="2427" xr:uid="{250DE4F8-E320-4B3D-8A59-5636D5A71A5C}"/>
    <cellStyle name="20% - Ênfase5 6 2 7 2" xfId="10704" xr:uid="{E350CC46-08DF-490A-9BC2-C68028BE0C7E}"/>
    <cellStyle name="20% - Ênfase5 6 2 8" xfId="8658" xr:uid="{9AC3542C-86BB-4F0B-9B01-5C740812A715}"/>
    <cellStyle name="20% - Ênfase5 6 3" xfId="1383" xr:uid="{BE014B3C-6F1D-4C90-AB28-99C6FCE8A918}"/>
    <cellStyle name="20% - Ênfase5 6 3 2" xfId="5473" xr:uid="{BC90E5C6-D28A-4820-A278-85775C5F47DB}"/>
    <cellStyle name="20% - Ênfase5 6 3 2 2" xfId="13750" xr:uid="{215DAEE1-319F-4FDF-BF9C-A3DBBDFADB36}"/>
    <cellStyle name="20% - Ênfase5 6 3 3" xfId="7498" xr:uid="{5F51B0CE-5366-4224-81E1-90C4A0F370F0}"/>
    <cellStyle name="20% - Ênfase5 6 3 3 2" xfId="15775" xr:uid="{2C4556CA-9AE4-4642-A86A-4A9C775FA22B}"/>
    <cellStyle name="20% - Ênfase5 6 3 4" xfId="3439" xr:uid="{9284F021-1BB9-48BB-8131-48F39FCB2A37}"/>
    <cellStyle name="20% - Ênfase5 6 3 4 2" xfId="11716" xr:uid="{E7C70C0E-2697-42C6-B92D-045198D58266}"/>
    <cellStyle name="20% - Ênfase5 6 3 5" xfId="9667" xr:uid="{EBD7668A-0AC7-4B44-9BF8-F6183E96B0FD}"/>
    <cellStyle name="20% - Ênfase5 6 4" xfId="874" xr:uid="{EDBA2C0C-BC73-4491-ADDB-4EEEC927B74F}"/>
    <cellStyle name="20% - Ênfase5 6 4 2" xfId="4977" xr:uid="{0C1BD06E-E3FD-42EF-AB2E-B841B0AAA585}"/>
    <cellStyle name="20% - Ênfase5 6 4 2 2" xfId="13254" xr:uid="{CD487106-0D17-449A-BB8A-9EE83127BFC8}"/>
    <cellStyle name="20% - Ênfase5 6 4 3" xfId="7002" xr:uid="{0284BCE1-9475-4F17-882D-4E5383F185DC}"/>
    <cellStyle name="20% - Ênfase5 6 4 3 2" xfId="15279" xr:uid="{E55382EF-BFF2-42B0-B268-4BE7177ABD21}"/>
    <cellStyle name="20% - Ênfase5 6 4 4" xfId="2934" xr:uid="{92A9418C-492B-48DE-9BC5-B25EE006EC1D}"/>
    <cellStyle name="20% - Ênfase5 6 4 4 2" xfId="11211" xr:uid="{FB0A6307-56C9-4C89-8051-64321B324977}"/>
    <cellStyle name="20% - Ênfase5 6 4 5" xfId="9163" xr:uid="{8D5FB940-7963-4879-ACE4-A723D9310879}"/>
    <cellStyle name="20% - Ênfase5 6 5" xfId="1925" xr:uid="{3C436B52-B80F-47CE-9573-EDE6654F0C2C}"/>
    <cellStyle name="20% - Ênfase5 6 5 2" xfId="6010" xr:uid="{680B7B49-1D02-4E10-B52F-E31B140D00FF}"/>
    <cellStyle name="20% - Ênfase5 6 5 2 2" xfId="14287" xr:uid="{8EC29BC1-3421-4207-A7B9-AE009B8AE95A}"/>
    <cellStyle name="20% - Ênfase5 6 5 3" xfId="8010" xr:uid="{61C34F4C-ECBE-4121-85B6-3B0C3A504B29}"/>
    <cellStyle name="20% - Ênfase5 6 5 3 2" xfId="16287" xr:uid="{78F51993-0D13-435D-BD30-B44A6643C145}"/>
    <cellStyle name="20% - Ênfase5 6 5 4" xfId="3977" xr:uid="{8B35AA60-3E54-4EBB-8543-2654A843D3BA}"/>
    <cellStyle name="20% - Ênfase5 6 5 4 2" xfId="12254" xr:uid="{793FBC53-9422-4E54-9E1F-5912ACD1B8FB}"/>
    <cellStyle name="20% - Ênfase5 6 5 5" xfId="10205" xr:uid="{AD9A85DF-B366-424B-A8C7-984D41B91CD3}"/>
    <cellStyle name="20% - Ênfase5 6 6" xfId="4473" xr:uid="{5A0AE53B-D6CA-4ED9-9EB4-9DB06808B548}"/>
    <cellStyle name="20% - Ênfase5 6 6 2" xfId="12750" xr:uid="{D236E092-8B60-4247-9213-AFF7F9474A5E}"/>
    <cellStyle name="20% - Ênfase5 6 7" xfId="6504" xr:uid="{E3CBBBAA-EEDB-464C-9F79-E89204A08722}"/>
    <cellStyle name="20% - Ênfase5 6 7 2" xfId="14781" xr:uid="{44F6516F-66AD-47B7-91B8-E24699DB62B8}"/>
    <cellStyle name="20% - Ênfase5 6 8" xfId="2425" xr:uid="{81C2BB4F-F272-47BD-9527-CBFEB2661B5B}"/>
    <cellStyle name="20% - Ênfase5 6 8 2" xfId="10702" xr:uid="{59111575-CD59-4DEE-8765-C9BF35579DD4}"/>
    <cellStyle name="20% - Ênfase5 6 9" xfId="8656" xr:uid="{8A69D25A-C5E5-4EB0-98DF-1641308DC8B3}"/>
    <cellStyle name="20% - Ênfase5 7" xfId="167" xr:uid="{15A06A2B-718D-4D7D-BE82-91542E60BE4F}"/>
    <cellStyle name="20% - Ênfase5 7 2" xfId="300" xr:uid="{DF912049-563B-44E4-A5BA-05824BA2A183}"/>
    <cellStyle name="20% - Ênfase5 7 2 2" xfId="1387" xr:uid="{B12F1535-00D2-4ABB-8A21-55561DA0B21C}"/>
    <cellStyle name="20% - Ênfase5 7 2 2 2" xfId="5477" xr:uid="{516EC4AA-B1FE-4987-9E99-0DEB99188E77}"/>
    <cellStyle name="20% - Ênfase5 7 2 2 2 2" xfId="13754" xr:uid="{4B15841B-4C39-43DA-8EAA-244B998AC448}"/>
    <cellStyle name="20% - Ênfase5 7 2 2 3" xfId="7502" xr:uid="{D401BC2D-F586-42C9-B056-64CDE1AF0AC2}"/>
    <cellStyle name="20% - Ênfase5 7 2 2 3 2" xfId="15779" xr:uid="{DECBD1FB-9CA4-4E48-98B4-1007E4B3FD1B}"/>
    <cellStyle name="20% - Ênfase5 7 2 2 4" xfId="3443" xr:uid="{08E0382F-280C-47E7-982A-B1AE97A64C38}"/>
    <cellStyle name="20% - Ênfase5 7 2 2 4 2" xfId="11720" xr:uid="{E3523700-DC9F-46F3-8751-74E74E2C075F}"/>
    <cellStyle name="20% - Ênfase5 7 2 2 5" xfId="9671" xr:uid="{A7998D98-0656-48B2-9559-868618AA2EB1}"/>
    <cellStyle name="20% - Ênfase5 7 2 3" xfId="878" xr:uid="{67F18489-516A-4150-817A-B79E9562989F}"/>
    <cellStyle name="20% - Ênfase5 7 2 3 2" xfId="4981" xr:uid="{8C7AF83A-CEAF-4B0C-B9F2-C72AB34356A2}"/>
    <cellStyle name="20% - Ênfase5 7 2 3 2 2" xfId="13258" xr:uid="{0F2A26F6-D3E1-45E6-9D18-99A35D1C3403}"/>
    <cellStyle name="20% - Ênfase5 7 2 3 3" xfId="7006" xr:uid="{8515E00F-71D1-4221-BE82-24D4DFC433C8}"/>
    <cellStyle name="20% - Ênfase5 7 2 3 3 2" xfId="15283" xr:uid="{09AD1113-7B4C-4897-81F2-0DB50422E051}"/>
    <cellStyle name="20% - Ênfase5 7 2 3 4" xfId="2938" xr:uid="{D40D72BC-D786-4ECD-B01C-602F4DCE86D3}"/>
    <cellStyle name="20% - Ênfase5 7 2 3 4 2" xfId="11215" xr:uid="{D944A92E-1DA3-4744-9492-83B45663A9E0}"/>
    <cellStyle name="20% - Ênfase5 7 2 3 5" xfId="9167" xr:uid="{1AE35E53-12F3-454C-8E80-F4FD672BE317}"/>
    <cellStyle name="20% - Ênfase5 7 2 4" xfId="1929" xr:uid="{7D7531DA-BC1A-40AE-827F-8CA3F5380C3E}"/>
    <cellStyle name="20% - Ênfase5 7 2 4 2" xfId="6014" xr:uid="{76F01BF4-8E01-4F02-8D88-E075075ACC57}"/>
    <cellStyle name="20% - Ênfase5 7 2 4 2 2" xfId="14291" xr:uid="{D6ED2AFF-8DBD-4A58-B423-D4713A495608}"/>
    <cellStyle name="20% - Ênfase5 7 2 4 3" xfId="8014" xr:uid="{193BC89D-D147-45E7-9840-9B42F496CAF3}"/>
    <cellStyle name="20% - Ênfase5 7 2 4 3 2" xfId="16291" xr:uid="{07716E98-7541-4BA6-AE10-3A231DBF0845}"/>
    <cellStyle name="20% - Ênfase5 7 2 4 4" xfId="3981" xr:uid="{B97146E2-93B1-408B-8E4B-C8DB34E486D4}"/>
    <cellStyle name="20% - Ênfase5 7 2 4 4 2" xfId="12258" xr:uid="{794931D4-EB09-466C-8408-AEE6E6F33A40}"/>
    <cellStyle name="20% - Ênfase5 7 2 4 5" xfId="10209" xr:uid="{17A15557-0A3C-4442-AC5E-1690798A1704}"/>
    <cellStyle name="20% - Ênfase5 7 2 5" xfId="4477" xr:uid="{B667E9AD-8827-47D6-928B-9BDDD94D273D}"/>
    <cellStyle name="20% - Ênfase5 7 2 5 2" xfId="12754" xr:uid="{A02DF91C-7178-47BE-B865-87F0688AA1E3}"/>
    <cellStyle name="20% - Ênfase5 7 2 6" xfId="6508" xr:uid="{2394C879-B344-4598-994D-B3DC41EFD1A1}"/>
    <cellStyle name="20% - Ênfase5 7 2 6 2" xfId="14785" xr:uid="{95896F5B-7581-491A-B9FF-24ECC0689148}"/>
    <cellStyle name="20% - Ênfase5 7 2 7" xfId="2429" xr:uid="{1B904BCC-C401-4B8D-8868-4BE243290F9F}"/>
    <cellStyle name="20% - Ênfase5 7 2 7 2" xfId="10706" xr:uid="{D6DFFD68-B28F-410E-8AF3-69FFF31A59F8}"/>
    <cellStyle name="20% - Ênfase5 7 2 8" xfId="8660" xr:uid="{5CBB02FE-4522-4E62-8B7E-9307172AF6EE}"/>
    <cellStyle name="20% - Ênfase5 7 3" xfId="1261" xr:uid="{D54968BD-6E4D-458F-930A-0B9CEB0BB570}"/>
    <cellStyle name="20% - Ênfase5 7 3 2" xfId="5352" xr:uid="{5B679965-E92E-413F-ACBD-26E19B6F1B3A}"/>
    <cellStyle name="20% - Ênfase5 7 3 2 2" xfId="13629" xr:uid="{2C937F8A-BEA4-4005-B287-50BF38BAC45C}"/>
    <cellStyle name="20% - Ênfase5 7 3 3" xfId="7377" xr:uid="{DC80A820-85D8-4A11-8D8A-771EA083FBAE}"/>
    <cellStyle name="20% - Ênfase5 7 3 3 2" xfId="15654" xr:uid="{EA68DB1E-D8A3-4A21-B8A3-C089943D3E6B}"/>
    <cellStyle name="20% - Ênfase5 7 3 4" xfId="3317" xr:uid="{57965A68-BBDA-428F-87C0-37FBC979A1CC}"/>
    <cellStyle name="20% - Ênfase5 7 3 4 2" xfId="11594" xr:uid="{7A307C56-79D6-44F7-989A-F2340DD8C46F}"/>
    <cellStyle name="20% - Ênfase5 7 3 5" xfId="9545" xr:uid="{864B40F8-6EAF-451B-940E-871E96BA47A6}"/>
    <cellStyle name="20% - Ênfase5 7 4" xfId="752" xr:uid="{1F8A984D-89E5-4203-886E-F22E5E198B8C}"/>
    <cellStyle name="20% - Ênfase5 7 4 2" xfId="4856" xr:uid="{73DE5AF9-B31A-4771-B5A9-ABA7AC9DCC80}"/>
    <cellStyle name="20% - Ênfase5 7 4 2 2" xfId="13133" xr:uid="{0841103B-E682-45AE-8520-B5B2C625E32B}"/>
    <cellStyle name="20% - Ênfase5 7 4 3" xfId="6881" xr:uid="{9F20533E-5F1A-4AED-A71D-4C30931157EE}"/>
    <cellStyle name="20% - Ênfase5 7 4 3 2" xfId="15158" xr:uid="{C0906641-E733-4CC4-83C7-EB6271E3180A}"/>
    <cellStyle name="20% - Ênfase5 7 4 4" xfId="2812" xr:uid="{51BE8C23-D42F-4193-AFDB-8F9EABDD350B}"/>
    <cellStyle name="20% - Ênfase5 7 4 4 2" xfId="11089" xr:uid="{C6F8297E-68C0-413F-B580-90258440DB43}"/>
    <cellStyle name="20% - Ênfase5 7 4 5" xfId="9041" xr:uid="{8C9DEC1C-C368-4C75-9CE6-E2FDD8A6B5CA}"/>
    <cellStyle name="20% - Ênfase5 7 5" xfId="1803" xr:uid="{527BC45B-461D-41E0-8D40-9083F52B9423}"/>
    <cellStyle name="20% - Ênfase5 7 5 2" xfId="5889" xr:uid="{AD8E5E55-8C44-4C96-88A4-757488084CB0}"/>
    <cellStyle name="20% - Ênfase5 7 5 2 2" xfId="14166" xr:uid="{A2DF6693-86AC-40F3-A459-B6CFF8516E38}"/>
    <cellStyle name="20% - Ênfase5 7 5 3" xfId="7889" xr:uid="{378F350F-1315-40EE-AA16-C85391673524}"/>
    <cellStyle name="20% - Ênfase5 7 5 3 2" xfId="16166" xr:uid="{0B57E264-3FE8-47BC-A40A-0D7BF12AB968}"/>
    <cellStyle name="20% - Ênfase5 7 5 4" xfId="3855" xr:uid="{AAEBCFDC-B40A-44CB-81BA-D0219DC3E4DE}"/>
    <cellStyle name="20% - Ênfase5 7 5 4 2" xfId="12132" xr:uid="{9AC34132-B680-4D24-9840-8D1D92E3C908}"/>
    <cellStyle name="20% - Ênfase5 7 5 5" xfId="10083" xr:uid="{26AA2881-750F-4D56-A846-8D770CACC83F}"/>
    <cellStyle name="20% - Ênfase5 7 6" xfId="4352" xr:uid="{67823C37-351F-464F-9951-ECB57874265E}"/>
    <cellStyle name="20% - Ênfase5 7 6 2" xfId="12629" xr:uid="{AA85D6F1-592B-48D4-BDD6-235FC8AF1CDF}"/>
    <cellStyle name="20% - Ênfase5 7 7" xfId="6383" xr:uid="{0ADB2A24-F8A4-47E9-8574-176A8F7E6C69}"/>
    <cellStyle name="20% - Ênfase5 7 7 2" xfId="14660" xr:uid="{63304C38-6982-424A-B09C-A34E32246150}"/>
    <cellStyle name="20% - Ênfase5 7 8" xfId="2303" xr:uid="{1FB6A7D2-51AB-4491-80CF-622E5B2DC56B}"/>
    <cellStyle name="20% - Ênfase5 7 8 2" xfId="10580" xr:uid="{9CFF18B4-1E4A-4871-B824-9A4EFEFDB610}"/>
    <cellStyle name="20% - Ênfase5 7 9" xfId="8534" xr:uid="{577BCB59-7D23-4CF9-8571-BC95CDF5CAD2}"/>
    <cellStyle name="20% - Ênfase5 8" xfId="302" xr:uid="{D8CA5DB0-EE79-46EE-93F8-1B4AF5E488EB}"/>
    <cellStyle name="20% - Ênfase5 8 2" xfId="224" xr:uid="{27287165-A6F1-457E-A862-F44F95C2C7A5}"/>
    <cellStyle name="20% - Ênfase5 8 2 2" xfId="1317" xr:uid="{1826AAD0-5977-49F0-A44A-8E63E8984F3C}"/>
    <cellStyle name="20% - Ênfase5 8 2 2 2" xfId="5407" xr:uid="{72BF2F3B-EF44-4B13-98A1-B2D5D30FA0C4}"/>
    <cellStyle name="20% - Ênfase5 8 2 2 2 2" xfId="13684" xr:uid="{23501328-D9D3-461B-90D7-BAA589EE5FBB}"/>
    <cellStyle name="20% - Ênfase5 8 2 2 3" xfId="7432" xr:uid="{1A959D8C-6159-4AB1-B29C-275FF699DC7E}"/>
    <cellStyle name="20% - Ênfase5 8 2 2 3 2" xfId="15709" xr:uid="{F3280D83-9D28-4086-AC97-E728F3B83E90}"/>
    <cellStyle name="20% - Ênfase5 8 2 2 4" xfId="3373" xr:uid="{825211D6-6564-4E87-9D58-83527854D247}"/>
    <cellStyle name="20% - Ênfase5 8 2 2 4 2" xfId="11650" xr:uid="{FE4EA1F5-13E4-47CF-AE49-A7A7C50B3E19}"/>
    <cellStyle name="20% - Ênfase5 8 2 2 5" xfId="9601" xr:uid="{A8BB6C62-13D4-4550-8C35-C3D085B2D653}"/>
    <cellStyle name="20% - Ênfase5 8 2 3" xfId="808" xr:uid="{98829302-F906-44BF-96A6-66D8A96C5899}"/>
    <cellStyle name="20% - Ênfase5 8 2 3 2" xfId="4911" xr:uid="{D8AA6255-A6DE-40E0-A6C5-1CA2425EFC18}"/>
    <cellStyle name="20% - Ênfase5 8 2 3 2 2" xfId="13188" xr:uid="{3BD1874E-37BB-4540-BB50-019E06A764A6}"/>
    <cellStyle name="20% - Ênfase5 8 2 3 3" xfId="6936" xr:uid="{AA1DAD10-2BF9-4372-A311-C9F0B78EECBE}"/>
    <cellStyle name="20% - Ênfase5 8 2 3 3 2" xfId="15213" xr:uid="{C179E343-87B8-4471-830C-ED5A13470D14}"/>
    <cellStyle name="20% - Ênfase5 8 2 3 4" xfId="2868" xr:uid="{B8337F91-702B-4588-8CC4-A743891899A6}"/>
    <cellStyle name="20% - Ênfase5 8 2 3 4 2" xfId="11145" xr:uid="{4E229154-65B3-4FB9-84EB-C9FE99C410E8}"/>
    <cellStyle name="20% - Ênfase5 8 2 3 5" xfId="9097" xr:uid="{0CC2E89A-17E4-48FB-A654-3C1453D57088}"/>
    <cellStyle name="20% - Ênfase5 8 2 4" xfId="1859" xr:uid="{076C308C-FFA2-4B3F-BCE7-4DDCA3F9EB63}"/>
    <cellStyle name="20% - Ênfase5 8 2 4 2" xfId="5944" xr:uid="{79F06D07-65AC-46F9-A33B-E02C99AEF1B7}"/>
    <cellStyle name="20% - Ênfase5 8 2 4 2 2" xfId="14221" xr:uid="{EDAF1940-A414-4A20-8CC3-262DE0068112}"/>
    <cellStyle name="20% - Ênfase5 8 2 4 3" xfId="7944" xr:uid="{55B5763F-9829-439B-A6B8-939A697DCAB2}"/>
    <cellStyle name="20% - Ênfase5 8 2 4 3 2" xfId="16221" xr:uid="{4E915D0E-C842-4B32-8AF3-C9D708FC9700}"/>
    <cellStyle name="20% - Ênfase5 8 2 4 4" xfId="3911" xr:uid="{716BB85B-6396-4FC0-8176-89AAB7268467}"/>
    <cellStyle name="20% - Ênfase5 8 2 4 4 2" xfId="12188" xr:uid="{AE760462-ECF4-41B0-BEBA-879C281AE937}"/>
    <cellStyle name="20% - Ênfase5 8 2 4 5" xfId="10139" xr:uid="{D05EF973-8F80-41C3-870B-BF80292DB38D}"/>
    <cellStyle name="20% - Ênfase5 8 2 5" xfId="4407" xr:uid="{B06D7430-C2FF-43B7-907C-BF95A6590D44}"/>
    <cellStyle name="20% - Ênfase5 8 2 5 2" xfId="12684" xr:uid="{2BCB25ED-271C-4FCD-8E4A-750A255AD324}"/>
    <cellStyle name="20% - Ênfase5 8 2 6" xfId="6438" xr:uid="{3F886F05-AC61-4B6A-A886-A4584F435740}"/>
    <cellStyle name="20% - Ênfase5 8 2 6 2" xfId="14715" xr:uid="{91B16C26-2E36-4565-BD27-569E4E347B7B}"/>
    <cellStyle name="20% - Ênfase5 8 2 7" xfId="2359" xr:uid="{A8E84071-E076-4107-AD6E-167C1D907919}"/>
    <cellStyle name="20% - Ênfase5 8 2 7 2" xfId="10636" xr:uid="{73E385F0-4602-4895-BEF7-7DF58D647410}"/>
    <cellStyle name="20% - Ênfase5 8 2 8" xfId="8590" xr:uid="{6700ABB5-9D63-404C-A322-44DD29AD6AD2}"/>
    <cellStyle name="20% - Ênfase5 8 3" xfId="1389" xr:uid="{4FC6FF78-760D-4445-A355-88199E5A9810}"/>
    <cellStyle name="20% - Ênfase5 8 3 2" xfId="5479" xr:uid="{77682FD0-D71C-4603-A689-B19D1765F266}"/>
    <cellStyle name="20% - Ênfase5 8 3 2 2" xfId="13756" xr:uid="{09114AE0-DC4D-4B18-8360-3B04FCF16DDF}"/>
    <cellStyle name="20% - Ênfase5 8 3 3" xfId="7504" xr:uid="{EBE42357-22A7-4B80-9B9B-C1D214D05B9E}"/>
    <cellStyle name="20% - Ênfase5 8 3 3 2" xfId="15781" xr:uid="{BDF44DB8-598E-47E7-A15A-4D0AB24926AE}"/>
    <cellStyle name="20% - Ênfase5 8 3 4" xfId="3445" xr:uid="{C3770181-5FA2-4EE2-A037-3338164312A6}"/>
    <cellStyle name="20% - Ênfase5 8 3 4 2" xfId="11722" xr:uid="{C5D2D07A-DD4D-484B-A97D-B60817EFE917}"/>
    <cellStyle name="20% - Ênfase5 8 3 5" xfId="9673" xr:uid="{40F89087-39E9-48AC-B7BE-F739D44C6A6E}"/>
    <cellStyle name="20% - Ênfase5 8 4" xfId="880" xr:uid="{67CA5D50-D75C-4A9F-9455-9F6A5604C3F4}"/>
    <cellStyle name="20% - Ênfase5 8 4 2" xfId="4983" xr:uid="{D7CC23F6-4D80-477F-A3BD-8170002EF0D9}"/>
    <cellStyle name="20% - Ênfase5 8 4 2 2" xfId="13260" xr:uid="{92F4F9A7-B3FC-4308-9B3F-1A4CC9DF8BD9}"/>
    <cellStyle name="20% - Ênfase5 8 4 3" xfId="7008" xr:uid="{D961C4F1-AE07-4A17-AA4B-D6FA04BEA217}"/>
    <cellStyle name="20% - Ênfase5 8 4 3 2" xfId="15285" xr:uid="{A64A557C-3FFD-43BC-83B4-29E7B08C6209}"/>
    <cellStyle name="20% - Ênfase5 8 4 4" xfId="2940" xr:uid="{B1061FB8-4890-41FB-BC41-33C888FCF949}"/>
    <cellStyle name="20% - Ênfase5 8 4 4 2" xfId="11217" xr:uid="{49DB24BC-EC0A-403A-B7D2-3543869C2E01}"/>
    <cellStyle name="20% - Ênfase5 8 4 5" xfId="9169" xr:uid="{E605A4D5-4AC0-4A3F-8A1A-6436256939CF}"/>
    <cellStyle name="20% - Ênfase5 8 5" xfId="1931" xr:uid="{7A50F247-E888-4752-A910-7CBA2A5A7050}"/>
    <cellStyle name="20% - Ênfase5 8 5 2" xfId="6016" xr:uid="{89101A5B-24D6-4F7A-8A15-C0D856EE3314}"/>
    <cellStyle name="20% - Ênfase5 8 5 2 2" xfId="14293" xr:uid="{C5DE409F-F0F5-40C3-8923-BDFCA624273F}"/>
    <cellStyle name="20% - Ênfase5 8 5 3" xfId="8016" xr:uid="{71BC049F-9AC2-451E-BC97-F2D57D6A61CF}"/>
    <cellStyle name="20% - Ênfase5 8 5 3 2" xfId="16293" xr:uid="{40D99A37-4FA6-4D8C-AF00-2F72B7F9B80D}"/>
    <cellStyle name="20% - Ênfase5 8 5 4" xfId="3983" xr:uid="{5670C1F4-2936-4457-AEA9-D788B8EF5AE3}"/>
    <cellStyle name="20% - Ênfase5 8 5 4 2" xfId="12260" xr:uid="{213D4AAA-1844-43EA-BA20-DC2C7ACBD16B}"/>
    <cellStyle name="20% - Ênfase5 8 5 5" xfId="10211" xr:uid="{4EB25FDF-E648-455A-92C9-BDBF1EE192E9}"/>
    <cellStyle name="20% - Ênfase5 8 6" xfId="4479" xr:uid="{A22DE42D-3005-44B4-B198-C81C9CDF441B}"/>
    <cellStyle name="20% - Ênfase5 8 6 2" xfId="12756" xr:uid="{1201F818-FD54-4A9B-83ED-D5526A45A3E8}"/>
    <cellStyle name="20% - Ênfase5 8 7" xfId="6510" xr:uid="{284DB77B-C163-4B14-984B-942F7768C557}"/>
    <cellStyle name="20% - Ênfase5 8 7 2" xfId="14787" xr:uid="{BA5F682B-A291-4248-90FA-C94A96D452AA}"/>
    <cellStyle name="20% - Ênfase5 8 8" xfId="2431" xr:uid="{D40B9E0F-C253-40F7-A2BF-27AF6AC5E1E9}"/>
    <cellStyle name="20% - Ênfase5 8 8 2" xfId="10708" xr:uid="{21B43044-015A-4EE8-9464-4254808147B5}"/>
    <cellStyle name="20% - Ênfase5 8 9" xfId="8662" xr:uid="{B9292E88-EF97-4B3F-8013-A9949BD61DB5}"/>
    <cellStyle name="20% - Ênfase5 9" xfId="303" xr:uid="{0A2C8F85-29B3-4103-A8C6-E5E7BF0B4960}"/>
    <cellStyle name="20% - Ênfase5 9 2" xfId="307" xr:uid="{AD7E4CE2-3E7B-4243-BBFB-9BE99073E7E9}"/>
    <cellStyle name="20% - Ênfase5 9 2 2" xfId="1393" xr:uid="{8420BC51-9AD2-4F40-86C4-1ED1DF7CCDA9}"/>
    <cellStyle name="20% - Ênfase5 9 2 2 2" xfId="5483" xr:uid="{A03AE0B5-99B8-4895-A8CA-06F63B42993F}"/>
    <cellStyle name="20% - Ênfase5 9 2 2 2 2" xfId="13760" xr:uid="{6D338863-09D6-4847-BC21-A6111A157986}"/>
    <cellStyle name="20% - Ênfase5 9 2 2 3" xfId="7508" xr:uid="{DC778322-F2AB-4E8A-9555-D76104BDC81F}"/>
    <cellStyle name="20% - Ênfase5 9 2 2 3 2" xfId="15785" xr:uid="{7C783ADD-AFF3-43F5-A88D-613B7494B291}"/>
    <cellStyle name="20% - Ênfase5 9 2 2 4" xfId="3449" xr:uid="{38F958B2-8061-4CA7-AD9F-A4EC6412E5FB}"/>
    <cellStyle name="20% - Ênfase5 9 2 2 4 2" xfId="11726" xr:uid="{A95F1250-A65D-4F80-9FBD-4C0EB9738622}"/>
    <cellStyle name="20% - Ênfase5 9 2 2 5" xfId="9677" xr:uid="{5DE6A20F-748C-487A-9E2D-D5D82C8221CA}"/>
    <cellStyle name="20% - Ênfase5 9 2 3" xfId="884" xr:uid="{3E56B390-AC26-4B2B-9338-B20B48DBE05C}"/>
    <cellStyle name="20% - Ênfase5 9 2 3 2" xfId="4987" xr:uid="{2D717032-394D-4680-A054-A16D74830FFB}"/>
    <cellStyle name="20% - Ênfase5 9 2 3 2 2" xfId="13264" xr:uid="{A67CE1B9-933E-4267-A86F-D0A53BABEF14}"/>
    <cellStyle name="20% - Ênfase5 9 2 3 3" xfId="7012" xr:uid="{A87D71D7-8DB1-4D8F-A11D-3A2E35F4BBF9}"/>
    <cellStyle name="20% - Ênfase5 9 2 3 3 2" xfId="15289" xr:uid="{3306D8F7-B1A3-451B-A296-5936BD5E4CBF}"/>
    <cellStyle name="20% - Ênfase5 9 2 3 4" xfId="2944" xr:uid="{AA34BA0D-9B40-4FE1-B716-BC0DDAB43BC5}"/>
    <cellStyle name="20% - Ênfase5 9 2 3 4 2" xfId="11221" xr:uid="{2779B2CF-4805-4A46-A8A6-FA06A9ED51C6}"/>
    <cellStyle name="20% - Ênfase5 9 2 3 5" xfId="9173" xr:uid="{5F21AFBD-0F9B-4300-B8D2-2C680C6D7CB2}"/>
    <cellStyle name="20% - Ênfase5 9 2 4" xfId="1935" xr:uid="{CD8C094F-C934-43E5-8EDE-81CE461B8AC5}"/>
    <cellStyle name="20% - Ênfase5 9 2 4 2" xfId="6020" xr:uid="{12F96396-1C1E-4564-A791-D37689767F2B}"/>
    <cellStyle name="20% - Ênfase5 9 2 4 2 2" xfId="14297" xr:uid="{B372F82C-B68D-4EE2-82BB-714B41284518}"/>
    <cellStyle name="20% - Ênfase5 9 2 4 3" xfId="8020" xr:uid="{E88325EB-73DE-443D-A55F-6E58AE2C929F}"/>
    <cellStyle name="20% - Ênfase5 9 2 4 3 2" xfId="16297" xr:uid="{78F7BE63-C6A9-4261-8118-B50D55CCCD2F}"/>
    <cellStyle name="20% - Ênfase5 9 2 4 4" xfId="3987" xr:uid="{6D76D834-DA16-440B-87F5-0352250D8F4D}"/>
    <cellStyle name="20% - Ênfase5 9 2 4 4 2" xfId="12264" xr:uid="{67EA0645-3E04-4504-84DF-7080087F9194}"/>
    <cellStyle name="20% - Ênfase5 9 2 4 5" xfId="10215" xr:uid="{B9EF0AAD-251B-4FDB-AA8A-778175C2C793}"/>
    <cellStyle name="20% - Ênfase5 9 2 5" xfId="4483" xr:uid="{FB2B6790-6F33-426D-A68D-95AC8DB0DC11}"/>
    <cellStyle name="20% - Ênfase5 9 2 5 2" xfId="12760" xr:uid="{11C7B6E7-643D-49C6-A86B-5B28B47E04AF}"/>
    <cellStyle name="20% - Ênfase5 9 2 6" xfId="6514" xr:uid="{5051E4A4-8A25-4690-B087-0F75C06E7E7C}"/>
    <cellStyle name="20% - Ênfase5 9 2 6 2" xfId="14791" xr:uid="{7CC96CB9-EF87-4B71-956F-4E2E9C7568F1}"/>
    <cellStyle name="20% - Ênfase5 9 2 7" xfId="2435" xr:uid="{71F87C7A-48F2-4145-B448-8A606F2F8EEB}"/>
    <cellStyle name="20% - Ênfase5 9 2 7 2" xfId="10712" xr:uid="{FD262A31-A693-4875-B861-149E5F416CF1}"/>
    <cellStyle name="20% - Ênfase5 9 2 8" xfId="8666" xr:uid="{A44437F7-7C36-4E79-B2FB-47F787A2B2AB}"/>
    <cellStyle name="20% - Ênfase5 9 3" xfId="1390" xr:uid="{B0674234-33BC-4DFD-B752-591AC2E688CC}"/>
    <cellStyle name="20% - Ênfase5 9 3 2" xfId="5480" xr:uid="{59309951-5247-4778-A67A-D7563D3FD40F}"/>
    <cellStyle name="20% - Ênfase5 9 3 2 2" xfId="13757" xr:uid="{BF9B3B17-DA3E-4912-A0B2-31DF5305A27F}"/>
    <cellStyle name="20% - Ênfase5 9 3 3" xfId="7505" xr:uid="{9A381185-BF95-413E-AB6A-86EE031982E6}"/>
    <cellStyle name="20% - Ênfase5 9 3 3 2" xfId="15782" xr:uid="{DDBC24A1-F561-4C94-986F-E529558E7F87}"/>
    <cellStyle name="20% - Ênfase5 9 3 4" xfId="3446" xr:uid="{BB074CE1-3A31-4365-8801-5BC687B962C8}"/>
    <cellStyle name="20% - Ênfase5 9 3 4 2" xfId="11723" xr:uid="{FB9D95E2-1A4F-4F78-84E6-8ADDCC66BA4F}"/>
    <cellStyle name="20% - Ênfase5 9 3 5" xfId="9674" xr:uid="{5F4EDD53-B22C-4989-91E0-200E94187D29}"/>
    <cellStyle name="20% - Ênfase5 9 4" xfId="881" xr:uid="{1FB5BC7D-D74C-411A-910E-1F31DF588772}"/>
    <cellStyle name="20% - Ênfase5 9 4 2" xfId="4984" xr:uid="{E12FB0C3-9064-4AA0-B2BE-AA0711DAFB1C}"/>
    <cellStyle name="20% - Ênfase5 9 4 2 2" xfId="13261" xr:uid="{2868F9A9-6297-4CB3-8D8F-44A2E6518DF5}"/>
    <cellStyle name="20% - Ênfase5 9 4 3" xfId="7009" xr:uid="{4B0CD63E-E8A1-40EE-9F3D-9C4C84A5F63D}"/>
    <cellStyle name="20% - Ênfase5 9 4 3 2" xfId="15286" xr:uid="{77F7F58A-CE0D-4C40-8DA8-0FBFF5405AC2}"/>
    <cellStyle name="20% - Ênfase5 9 4 4" xfId="2941" xr:uid="{15944217-37CC-42C1-B6A9-343D5D409A0E}"/>
    <cellStyle name="20% - Ênfase5 9 4 4 2" xfId="11218" xr:uid="{932D2FE0-D1FA-4AC7-9BB6-83D13A453197}"/>
    <cellStyle name="20% - Ênfase5 9 4 5" xfId="9170" xr:uid="{E8B6BE18-A416-4F22-920E-5EA818A1BEF3}"/>
    <cellStyle name="20% - Ênfase5 9 5" xfId="1932" xr:uid="{3364D654-BB52-42F0-8EEF-01A964992727}"/>
    <cellStyle name="20% - Ênfase5 9 5 2" xfId="6017" xr:uid="{24FB4E36-6BF6-4E08-AE68-88F90BB5D315}"/>
    <cellStyle name="20% - Ênfase5 9 5 2 2" xfId="14294" xr:uid="{4F098A15-88D7-4EA8-986C-68629228D674}"/>
    <cellStyle name="20% - Ênfase5 9 5 3" xfId="8017" xr:uid="{88CF6670-7312-4C4A-8160-84472D413805}"/>
    <cellStyle name="20% - Ênfase5 9 5 3 2" xfId="16294" xr:uid="{642FBDAC-76B9-4049-AFD6-3BFAD85FB330}"/>
    <cellStyle name="20% - Ênfase5 9 5 4" xfId="3984" xr:uid="{12C4BFC3-8CBF-4F44-B4A2-D9710D96D9C1}"/>
    <cellStyle name="20% - Ênfase5 9 5 4 2" xfId="12261" xr:uid="{FF850E45-0E45-4A47-BB55-83094026ADFF}"/>
    <cellStyle name="20% - Ênfase5 9 5 5" xfId="10212" xr:uid="{47F4C81E-E1D3-437F-BDB0-456686A8795F}"/>
    <cellStyle name="20% - Ênfase5 9 6" xfId="4480" xr:uid="{C40994B6-513B-4194-9ED7-13C4DD4C586F}"/>
    <cellStyle name="20% - Ênfase5 9 6 2" xfId="12757" xr:uid="{939E4719-0235-493A-BBF0-38A4C9AA9FD9}"/>
    <cellStyle name="20% - Ênfase5 9 7" xfId="6511" xr:uid="{1CA0AEF8-3671-4FFF-BEC3-090DB9A2BC69}"/>
    <cellStyle name="20% - Ênfase5 9 7 2" xfId="14788" xr:uid="{649FCC98-E2C5-43FE-B6CD-567C884F4807}"/>
    <cellStyle name="20% - Ênfase5 9 8" xfId="2432" xr:uid="{8A72895E-FEE2-4989-9A09-101E17F737E7}"/>
    <cellStyle name="20% - Ênfase5 9 8 2" xfId="10709" xr:uid="{DA9EB4BB-9821-4159-AC14-C48E4F0496E6}"/>
    <cellStyle name="20% - Ênfase5 9 9" xfId="8663" xr:uid="{DD5B648D-AD44-4855-80C9-4FE5D4AAF95B}"/>
    <cellStyle name="20% - Ênfase6 10" xfId="309" xr:uid="{E97142C1-18F7-49BA-A43F-F5D23C0C2714}"/>
    <cellStyle name="20% - Ênfase6 10 2" xfId="310" xr:uid="{6CD4BE27-34DC-44AD-851E-7BC170E3D7DD}"/>
    <cellStyle name="20% - Ênfase6 10 2 2" xfId="1396" xr:uid="{8085DAD6-73EA-4C9C-9ED5-4A6E22133D90}"/>
    <cellStyle name="20% - Ênfase6 10 2 2 2" xfId="5486" xr:uid="{36B4FB74-8C62-41F4-9BD7-D632346AD317}"/>
    <cellStyle name="20% - Ênfase6 10 2 2 2 2" xfId="13763" xr:uid="{4C766663-097B-4B96-BD74-0F57E489FA26}"/>
    <cellStyle name="20% - Ênfase6 10 2 2 3" xfId="7511" xr:uid="{5AA1E236-CBD5-41A7-BB5A-CAE3CFF07E55}"/>
    <cellStyle name="20% - Ênfase6 10 2 2 3 2" xfId="15788" xr:uid="{6023CF8C-21DA-438A-8DC0-6ED16D468891}"/>
    <cellStyle name="20% - Ênfase6 10 2 2 4" xfId="3452" xr:uid="{D15ED658-0280-4749-8FD9-331FAD9FDA49}"/>
    <cellStyle name="20% - Ênfase6 10 2 2 4 2" xfId="11729" xr:uid="{0DBBC22A-8443-403F-835A-0B216CF8258D}"/>
    <cellStyle name="20% - Ênfase6 10 2 2 5" xfId="9680" xr:uid="{1D8400F5-7682-45FF-B81F-F4EB17E16675}"/>
    <cellStyle name="20% - Ênfase6 10 2 3" xfId="887" xr:uid="{D1C9AB4C-936D-477A-8334-728F59789AC7}"/>
    <cellStyle name="20% - Ênfase6 10 2 3 2" xfId="4990" xr:uid="{7E6C3AD7-7CED-4CB0-B6F8-13ED29EA4211}"/>
    <cellStyle name="20% - Ênfase6 10 2 3 2 2" xfId="13267" xr:uid="{15680D8E-2F43-4BD9-89E3-5DCC674844C2}"/>
    <cellStyle name="20% - Ênfase6 10 2 3 3" xfId="7015" xr:uid="{37954C61-4A05-4779-AE51-E84BE372D2C7}"/>
    <cellStyle name="20% - Ênfase6 10 2 3 3 2" xfId="15292" xr:uid="{DBD1F036-E9A7-4B09-BFFB-3FB5896225CD}"/>
    <cellStyle name="20% - Ênfase6 10 2 3 4" xfId="2947" xr:uid="{2ED97D01-096F-4A5E-B3B6-D56ED61006B4}"/>
    <cellStyle name="20% - Ênfase6 10 2 3 4 2" xfId="11224" xr:uid="{54C00C29-BC1D-4E7D-B643-ADD74E5AA532}"/>
    <cellStyle name="20% - Ênfase6 10 2 3 5" xfId="9176" xr:uid="{061EC801-7BAC-4167-BAF4-8BB81D8CBAEC}"/>
    <cellStyle name="20% - Ênfase6 10 2 4" xfId="1938" xr:uid="{237BB7C8-9E76-43A7-92CA-848F14986448}"/>
    <cellStyle name="20% - Ênfase6 10 2 4 2" xfId="6023" xr:uid="{5307250A-BDC8-40FB-855B-80171578F428}"/>
    <cellStyle name="20% - Ênfase6 10 2 4 2 2" xfId="14300" xr:uid="{A057C03E-A168-42E0-9A07-224F1DFCE1FA}"/>
    <cellStyle name="20% - Ênfase6 10 2 4 3" xfId="8023" xr:uid="{46FB5C4E-F41D-4493-80B0-F0452EDEC5AE}"/>
    <cellStyle name="20% - Ênfase6 10 2 4 3 2" xfId="16300" xr:uid="{054D0ED9-7F7A-477B-A936-B0440AE9B80A}"/>
    <cellStyle name="20% - Ênfase6 10 2 4 4" xfId="3990" xr:uid="{E1CAEE0F-D475-40A4-B46E-FB4CE9CF4731}"/>
    <cellStyle name="20% - Ênfase6 10 2 4 4 2" xfId="12267" xr:uid="{C8230295-FB62-41FB-9F2C-4A731AD0AE1D}"/>
    <cellStyle name="20% - Ênfase6 10 2 4 5" xfId="10218" xr:uid="{85EA6AED-AA4E-4270-BDF1-44D984D4CC11}"/>
    <cellStyle name="20% - Ênfase6 10 2 5" xfId="4486" xr:uid="{F171F964-94C5-4365-AA06-DA0FBC0E724B}"/>
    <cellStyle name="20% - Ênfase6 10 2 5 2" xfId="12763" xr:uid="{4B873BAF-AB74-4DA4-AA52-B6D06074B733}"/>
    <cellStyle name="20% - Ênfase6 10 2 6" xfId="6517" xr:uid="{709C2DF5-271D-48BF-86C9-B164D4125E1F}"/>
    <cellStyle name="20% - Ênfase6 10 2 6 2" xfId="14794" xr:uid="{0BEAD249-5383-4876-B919-A528007F418E}"/>
    <cellStyle name="20% - Ênfase6 10 2 7" xfId="2438" xr:uid="{2701B8FA-CFAE-4168-94AD-B0D6F8B26482}"/>
    <cellStyle name="20% - Ênfase6 10 2 7 2" xfId="10715" xr:uid="{2533B0C7-6FF3-4CC5-8140-5CB9AD295B08}"/>
    <cellStyle name="20% - Ênfase6 10 2 8" xfId="8669" xr:uid="{7C633FE1-EF07-44D6-BC16-A34C83D12272}"/>
    <cellStyle name="20% - Ênfase6 10 3" xfId="1395" xr:uid="{D44A1D5E-9485-420C-8D09-219B7A70D63D}"/>
    <cellStyle name="20% - Ênfase6 10 3 2" xfId="5485" xr:uid="{5313EAA7-EFBF-48CB-8D4F-2A2E609B8E96}"/>
    <cellStyle name="20% - Ênfase6 10 3 2 2" xfId="13762" xr:uid="{42FBBB9A-73F4-4C28-B6DE-9976793C9FB7}"/>
    <cellStyle name="20% - Ênfase6 10 3 3" xfId="7510" xr:uid="{755ACCD7-F5FA-430D-BFD5-5D4A392C39B4}"/>
    <cellStyle name="20% - Ênfase6 10 3 3 2" xfId="15787" xr:uid="{45F9BEA8-4949-4C19-B406-A4EDBC4C9EDE}"/>
    <cellStyle name="20% - Ênfase6 10 3 4" xfId="3451" xr:uid="{98FE6931-3715-466A-AC14-4AA8DCB29027}"/>
    <cellStyle name="20% - Ênfase6 10 3 4 2" xfId="11728" xr:uid="{C17EF8EE-5ABD-4769-AD9B-68665A981B7A}"/>
    <cellStyle name="20% - Ênfase6 10 3 5" xfId="9679" xr:uid="{7E57B5DE-A014-4FE9-A27A-D32A328765FC}"/>
    <cellStyle name="20% - Ênfase6 10 4" xfId="886" xr:uid="{A2D9A220-F8ED-4362-98EA-9C9BC69E23FB}"/>
    <cellStyle name="20% - Ênfase6 10 4 2" xfId="4989" xr:uid="{E079DABD-A18A-4092-9EEC-33585030EC6D}"/>
    <cellStyle name="20% - Ênfase6 10 4 2 2" xfId="13266" xr:uid="{FCA35EDE-B3B0-4972-9F36-2C460D1B94B8}"/>
    <cellStyle name="20% - Ênfase6 10 4 3" xfId="7014" xr:uid="{ACC201E1-AC9C-44D8-8BC5-A8DB8CDE61A4}"/>
    <cellStyle name="20% - Ênfase6 10 4 3 2" xfId="15291" xr:uid="{39EA3DFC-8244-4F20-A51F-B7778595DCA5}"/>
    <cellStyle name="20% - Ênfase6 10 4 4" xfId="2946" xr:uid="{BCDC6766-9BE7-429F-A124-C372316A91E1}"/>
    <cellStyle name="20% - Ênfase6 10 4 4 2" xfId="11223" xr:uid="{2231FED0-2846-44E3-AD11-11C2D9DAADD9}"/>
    <cellStyle name="20% - Ênfase6 10 4 5" xfId="9175" xr:uid="{D2F7EF08-1731-4FDF-8AB5-57218A067EF9}"/>
    <cellStyle name="20% - Ênfase6 10 5" xfId="1937" xr:uid="{4DCA7CBF-3208-48B6-98E2-4EDFBD3D4EFC}"/>
    <cellStyle name="20% - Ênfase6 10 5 2" xfId="6022" xr:uid="{1B055731-1484-4E6D-9A80-2390FEDDF280}"/>
    <cellStyle name="20% - Ênfase6 10 5 2 2" xfId="14299" xr:uid="{FF1A6A24-9A87-4535-894A-85CFFF01FFCF}"/>
    <cellStyle name="20% - Ênfase6 10 5 3" xfId="8022" xr:uid="{F0876F6B-8FE4-4FAA-8838-5FD3EAD412F1}"/>
    <cellStyle name="20% - Ênfase6 10 5 3 2" xfId="16299" xr:uid="{26584464-6322-4239-A5F1-1C86A6D2FBB4}"/>
    <cellStyle name="20% - Ênfase6 10 5 4" xfId="3989" xr:uid="{7BAECC71-5846-407A-8CEF-BE615EED9695}"/>
    <cellStyle name="20% - Ênfase6 10 5 4 2" xfId="12266" xr:uid="{D01366FB-F3EA-4A38-B6B7-DC6132012888}"/>
    <cellStyle name="20% - Ênfase6 10 5 5" xfId="10217" xr:uid="{B81CE278-B281-4D76-A24F-7293548F46F7}"/>
    <cellStyle name="20% - Ênfase6 10 6" xfId="4485" xr:uid="{29236AAD-02D3-41C6-BAE7-E1D1C29C7A0F}"/>
    <cellStyle name="20% - Ênfase6 10 6 2" xfId="12762" xr:uid="{7C5E566B-0EB4-4A96-BAA2-7500471C98BB}"/>
    <cellStyle name="20% - Ênfase6 10 7" xfId="6516" xr:uid="{3B8696FD-B512-46E3-9193-1846BBE84FB0}"/>
    <cellStyle name="20% - Ênfase6 10 7 2" xfId="14793" xr:uid="{C40013B6-22C5-4936-9AAD-77E98901766A}"/>
    <cellStyle name="20% - Ênfase6 10 8" xfId="2437" xr:uid="{80358499-C532-442B-AF81-2741A76F531A}"/>
    <cellStyle name="20% - Ênfase6 10 8 2" xfId="10714" xr:uid="{0FF7A06A-AC1B-4944-AC4D-E8CBB3E3BB42}"/>
    <cellStyle name="20% - Ênfase6 10 9" xfId="8668" xr:uid="{781EE815-94F9-4BC4-9A35-2C463E0F7F08}"/>
    <cellStyle name="20% - Ênfase6 11" xfId="247" xr:uid="{3F6DCE92-BA62-4B50-B6AD-D1BED330575D}"/>
    <cellStyle name="20% - Ênfase6 11 2" xfId="1335" xr:uid="{B660F393-4DC7-4572-951C-DD3B731D6055}"/>
    <cellStyle name="20% - Ênfase6 11 2 2" xfId="5425" xr:uid="{20EFDD2A-E74C-4F4C-ABC6-2DAEAD6C56F4}"/>
    <cellStyle name="20% - Ênfase6 11 2 2 2" xfId="13702" xr:uid="{AB89F754-7D46-4D84-A0E6-AE5CE69D7096}"/>
    <cellStyle name="20% - Ênfase6 11 2 3" xfId="7450" xr:uid="{33C5A559-53B7-4108-BD74-FC18B0CC9F98}"/>
    <cellStyle name="20% - Ênfase6 11 2 3 2" xfId="15727" xr:uid="{6DBE6454-A787-447D-873D-94C53E40A176}"/>
    <cellStyle name="20% - Ênfase6 11 2 4" xfId="3391" xr:uid="{E24B9FC3-1523-4AFD-9CAB-C0DD3E05F58B}"/>
    <cellStyle name="20% - Ênfase6 11 2 4 2" xfId="11668" xr:uid="{97D6F224-0711-4E35-BB8C-8B732D08622A}"/>
    <cellStyle name="20% - Ênfase6 11 2 5" xfId="9619" xr:uid="{E57D550C-AA85-420A-9EF8-71CD8350292B}"/>
    <cellStyle name="20% - Ênfase6 11 3" xfId="826" xr:uid="{0CE52F94-EEC3-41EB-A901-523F51898F19}"/>
    <cellStyle name="20% - Ênfase6 11 3 2" xfId="4929" xr:uid="{D52842FB-4CFF-4D1D-99AA-E1B816BC58B4}"/>
    <cellStyle name="20% - Ênfase6 11 3 2 2" xfId="13206" xr:uid="{0F7C18D2-8EBC-452F-9EE4-B9650C293320}"/>
    <cellStyle name="20% - Ênfase6 11 3 3" xfId="6954" xr:uid="{BA697498-85A0-4D6F-8564-C05A2340F275}"/>
    <cellStyle name="20% - Ênfase6 11 3 3 2" xfId="15231" xr:uid="{D667BD77-224B-45A2-9478-178A86E976EB}"/>
    <cellStyle name="20% - Ênfase6 11 3 4" xfId="2886" xr:uid="{059A6C60-B3D8-4DB2-8464-30A4F048A1CA}"/>
    <cellStyle name="20% - Ênfase6 11 3 4 2" xfId="11163" xr:uid="{12714A3E-D683-4F60-B3AB-646CFBE4A292}"/>
    <cellStyle name="20% - Ênfase6 11 3 5" xfId="9115" xr:uid="{ECB32325-FAA9-4918-93BE-98E1347655DD}"/>
    <cellStyle name="20% - Ênfase6 11 4" xfId="1877" xr:uid="{51C70206-13B8-4004-A185-5006783F89EB}"/>
    <cellStyle name="20% - Ênfase6 11 4 2" xfId="5962" xr:uid="{AC75173E-4695-4359-AE6C-B0A9BCE495D8}"/>
    <cellStyle name="20% - Ênfase6 11 4 2 2" xfId="14239" xr:uid="{17AD860B-6267-46C9-A751-0E8379B37081}"/>
    <cellStyle name="20% - Ênfase6 11 4 3" xfId="7962" xr:uid="{3E72CBF9-4C1D-409A-A8DB-A73A3813DD15}"/>
    <cellStyle name="20% - Ênfase6 11 4 3 2" xfId="16239" xr:uid="{04DBEB7C-ED06-4959-BEE6-1C2DCCAF6A57}"/>
    <cellStyle name="20% - Ênfase6 11 4 4" xfId="3929" xr:uid="{D18571FE-3008-4518-B933-09F01C140E6E}"/>
    <cellStyle name="20% - Ênfase6 11 4 4 2" xfId="12206" xr:uid="{B0A6E8E5-5D03-41EE-805A-6C22CD232DCF}"/>
    <cellStyle name="20% - Ênfase6 11 4 5" xfId="10157" xr:uid="{397493A7-86CB-4992-A1D4-95CE8401155F}"/>
    <cellStyle name="20% - Ênfase6 11 5" xfId="4425" xr:uid="{2BB2C726-5006-4E3C-8A77-2F5FE32CC82C}"/>
    <cellStyle name="20% - Ênfase6 11 5 2" xfId="12702" xr:uid="{9B2D1845-C713-41A5-AF64-9C39836574F5}"/>
    <cellStyle name="20% - Ênfase6 11 6" xfId="6456" xr:uid="{36495C22-4D0B-45C5-B089-C9D61C9A7E99}"/>
    <cellStyle name="20% - Ênfase6 11 6 2" xfId="14733" xr:uid="{C72E50F7-1FB6-4514-9544-D09D9AD402F2}"/>
    <cellStyle name="20% - Ênfase6 11 7" xfId="2377" xr:uid="{B8A92D93-EB25-46AE-A6FA-178390E920E6}"/>
    <cellStyle name="20% - Ênfase6 11 7 2" xfId="10654" xr:uid="{81488FDB-6A2C-4845-AE54-98D69E635D65}"/>
    <cellStyle name="20% - Ênfase6 11 8" xfId="8608" xr:uid="{4C2B44F0-CD2E-4002-A328-EFCCF2AD875D}"/>
    <cellStyle name="20% - Ênfase6 12" xfId="311" xr:uid="{EC1C7D2D-F9CA-42DB-BCA5-128A7AFE0D00}"/>
    <cellStyle name="20% - Ênfase6 12 2" xfId="1397" xr:uid="{BBED0D0F-F1B9-4359-929E-B4D95E9CDA69}"/>
    <cellStyle name="20% - Ênfase6 12 2 2" xfId="5487" xr:uid="{F643523C-F978-48D5-B8AE-92DB5C1CD779}"/>
    <cellStyle name="20% - Ênfase6 12 2 2 2" xfId="13764" xr:uid="{09833096-0527-463C-A20E-616B6DB1E9BD}"/>
    <cellStyle name="20% - Ênfase6 12 2 3" xfId="7512" xr:uid="{0AD0C40A-A069-4DFB-9DE8-181E400C1F03}"/>
    <cellStyle name="20% - Ênfase6 12 2 3 2" xfId="15789" xr:uid="{1BD560F5-D3D4-4E82-9B66-E7EA15C9EF75}"/>
    <cellStyle name="20% - Ênfase6 12 2 4" xfId="3453" xr:uid="{C703E2D7-5F3B-4DD2-A363-AB71C25225A4}"/>
    <cellStyle name="20% - Ênfase6 12 2 4 2" xfId="11730" xr:uid="{1151A7F2-4645-4869-9AA0-602288E447C2}"/>
    <cellStyle name="20% - Ênfase6 12 2 5" xfId="9681" xr:uid="{2B69E5BA-3F58-40BE-9183-A39E35A43F2D}"/>
    <cellStyle name="20% - Ênfase6 12 3" xfId="888" xr:uid="{661D26F1-3D29-4A6F-B597-93303588B753}"/>
    <cellStyle name="20% - Ênfase6 12 3 2" xfId="4991" xr:uid="{CA0062D2-B539-4F2F-A8EE-B0175A394CA4}"/>
    <cellStyle name="20% - Ênfase6 12 3 2 2" xfId="13268" xr:uid="{3CA2E03D-D5F6-4A70-9341-F1A5C3171CFB}"/>
    <cellStyle name="20% - Ênfase6 12 3 3" xfId="7016" xr:uid="{8E3947A3-3662-46AC-8595-2D13DFE03B0A}"/>
    <cellStyle name="20% - Ênfase6 12 3 3 2" xfId="15293" xr:uid="{7088AA25-6AC5-4597-B9E6-39CFCFFE8B45}"/>
    <cellStyle name="20% - Ênfase6 12 3 4" xfId="2948" xr:uid="{C5DB572A-2E7C-472D-9B13-0EBEA5352EF0}"/>
    <cellStyle name="20% - Ênfase6 12 3 4 2" xfId="11225" xr:uid="{9266DE7F-68BC-4FFF-9D16-0D22681F1EEA}"/>
    <cellStyle name="20% - Ênfase6 12 3 5" xfId="9177" xr:uid="{DD119323-E1CD-420D-BB53-47F2EB81977F}"/>
    <cellStyle name="20% - Ênfase6 12 4" xfId="1939" xr:uid="{C9BFDC5D-7A51-44DF-8336-8D5EA9C80E4A}"/>
    <cellStyle name="20% - Ênfase6 12 4 2" xfId="6024" xr:uid="{F783F784-2745-44E4-B1D4-762E0C6593B1}"/>
    <cellStyle name="20% - Ênfase6 12 4 2 2" xfId="14301" xr:uid="{FFBC0455-E8AF-4525-8A82-EAABE82846E8}"/>
    <cellStyle name="20% - Ênfase6 12 4 3" xfId="8024" xr:uid="{88C381DD-C575-4668-ADE6-996848728495}"/>
    <cellStyle name="20% - Ênfase6 12 4 3 2" xfId="16301" xr:uid="{6E28B9E5-7ECB-4E4C-BB9C-A34E2227FD29}"/>
    <cellStyle name="20% - Ênfase6 12 4 4" xfId="3991" xr:uid="{7C433971-9EB6-468D-8FAC-4C9CCC94E247}"/>
    <cellStyle name="20% - Ênfase6 12 4 4 2" xfId="12268" xr:uid="{49F9CAA3-8794-4795-AA8C-D23871A8BFBF}"/>
    <cellStyle name="20% - Ênfase6 12 4 5" xfId="10219" xr:uid="{CF3B39A3-6B25-41E2-9ACE-849E1371A7A0}"/>
    <cellStyle name="20% - Ênfase6 12 5" xfId="4487" xr:uid="{3A800AE1-7992-4FD3-8787-A95FAB8A86AF}"/>
    <cellStyle name="20% - Ênfase6 12 5 2" xfId="12764" xr:uid="{23D782B5-BE7C-4932-BEEB-56A4F4079321}"/>
    <cellStyle name="20% - Ênfase6 12 6" xfId="6518" xr:uid="{43E3DA06-3F54-4854-848C-88A8987BC48A}"/>
    <cellStyle name="20% - Ênfase6 12 6 2" xfId="14795" xr:uid="{498A2785-5E31-415A-87CA-B3828EA5DB2C}"/>
    <cellStyle name="20% - Ênfase6 12 7" xfId="2439" xr:uid="{C5CF3762-8D0B-4C59-8ABA-EA32A28FA481}"/>
    <cellStyle name="20% - Ênfase6 12 7 2" xfId="10716" xr:uid="{4C084CD3-08C7-4A82-98B0-A0961B6514DE}"/>
    <cellStyle name="20% - Ênfase6 12 8" xfId="8670" xr:uid="{27582115-2AAD-4F52-9C4A-220EF474F31E}"/>
    <cellStyle name="20% - Ênfase6 13" xfId="312" xr:uid="{E5F017C3-55CB-4540-9F01-527A167C3FAF}"/>
    <cellStyle name="20% - Ênfase6 13 2" xfId="1398" xr:uid="{65B5FF9B-FF8C-47C4-A43D-884F641F8380}"/>
    <cellStyle name="20% - Ênfase6 13 2 2" xfId="5488" xr:uid="{9C3E8042-A559-4198-AC7B-1A5DB2C3D365}"/>
    <cellStyle name="20% - Ênfase6 13 2 2 2" xfId="13765" xr:uid="{05E88727-4E50-4DB2-ADC6-A0542744CA1B}"/>
    <cellStyle name="20% - Ênfase6 13 2 3" xfId="7513" xr:uid="{BF2B180E-6D52-4F6B-8C2A-56736E0544BF}"/>
    <cellStyle name="20% - Ênfase6 13 2 3 2" xfId="15790" xr:uid="{81669FFF-7323-4D36-85E2-74FAE1D54665}"/>
    <cellStyle name="20% - Ênfase6 13 2 4" xfId="3454" xr:uid="{9703A4A5-3291-4BDC-9801-14342C8156FB}"/>
    <cellStyle name="20% - Ênfase6 13 2 4 2" xfId="11731" xr:uid="{161FF361-8926-404C-A398-94B875F4F71E}"/>
    <cellStyle name="20% - Ênfase6 13 2 5" xfId="9682" xr:uid="{703B21AC-80F0-4DFF-BB1C-5CA0C46606CE}"/>
    <cellStyle name="20% - Ênfase6 13 3" xfId="889" xr:uid="{5EDB1B69-5B90-4617-B7ED-96A86C05B105}"/>
    <cellStyle name="20% - Ênfase6 13 3 2" xfId="4992" xr:uid="{825FA9B9-E53E-4C78-9051-BB1FE9081017}"/>
    <cellStyle name="20% - Ênfase6 13 3 2 2" xfId="13269" xr:uid="{C8EE8F17-C90A-499E-8203-2442BAAA7265}"/>
    <cellStyle name="20% - Ênfase6 13 3 3" xfId="7017" xr:uid="{59759BCB-2187-4594-9932-303A976C212F}"/>
    <cellStyle name="20% - Ênfase6 13 3 3 2" xfId="15294" xr:uid="{9A990079-337B-42C7-8DCB-B3DBB25FF396}"/>
    <cellStyle name="20% - Ênfase6 13 3 4" xfId="2949" xr:uid="{7BE7EEF8-E10C-4F43-A46D-E6275126D732}"/>
    <cellStyle name="20% - Ênfase6 13 3 4 2" xfId="11226" xr:uid="{16DC8668-F95A-4E80-845F-D9876FE6800D}"/>
    <cellStyle name="20% - Ênfase6 13 3 5" xfId="9178" xr:uid="{1DCE4F45-0632-44B8-8505-434D2E084483}"/>
    <cellStyle name="20% - Ênfase6 13 4" xfId="1940" xr:uid="{12E55B5F-FDE5-42C1-863B-26E82E7237A6}"/>
    <cellStyle name="20% - Ênfase6 13 4 2" xfId="6025" xr:uid="{A1C443E8-1530-433B-B560-845773CC14B9}"/>
    <cellStyle name="20% - Ênfase6 13 4 2 2" xfId="14302" xr:uid="{87480EF4-C595-4EC1-B746-10FD149A0969}"/>
    <cellStyle name="20% - Ênfase6 13 4 3" xfId="8025" xr:uid="{B19B4554-7758-4E4B-8173-A4497CAEF726}"/>
    <cellStyle name="20% - Ênfase6 13 4 3 2" xfId="16302" xr:uid="{CF65967F-5A61-413A-8202-68B4AE274D26}"/>
    <cellStyle name="20% - Ênfase6 13 4 4" xfId="3992" xr:uid="{083CECDD-53AF-4D24-BADB-8AC4DC91A645}"/>
    <cellStyle name="20% - Ênfase6 13 4 4 2" xfId="12269" xr:uid="{ABF1A7C1-FC95-4CF6-BD98-EFE81372DA3C}"/>
    <cellStyle name="20% - Ênfase6 13 4 5" xfId="10220" xr:uid="{5345A174-44C7-4649-BD78-192AD63D9D45}"/>
    <cellStyle name="20% - Ênfase6 13 5" xfId="4488" xr:uid="{0352BC20-5650-4C7C-A0FC-AC3C746D8778}"/>
    <cellStyle name="20% - Ênfase6 13 5 2" xfId="12765" xr:uid="{007A8C05-8B26-43CA-814C-72147B173E80}"/>
    <cellStyle name="20% - Ênfase6 13 6" xfId="6519" xr:uid="{BD2DD8E3-B887-4C5A-96B0-10B99163BDD2}"/>
    <cellStyle name="20% - Ênfase6 13 6 2" xfId="14796" xr:uid="{A90C36FB-E8E1-456D-9274-C46FDD2C888B}"/>
    <cellStyle name="20% - Ênfase6 13 7" xfId="2440" xr:uid="{7C2901C1-8C5E-4E82-9F75-290754EDC986}"/>
    <cellStyle name="20% - Ênfase6 13 7 2" xfId="10717" xr:uid="{7CC02F7E-31BD-4485-A35D-215CC7D11455}"/>
    <cellStyle name="20% - Ênfase6 13 8" xfId="8671" xr:uid="{0DA5079C-B177-4664-88F8-7A9053D1D9E9}"/>
    <cellStyle name="20% - Ênfase6 14" xfId="313" xr:uid="{9BCACD8B-5463-4A0F-8890-86170E5989E3}"/>
    <cellStyle name="20% - Ênfase6 14 2" xfId="1399" xr:uid="{F69739D4-D8CD-485F-BA89-420F9B03FE8A}"/>
    <cellStyle name="20% - Ênfase6 14 2 2" xfId="5489" xr:uid="{7F932D9E-5016-4C18-965C-7382DCFE0734}"/>
    <cellStyle name="20% - Ênfase6 14 2 2 2" xfId="13766" xr:uid="{B34FABA0-1BA4-4734-AD0A-AD4E102F5CE6}"/>
    <cellStyle name="20% - Ênfase6 14 2 3" xfId="7514" xr:uid="{5BE0F497-A882-463C-8128-D4BE3F6D0531}"/>
    <cellStyle name="20% - Ênfase6 14 2 3 2" xfId="15791" xr:uid="{BE7CF2C0-CE87-4B05-B563-00BFEC420F7B}"/>
    <cellStyle name="20% - Ênfase6 14 2 4" xfId="3455" xr:uid="{FA246752-735E-4CDA-8FC2-782DF9CE6A4F}"/>
    <cellStyle name="20% - Ênfase6 14 2 4 2" xfId="11732" xr:uid="{B155DBBE-8EC0-4E80-9877-975A8EE55A75}"/>
    <cellStyle name="20% - Ênfase6 14 2 5" xfId="9683" xr:uid="{181C467C-9721-43B9-9E11-4F5FB298BE22}"/>
    <cellStyle name="20% - Ênfase6 14 3" xfId="890" xr:uid="{2E5A77B6-777F-4721-AC53-BB4E571C1F5C}"/>
    <cellStyle name="20% - Ênfase6 14 3 2" xfId="4993" xr:uid="{F0B54A1C-8C54-4EC5-A282-4D9DB3CC6D04}"/>
    <cellStyle name="20% - Ênfase6 14 3 2 2" xfId="13270" xr:uid="{9053D26E-8BCB-464D-B65B-79FAEE4D8D91}"/>
    <cellStyle name="20% - Ênfase6 14 3 3" xfId="7018" xr:uid="{D0A3D6E6-8B3D-45DC-9235-A9FBE958D09A}"/>
    <cellStyle name="20% - Ênfase6 14 3 3 2" xfId="15295" xr:uid="{41768F39-4699-42E3-931F-C18A950B3101}"/>
    <cellStyle name="20% - Ênfase6 14 3 4" xfId="2950" xr:uid="{1F9AEFDF-0917-45B6-AD0B-834B73505117}"/>
    <cellStyle name="20% - Ênfase6 14 3 4 2" xfId="11227" xr:uid="{84A7E4B4-9D56-4911-94D5-1BBAD7CFB6F4}"/>
    <cellStyle name="20% - Ênfase6 14 3 5" xfId="9179" xr:uid="{FD755CA2-75B8-48FF-8998-D5CC14402FA8}"/>
    <cellStyle name="20% - Ênfase6 14 4" xfId="1941" xr:uid="{B16D7C3C-7CEE-4F39-B839-02EB54BD668F}"/>
    <cellStyle name="20% - Ênfase6 14 4 2" xfId="6026" xr:uid="{3FABE468-6AA3-4F16-87BC-77D2F6117ACF}"/>
    <cellStyle name="20% - Ênfase6 14 4 2 2" xfId="14303" xr:uid="{AC4BD78C-F81C-4EE5-B280-FB75B7A0C879}"/>
    <cellStyle name="20% - Ênfase6 14 4 3" xfId="8026" xr:uid="{A16A0E3C-1206-4911-8437-AA4919A04999}"/>
    <cellStyle name="20% - Ênfase6 14 4 3 2" xfId="16303" xr:uid="{D2309E77-7183-4963-BEF7-302BE9F5F070}"/>
    <cellStyle name="20% - Ênfase6 14 4 4" xfId="3993" xr:uid="{0D57F830-D2E5-4D4B-A68C-D5B2F8B5359A}"/>
    <cellStyle name="20% - Ênfase6 14 4 4 2" xfId="12270" xr:uid="{F457A2E0-28A8-468D-B170-24CEF2CFD24B}"/>
    <cellStyle name="20% - Ênfase6 14 4 5" xfId="10221" xr:uid="{78D18E9B-F9C1-4275-97A1-462134141570}"/>
    <cellStyle name="20% - Ênfase6 14 5" xfId="4489" xr:uid="{05CF10F5-9AB8-4AAC-8DB3-616328BC8728}"/>
    <cellStyle name="20% - Ênfase6 14 5 2" xfId="12766" xr:uid="{0E6B6A5C-AA28-4C6D-BF71-124ACF0ADE2D}"/>
    <cellStyle name="20% - Ênfase6 14 6" xfId="6520" xr:uid="{FC030111-BB07-43A5-8B7D-E05076B6F0C2}"/>
    <cellStyle name="20% - Ênfase6 14 6 2" xfId="14797" xr:uid="{99316385-FCF3-4D66-9256-41CC7CBBFCE4}"/>
    <cellStyle name="20% - Ênfase6 14 7" xfId="2441" xr:uid="{2F810B25-BD13-4D5F-8476-CCAC88DCD5B7}"/>
    <cellStyle name="20% - Ênfase6 14 7 2" xfId="10718" xr:uid="{3C75D424-7F1E-4169-95CB-6F8F69F16C9E}"/>
    <cellStyle name="20% - Ênfase6 14 8" xfId="8672" xr:uid="{56B4B881-F73E-41A4-B365-D0A1CD6C5249}"/>
    <cellStyle name="20% - Ênfase6 15" xfId="314" xr:uid="{98E36CCD-A208-44AA-9EB7-2B742D328B2A}"/>
    <cellStyle name="20% - Ênfase6 15 2" xfId="1400" xr:uid="{E316D067-896F-4866-83EC-2A88593DA2B9}"/>
    <cellStyle name="20% - Ênfase6 15 2 2" xfId="5490" xr:uid="{E1D1B1CD-5050-42B1-878A-21AD1596612E}"/>
    <cellStyle name="20% - Ênfase6 15 2 2 2" xfId="13767" xr:uid="{499B3786-C81F-447E-8D8B-3AC13EA3DA5A}"/>
    <cellStyle name="20% - Ênfase6 15 2 3" xfId="7515" xr:uid="{FC6A9BEE-63E0-4086-AC93-67E5665A3A50}"/>
    <cellStyle name="20% - Ênfase6 15 2 3 2" xfId="15792" xr:uid="{EBB9C217-00F0-42D4-AA74-8633E62581EA}"/>
    <cellStyle name="20% - Ênfase6 15 2 4" xfId="3456" xr:uid="{AB7B4CB2-8F5D-4152-9419-6C88075BCF6E}"/>
    <cellStyle name="20% - Ênfase6 15 2 4 2" xfId="11733" xr:uid="{2EC7D241-DC8D-44BA-BBE9-B768969444FD}"/>
    <cellStyle name="20% - Ênfase6 15 2 5" xfId="9684" xr:uid="{50BDF572-2C4B-4D62-A39D-AB6E89A44782}"/>
    <cellStyle name="20% - Ênfase6 15 3" xfId="891" xr:uid="{2128891B-A5B7-4042-8903-6709FFE50366}"/>
    <cellStyle name="20% - Ênfase6 15 3 2" xfId="4994" xr:uid="{9E6CD80B-63CE-4890-9B14-FE145A151CB8}"/>
    <cellStyle name="20% - Ênfase6 15 3 2 2" xfId="13271" xr:uid="{62E26296-B83E-47EF-8CAB-B6AED1A79B41}"/>
    <cellStyle name="20% - Ênfase6 15 3 3" xfId="7019" xr:uid="{2BDA2245-5048-4A7B-A9A2-043A193EBC94}"/>
    <cellStyle name="20% - Ênfase6 15 3 3 2" xfId="15296" xr:uid="{ED1306F4-50A8-44E5-9AE3-5B7A1BF04C67}"/>
    <cellStyle name="20% - Ênfase6 15 3 4" xfId="2951" xr:uid="{53B43B86-FC0E-49B6-A36D-A0CFE8DDDA26}"/>
    <cellStyle name="20% - Ênfase6 15 3 4 2" xfId="11228" xr:uid="{81AF63B2-0F05-43A3-9243-EC75720DE962}"/>
    <cellStyle name="20% - Ênfase6 15 3 5" xfId="9180" xr:uid="{C4471EF7-220C-4D7A-A75B-E0D22B89621E}"/>
    <cellStyle name="20% - Ênfase6 15 4" xfId="1942" xr:uid="{FEA87DED-B1E3-4692-AF9E-8A7F50E79668}"/>
    <cellStyle name="20% - Ênfase6 15 4 2" xfId="6027" xr:uid="{1E0AD55F-0A80-41DC-9B47-E9EC4D02F14E}"/>
    <cellStyle name="20% - Ênfase6 15 4 2 2" xfId="14304" xr:uid="{FC0EAC5E-8F14-4ED0-90D6-B548A89BDBC8}"/>
    <cellStyle name="20% - Ênfase6 15 4 3" xfId="8027" xr:uid="{DE20CCE0-2671-464B-A9E4-FFA76250B924}"/>
    <cellStyle name="20% - Ênfase6 15 4 3 2" xfId="16304" xr:uid="{090808FF-16F0-4994-BD1F-CB4D096AB20E}"/>
    <cellStyle name="20% - Ênfase6 15 4 4" xfId="3994" xr:uid="{75F90B66-E08B-4BC1-A5EE-228C39193AA3}"/>
    <cellStyle name="20% - Ênfase6 15 4 4 2" xfId="12271" xr:uid="{DF974026-B119-4CF4-9C93-8C6A3EB832E2}"/>
    <cellStyle name="20% - Ênfase6 15 4 5" xfId="10222" xr:uid="{9B154A84-C963-4594-92E6-B9AECE6BEB62}"/>
    <cellStyle name="20% - Ênfase6 15 5" xfId="4490" xr:uid="{2BB6C49A-775B-4A25-A88B-895D80067F39}"/>
    <cellStyle name="20% - Ênfase6 15 5 2" xfId="12767" xr:uid="{5ECB7D77-3B30-4F99-A777-99379F5C835D}"/>
    <cellStyle name="20% - Ênfase6 15 6" xfId="6521" xr:uid="{44273159-CA4D-4E14-AE80-9C3847A7284E}"/>
    <cellStyle name="20% - Ênfase6 15 6 2" xfId="14798" xr:uid="{92F3D23A-6939-4FDC-A3F2-458637CEAFC5}"/>
    <cellStyle name="20% - Ênfase6 15 7" xfId="2442" xr:uid="{0634F5A6-6983-4999-9CAF-7F769939D364}"/>
    <cellStyle name="20% - Ênfase6 15 7 2" xfId="10719" xr:uid="{EC238489-06D7-401E-916B-2F4CBDFFD57F}"/>
    <cellStyle name="20% - Ênfase6 15 8" xfId="8673" xr:uid="{C407451C-39D7-49B4-A5D4-FB9861BE1B7E}"/>
    <cellStyle name="20% - Ênfase6 16" xfId="316" xr:uid="{B7DD4E40-3DDD-41AA-B895-FE85D5ABF083}"/>
    <cellStyle name="20% - Ênfase6 16 2" xfId="1402" xr:uid="{1F79F0BE-9854-410C-8707-0D8AC2306306}"/>
    <cellStyle name="20% - Ênfase6 16 2 2" xfId="5492" xr:uid="{5AD0EADF-E19E-4F9D-8C51-B73258AC9055}"/>
    <cellStyle name="20% - Ênfase6 16 2 2 2" xfId="13769" xr:uid="{20821023-3513-45C6-815E-4C444A4C71FD}"/>
    <cellStyle name="20% - Ênfase6 16 2 3" xfId="7517" xr:uid="{DFB8CEC7-9378-413A-9F9A-BE5482F82F5E}"/>
    <cellStyle name="20% - Ênfase6 16 2 3 2" xfId="15794" xr:uid="{9EF5F784-8869-4024-8794-96979410231B}"/>
    <cellStyle name="20% - Ênfase6 16 2 4" xfId="3458" xr:uid="{09194F1B-AED9-4E9B-A79B-C005F4EDC32C}"/>
    <cellStyle name="20% - Ênfase6 16 2 4 2" xfId="11735" xr:uid="{64941D99-BB35-44FF-837D-E02D94F764EC}"/>
    <cellStyle name="20% - Ênfase6 16 2 5" xfId="9686" xr:uid="{772805E2-B1CB-4083-AC01-339ABC9D05A6}"/>
    <cellStyle name="20% - Ênfase6 16 3" xfId="893" xr:uid="{27D1AD45-9086-401D-9AB2-AD6FFFE554EB}"/>
    <cellStyle name="20% - Ênfase6 16 3 2" xfId="4996" xr:uid="{D4D4295E-D577-48F1-8913-28F27F2D86EC}"/>
    <cellStyle name="20% - Ênfase6 16 3 2 2" xfId="13273" xr:uid="{C06DA9FC-38C6-46F4-8E46-4C051CFD4D5A}"/>
    <cellStyle name="20% - Ênfase6 16 3 3" xfId="7021" xr:uid="{98A14887-166D-41F2-8E04-5E3F2AACA1FA}"/>
    <cellStyle name="20% - Ênfase6 16 3 3 2" xfId="15298" xr:uid="{C4EC6C07-0719-4348-ADCF-38C6D355F771}"/>
    <cellStyle name="20% - Ênfase6 16 3 4" xfId="2953" xr:uid="{6B207EB6-AFD7-4EAA-941E-BFF5083F8837}"/>
    <cellStyle name="20% - Ênfase6 16 3 4 2" xfId="11230" xr:uid="{2F9BFEFA-B9AF-4EDF-A999-EC05C874CCCA}"/>
    <cellStyle name="20% - Ênfase6 16 3 5" xfId="9182" xr:uid="{6314AE1C-0946-4668-BEC8-01AD516724A3}"/>
    <cellStyle name="20% - Ênfase6 16 4" xfId="1944" xr:uid="{0C57FB83-B6BC-47A2-ACA6-7C1E49E2663B}"/>
    <cellStyle name="20% - Ênfase6 16 4 2" xfId="6029" xr:uid="{7C8F90B4-4E90-4D33-9600-D7CA878AA7D1}"/>
    <cellStyle name="20% - Ênfase6 16 4 2 2" xfId="14306" xr:uid="{3B484EE3-5552-4753-958F-13ECB185B325}"/>
    <cellStyle name="20% - Ênfase6 16 4 3" xfId="8029" xr:uid="{40E81BEF-6BC6-48FD-97D1-FEC8ED79C648}"/>
    <cellStyle name="20% - Ênfase6 16 4 3 2" xfId="16306" xr:uid="{89BDDA5C-5AC9-4904-80AE-E6BD282F9081}"/>
    <cellStyle name="20% - Ênfase6 16 4 4" xfId="3996" xr:uid="{CEDF2628-736F-4F6C-94A0-388E03F1B4E9}"/>
    <cellStyle name="20% - Ênfase6 16 4 4 2" xfId="12273" xr:uid="{CB1646F4-FFA2-4630-BB36-B14CA061C63E}"/>
    <cellStyle name="20% - Ênfase6 16 4 5" xfId="10224" xr:uid="{D17F7250-AE3E-4568-A294-B3F9D16DE5A2}"/>
    <cellStyle name="20% - Ênfase6 16 5" xfId="4492" xr:uid="{4A7B94CA-20C4-46F3-9A05-0A445D330A89}"/>
    <cellStyle name="20% - Ênfase6 16 5 2" xfId="12769" xr:uid="{F5DC3E40-2BDB-474D-A03A-152ED18E7D02}"/>
    <cellStyle name="20% - Ênfase6 16 6" xfId="6523" xr:uid="{888AA394-E547-463D-93BF-AA85080C3BD7}"/>
    <cellStyle name="20% - Ênfase6 16 6 2" xfId="14800" xr:uid="{0B0ED4CE-9F9F-4346-84D1-8EE97DBCDF52}"/>
    <cellStyle name="20% - Ênfase6 16 7" xfId="2444" xr:uid="{11020D0B-993C-4AC8-AAB3-995EFEC4BC91}"/>
    <cellStyle name="20% - Ênfase6 16 7 2" xfId="10721" xr:uid="{77AFC4E0-59D7-4D0D-A1ED-3E89827B6E4D}"/>
    <cellStyle name="20% - Ênfase6 16 8" xfId="8675" xr:uid="{F6AF67D0-551D-4806-8E7D-6DF019A65ECB}"/>
    <cellStyle name="20% - Ênfase6 17" xfId="318" xr:uid="{0B0B3E82-B0DF-4149-91E9-ADC2DA6D6BE7}"/>
    <cellStyle name="20% - Ênfase6 17 2" xfId="1404" xr:uid="{EDAB90A6-C5EA-4E0B-800E-074F3A3C7C26}"/>
    <cellStyle name="20% - Ênfase6 17 2 2" xfId="5494" xr:uid="{658EB320-2731-4F8E-8477-8EA58563EE77}"/>
    <cellStyle name="20% - Ênfase6 17 2 2 2" xfId="13771" xr:uid="{4ABA3D65-9E26-4096-A84F-F1BE847899C1}"/>
    <cellStyle name="20% - Ênfase6 17 2 3" xfId="7519" xr:uid="{35A79BBA-EC31-4A58-A6CE-093786BEBEE0}"/>
    <cellStyle name="20% - Ênfase6 17 2 3 2" xfId="15796" xr:uid="{32F2AD3B-8ACD-461B-90D4-394A058ADF5F}"/>
    <cellStyle name="20% - Ênfase6 17 2 4" xfId="3460" xr:uid="{E18DE768-86A5-4FB6-9E8F-4FCCA0DE02A1}"/>
    <cellStyle name="20% - Ênfase6 17 2 4 2" xfId="11737" xr:uid="{8F68B358-6701-442F-B241-F4ED7F25FEC7}"/>
    <cellStyle name="20% - Ênfase6 17 2 5" xfId="9688" xr:uid="{13BD9DBB-3F70-4BFC-AC02-AD7133396EF6}"/>
    <cellStyle name="20% - Ênfase6 17 3" xfId="895" xr:uid="{1222856B-C449-4678-BC19-53E2DA7B5678}"/>
    <cellStyle name="20% - Ênfase6 17 3 2" xfId="4998" xr:uid="{F437F86F-DF90-43FA-B2C1-7045F0721D63}"/>
    <cellStyle name="20% - Ênfase6 17 3 2 2" xfId="13275" xr:uid="{3D678E6C-3B73-45D7-8811-88C9D0EB3FE5}"/>
    <cellStyle name="20% - Ênfase6 17 3 3" xfId="7023" xr:uid="{54ACB5F9-0C67-472A-96E7-8C1C987177E9}"/>
    <cellStyle name="20% - Ênfase6 17 3 3 2" xfId="15300" xr:uid="{D65361F9-D23B-42F0-83A6-10BB2A8532F5}"/>
    <cellStyle name="20% - Ênfase6 17 3 4" xfId="2955" xr:uid="{EF896C63-D771-46ED-BADF-2AA5B2FA3B5C}"/>
    <cellStyle name="20% - Ênfase6 17 3 4 2" xfId="11232" xr:uid="{BCD69B14-463F-48CD-A62C-6628BA725F48}"/>
    <cellStyle name="20% - Ênfase6 17 3 5" xfId="9184" xr:uid="{42E5D663-1F3A-4188-B9C5-465D947396FA}"/>
    <cellStyle name="20% - Ênfase6 17 4" xfId="1946" xr:uid="{94050ED9-9BF9-4519-8262-8E8B6F113CB9}"/>
    <cellStyle name="20% - Ênfase6 17 4 2" xfId="6031" xr:uid="{0A0E1DF6-B410-4491-837B-9FAE5C563C30}"/>
    <cellStyle name="20% - Ênfase6 17 4 2 2" xfId="14308" xr:uid="{606DC65E-2539-4644-A870-ACD43F511D41}"/>
    <cellStyle name="20% - Ênfase6 17 4 3" xfId="8031" xr:uid="{BC159CE4-C39E-454E-8C50-FC42B3EA1DA7}"/>
    <cellStyle name="20% - Ênfase6 17 4 3 2" xfId="16308" xr:uid="{165E8934-2356-4E89-90DC-68FA8CFDD1DC}"/>
    <cellStyle name="20% - Ênfase6 17 4 4" xfId="3998" xr:uid="{D8D35352-DB19-4BCA-A399-61769888E47F}"/>
    <cellStyle name="20% - Ênfase6 17 4 4 2" xfId="12275" xr:uid="{9AEB36D9-D119-4A2D-BAD2-8BA77C53DDCE}"/>
    <cellStyle name="20% - Ênfase6 17 4 5" xfId="10226" xr:uid="{638BBDD3-EBDD-407D-8CD8-99373A8E5E40}"/>
    <cellStyle name="20% - Ênfase6 17 5" xfId="4494" xr:uid="{C80AEB6A-9672-41B2-9ADE-95F6E1903C58}"/>
    <cellStyle name="20% - Ênfase6 17 5 2" xfId="12771" xr:uid="{B0137285-E76F-4CA0-8548-AC5F62700930}"/>
    <cellStyle name="20% - Ênfase6 17 6" xfId="6525" xr:uid="{8D2B34D9-19FC-4352-8FB0-7A01DF5EEC67}"/>
    <cellStyle name="20% - Ênfase6 17 6 2" xfId="14802" xr:uid="{6C8CABDF-7C5A-4496-BDA1-8A6A05F34CE2}"/>
    <cellStyle name="20% - Ênfase6 17 7" xfId="2446" xr:uid="{FE93C3DA-D639-4F43-B15D-5743FC600F5A}"/>
    <cellStyle name="20% - Ênfase6 17 7 2" xfId="10723" xr:uid="{5C0F2544-6E42-49C7-991A-83C9251AEB8A}"/>
    <cellStyle name="20% - Ênfase6 17 8" xfId="8677" xr:uid="{A875F7D9-8B6F-4BB6-BCF6-AE44A0B46ADB}"/>
    <cellStyle name="20% - Ênfase6 18" xfId="320" xr:uid="{BEA67F18-DE1F-404C-B941-A70521AD8079}"/>
    <cellStyle name="20% - Ênfase6 18 2" xfId="1405" xr:uid="{BF4206B3-8497-4F68-89D4-DC8253BC8D7E}"/>
    <cellStyle name="20% - Ênfase6 18 2 2" xfId="5495" xr:uid="{10F65951-D285-4291-B71F-EE66526D9E8D}"/>
    <cellStyle name="20% - Ênfase6 18 2 2 2" xfId="13772" xr:uid="{21D8B03A-693C-4391-AE9D-1FB210A6CCD4}"/>
    <cellStyle name="20% - Ênfase6 18 2 3" xfId="7520" xr:uid="{437B4D32-EF03-460A-A853-4309D6EFE82D}"/>
    <cellStyle name="20% - Ênfase6 18 2 3 2" xfId="15797" xr:uid="{C2C71B17-7A3D-4CD6-8AAB-D85FBC011423}"/>
    <cellStyle name="20% - Ênfase6 18 2 4" xfId="3461" xr:uid="{76B837AA-39B2-4B52-97AE-9656C6C42F23}"/>
    <cellStyle name="20% - Ênfase6 18 2 4 2" xfId="11738" xr:uid="{A0AB1FB8-A9F6-47A4-9F67-6D82BEAD3EEB}"/>
    <cellStyle name="20% - Ênfase6 18 2 5" xfId="9689" xr:uid="{D58B3ACD-FDEF-4EE8-979E-9039F49F68B1}"/>
    <cellStyle name="20% - Ênfase6 18 3" xfId="896" xr:uid="{DDBE420F-7762-480B-B2DF-A6B55C1B517A}"/>
    <cellStyle name="20% - Ênfase6 18 3 2" xfId="4999" xr:uid="{D2C7C313-202C-4CE3-AE2A-82B50D9B9F5E}"/>
    <cellStyle name="20% - Ênfase6 18 3 2 2" xfId="13276" xr:uid="{7DC03E64-1ACE-4A61-8493-70E4766E9339}"/>
    <cellStyle name="20% - Ênfase6 18 3 3" xfId="7024" xr:uid="{69B9D521-E3B1-4F65-9360-9BE321EE4DA5}"/>
    <cellStyle name="20% - Ênfase6 18 3 3 2" xfId="15301" xr:uid="{BB795FD3-DA56-4368-9532-43B334BBC370}"/>
    <cellStyle name="20% - Ênfase6 18 3 4" xfId="2956" xr:uid="{BE1075E7-E393-42A9-92CA-5AA00E926F36}"/>
    <cellStyle name="20% - Ênfase6 18 3 4 2" xfId="11233" xr:uid="{F74F9B32-2FCD-416B-A473-11934F005FAA}"/>
    <cellStyle name="20% - Ênfase6 18 3 5" xfId="9185" xr:uid="{9B953920-E8EF-4A09-BEFA-BA6C330E4B35}"/>
    <cellStyle name="20% - Ênfase6 18 4" xfId="1947" xr:uid="{09BB1D4E-3A7D-4E1C-872F-FB22489E19C2}"/>
    <cellStyle name="20% - Ênfase6 18 4 2" xfId="6032" xr:uid="{F68437C9-D903-4AC9-A7CE-E452C37174F4}"/>
    <cellStyle name="20% - Ênfase6 18 4 2 2" xfId="14309" xr:uid="{51189735-ABEF-465C-82DC-D19F088BB5EC}"/>
    <cellStyle name="20% - Ênfase6 18 4 3" xfId="8032" xr:uid="{3CD8B59C-66E9-42A1-9193-161888036485}"/>
    <cellStyle name="20% - Ênfase6 18 4 3 2" xfId="16309" xr:uid="{F3A10FDD-8B37-4446-A3F1-D2A65E87C474}"/>
    <cellStyle name="20% - Ênfase6 18 4 4" xfId="3999" xr:uid="{94ACE84A-A9CC-4EF6-BA93-A9C9C4338BD5}"/>
    <cellStyle name="20% - Ênfase6 18 4 4 2" xfId="12276" xr:uid="{9C991B04-5B35-4950-B660-9BB59C490E09}"/>
    <cellStyle name="20% - Ênfase6 18 4 5" xfId="10227" xr:uid="{63811472-C687-4908-AFDE-742DF419211C}"/>
    <cellStyle name="20% - Ênfase6 18 5" xfId="4495" xr:uid="{AB46562F-41DC-4808-A07A-CA38334203D7}"/>
    <cellStyle name="20% - Ênfase6 18 5 2" xfId="12772" xr:uid="{4A3E90E2-2C17-4048-AF6B-65FB2A2365D9}"/>
    <cellStyle name="20% - Ênfase6 18 6" xfId="6526" xr:uid="{55BE3BC6-A304-4D8A-AD62-B5BC9144D6DA}"/>
    <cellStyle name="20% - Ênfase6 18 6 2" xfId="14803" xr:uid="{C38DC948-09CA-41C9-B60E-2C93FCA90870}"/>
    <cellStyle name="20% - Ênfase6 18 7" xfId="2447" xr:uid="{9D9FC6A2-246B-4A57-87E5-E527CF893DE7}"/>
    <cellStyle name="20% - Ênfase6 18 7 2" xfId="10724" xr:uid="{EF6D6390-27AD-4969-9F7F-D50B22109B32}"/>
    <cellStyle name="20% - Ênfase6 18 8" xfId="8678" xr:uid="{4FD85BB5-C3F2-4CAC-9F86-8E39064081CB}"/>
    <cellStyle name="20% - Ênfase6 19" xfId="321" xr:uid="{878230BD-F3CF-413B-B798-E754BAE0C731}"/>
    <cellStyle name="20% - Ênfase6 19 2" xfId="1406" xr:uid="{95CB687F-3888-4383-9B65-19DFE6604F71}"/>
    <cellStyle name="20% - Ênfase6 19 2 2" xfId="5496" xr:uid="{488FEF53-5073-4073-9878-0529D6A1AA34}"/>
    <cellStyle name="20% - Ênfase6 19 2 2 2" xfId="13773" xr:uid="{76984698-BEE7-4D94-99CD-141B9F5BAA73}"/>
    <cellStyle name="20% - Ênfase6 19 2 3" xfId="7521" xr:uid="{AD275EC4-3528-4736-9D9E-6D8C478B180D}"/>
    <cellStyle name="20% - Ênfase6 19 2 3 2" xfId="15798" xr:uid="{ADDBAF09-3AD0-4A85-95BD-3CF6D783B317}"/>
    <cellStyle name="20% - Ênfase6 19 2 4" xfId="3462" xr:uid="{FCEE42A2-8B2B-499F-A952-778EFDFB5848}"/>
    <cellStyle name="20% - Ênfase6 19 2 4 2" xfId="11739" xr:uid="{AC44EC5E-3C0F-42F0-BFEC-5B930DABB03F}"/>
    <cellStyle name="20% - Ênfase6 19 2 5" xfId="9690" xr:uid="{F7AE5ACB-BC21-44B1-B658-5E73B41D3C8E}"/>
    <cellStyle name="20% - Ênfase6 19 3" xfId="897" xr:uid="{B9EB71F9-F6C0-4166-AA34-1647DDB989D2}"/>
    <cellStyle name="20% - Ênfase6 19 3 2" xfId="5000" xr:uid="{6072C82E-5D5B-4D43-95C0-540822133F65}"/>
    <cellStyle name="20% - Ênfase6 19 3 2 2" xfId="13277" xr:uid="{F7940187-623E-4BDE-9BCE-2528B3385F4C}"/>
    <cellStyle name="20% - Ênfase6 19 3 3" xfId="7025" xr:uid="{31FAD191-89E4-438A-984F-D9850461DB7C}"/>
    <cellStyle name="20% - Ênfase6 19 3 3 2" xfId="15302" xr:uid="{79FE47A9-3604-450E-A5F7-255683AC5310}"/>
    <cellStyle name="20% - Ênfase6 19 3 4" xfId="2957" xr:uid="{3B190FAF-409F-4AD7-A428-082E888E34CD}"/>
    <cellStyle name="20% - Ênfase6 19 3 4 2" xfId="11234" xr:uid="{828DD06A-AF59-4DFF-88A7-09471B74D3FC}"/>
    <cellStyle name="20% - Ênfase6 19 3 5" xfId="9186" xr:uid="{E1E97ED1-BD69-4956-8563-FE4976B26CA2}"/>
    <cellStyle name="20% - Ênfase6 19 4" xfId="1948" xr:uid="{2155D1AF-6E27-4003-80A2-59D750392633}"/>
    <cellStyle name="20% - Ênfase6 19 4 2" xfId="6033" xr:uid="{FE841C87-4032-47A6-91C3-BA4EFC5927E6}"/>
    <cellStyle name="20% - Ênfase6 19 4 2 2" xfId="14310" xr:uid="{E0022AC1-9CB7-42B1-A970-16ED99DAE90F}"/>
    <cellStyle name="20% - Ênfase6 19 4 3" xfId="8033" xr:uid="{1AB99F23-1058-4BE4-A699-321BCC6F2CA3}"/>
    <cellStyle name="20% - Ênfase6 19 4 3 2" xfId="16310" xr:uid="{1BACDCEF-A38D-46EC-8A5C-6D787E522934}"/>
    <cellStyle name="20% - Ênfase6 19 4 4" xfId="4000" xr:uid="{1062202C-1639-420E-ADB5-2BACA89FF8D8}"/>
    <cellStyle name="20% - Ênfase6 19 4 4 2" xfId="12277" xr:uid="{C4B3DD2D-3C32-4916-85C8-A46C8870E37F}"/>
    <cellStyle name="20% - Ênfase6 19 4 5" xfId="10228" xr:uid="{D5016120-A8C4-4494-B092-59511DE69CE9}"/>
    <cellStyle name="20% - Ênfase6 19 5" xfId="4496" xr:uid="{E78AE25F-6952-4384-B5B5-D03560D369EB}"/>
    <cellStyle name="20% - Ênfase6 19 5 2" xfId="12773" xr:uid="{B34B533D-1540-484F-B8BD-9E2CE0E56C89}"/>
    <cellStyle name="20% - Ênfase6 19 6" xfId="6527" xr:uid="{A6E8CDB2-BB2C-4D70-A0D6-AC30624C8683}"/>
    <cellStyle name="20% - Ênfase6 19 6 2" xfId="14804" xr:uid="{AA4C08AF-8E38-4B44-B88F-28E48894A318}"/>
    <cellStyle name="20% - Ênfase6 19 7" xfId="2448" xr:uid="{0BEDD9C1-E141-4A80-BDEA-A8D423B7A588}"/>
    <cellStyle name="20% - Ênfase6 19 7 2" xfId="10725" xr:uid="{0577D843-D702-41C7-BE28-F76F6BC98253}"/>
    <cellStyle name="20% - Ênfase6 19 8" xfId="8679" xr:uid="{44A7BFAD-8E52-4850-B2E6-A323DD44A365}"/>
    <cellStyle name="20% - Ênfase6 2" xfId="48" xr:uid="{240949B2-2AA1-4DFE-A2F1-89FEC6D0EAA3}"/>
    <cellStyle name="20% - Ênfase6 2 2" xfId="322" xr:uid="{6DC8C04C-540C-41F1-9822-5EC57584A021}"/>
    <cellStyle name="20% - Ênfase6 2 2 2" xfId="1407" xr:uid="{56C539A9-B0CE-4BD3-94D2-A664FE556AEA}"/>
    <cellStyle name="20% - Ênfase6 2 2 2 2" xfId="5497" xr:uid="{853E6DE9-089B-432F-8C9E-18C168F21B00}"/>
    <cellStyle name="20% - Ênfase6 2 2 2 2 2" xfId="13774" xr:uid="{A8395737-4167-4B97-A450-675AD1810C3D}"/>
    <cellStyle name="20% - Ênfase6 2 2 2 3" xfId="7522" xr:uid="{DB8CDB96-E5D9-4262-B21B-82A2C033D061}"/>
    <cellStyle name="20% - Ênfase6 2 2 2 3 2" xfId="15799" xr:uid="{27C2A711-5E71-4FF8-BAFD-91F91F5CBD82}"/>
    <cellStyle name="20% - Ênfase6 2 2 2 4" xfId="3463" xr:uid="{322C621D-5C43-4ECB-90DA-AC0EA0E73E3B}"/>
    <cellStyle name="20% - Ênfase6 2 2 2 4 2" xfId="11740" xr:uid="{571DCEAD-EBF8-46BF-ADF6-5E1B53388C56}"/>
    <cellStyle name="20% - Ênfase6 2 2 2 5" xfId="9691" xr:uid="{BCDC268E-511B-4E37-AEB5-39D2F3458BDE}"/>
    <cellStyle name="20% - Ênfase6 2 2 3" xfId="898" xr:uid="{E952FFE8-BE09-4B92-A97C-679AC99D194B}"/>
    <cellStyle name="20% - Ênfase6 2 2 3 2" xfId="5001" xr:uid="{821650EE-4B5E-4920-B7C1-C8F82450DA8D}"/>
    <cellStyle name="20% - Ênfase6 2 2 3 2 2" xfId="13278" xr:uid="{822D7E7B-7FC7-4EEB-AF6F-D74B46C18CBF}"/>
    <cellStyle name="20% - Ênfase6 2 2 3 3" xfId="7026" xr:uid="{ABA356FE-EC44-48B1-806C-9A3798FEC538}"/>
    <cellStyle name="20% - Ênfase6 2 2 3 3 2" xfId="15303" xr:uid="{779DC491-24A2-4E5F-A181-D8EF8076F35B}"/>
    <cellStyle name="20% - Ênfase6 2 2 3 4" xfId="2958" xr:uid="{F357C3B1-39FA-4D4C-98B3-5E0627C2136C}"/>
    <cellStyle name="20% - Ênfase6 2 2 3 4 2" xfId="11235" xr:uid="{13906F41-7157-4B1E-9AD0-A4E8C16F36A9}"/>
    <cellStyle name="20% - Ênfase6 2 2 3 5" xfId="9187" xr:uid="{3EAEEAB7-425F-4BAA-B558-20492E63E8DB}"/>
    <cellStyle name="20% - Ênfase6 2 2 4" xfId="1949" xr:uid="{C4FF8187-86CF-4D1E-AEB8-7D5A6C28D5E4}"/>
    <cellStyle name="20% - Ênfase6 2 2 4 2" xfId="6034" xr:uid="{0C38E2B4-3233-4A63-B4F3-B5CD962BCFAC}"/>
    <cellStyle name="20% - Ênfase6 2 2 4 2 2" xfId="14311" xr:uid="{96B6DC24-F414-4DC9-84D6-161CF1C0519A}"/>
    <cellStyle name="20% - Ênfase6 2 2 4 3" xfId="8034" xr:uid="{38FA2AD5-6DD1-4592-B551-8EBFA8C3AD95}"/>
    <cellStyle name="20% - Ênfase6 2 2 4 3 2" xfId="16311" xr:uid="{EDA8E1B4-69EF-4F4B-B198-25305AA912E1}"/>
    <cellStyle name="20% - Ênfase6 2 2 4 4" xfId="4001" xr:uid="{D55682AD-F7B4-4447-8949-67DF8685DEFB}"/>
    <cellStyle name="20% - Ênfase6 2 2 4 4 2" xfId="12278" xr:uid="{400DD97A-1620-4C95-9222-0E60D8B7AFEB}"/>
    <cellStyle name="20% - Ênfase6 2 2 4 5" xfId="10229" xr:uid="{6FEC871B-6DDE-4AB1-BF6C-8D2F98BB60C7}"/>
    <cellStyle name="20% - Ênfase6 2 2 5" xfId="4497" xr:uid="{9044F801-0E43-43F3-A2A1-40A12DB7BC8E}"/>
    <cellStyle name="20% - Ênfase6 2 2 5 2" xfId="12774" xr:uid="{2A621C9B-9B23-496F-8C13-62778926A423}"/>
    <cellStyle name="20% - Ênfase6 2 2 6" xfId="6528" xr:uid="{F0856272-FBCD-46E7-B6E4-29D5954EA31D}"/>
    <cellStyle name="20% - Ênfase6 2 2 6 2" xfId="14805" xr:uid="{A0EBE767-8DDC-4668-BB92-781D34D20DA1}"/>
    <cellStyle name="20% - Ênfase6 2 2 7" xfId="2449" xr:uid="{024066B4-E7FD-434E-83E2-A1702EF86002}"/>
    <cellStyle name="20% - Ênfase6 2 2 7 2" xfId="10726" xr:uid="{9E4A3BB7-9124-42BC-838F-4365AA7D0FBE}"/>
    <cellStyle name="20% - Ênfase6 2 2 8" xfId="8680" xr:uid="{987BD328-EFFF-47E4-A3F7-8F08F3CD9925}"/>
    <cellStyle name="20% - Ênfase6 2 3" xfId="1148" xr:uid="{3441EFBF-0C46-44B9-A49E-FB18905497D8}"/>
    <cellStyle name="20% - Ênfase6 2 3 2" xfId="5240" xr:uid="{0A25596B-E3E2-4593-97FB-46A0E7E2F3ED}"/>
    <cellStyle name="20% - Ênfase6 2 3 2 2" xfId="13517" xr:uid="{12BC10D7-CD80-43C9-AAED-64D4EE2835B1}"/>
    <cellStyle name="20% - Ênfase6 2 3 3" xfId="7265" xr:uid="{926A25A9-DD1C-4CB0-8357-5BAA42F2ACD3}"/>
    <cellStyle name="20% - Ênfase6 2 3 3 2" xfId="15542" xr:uid="{BBB2C50F-4591-40B4-97F2-459CAE3B935A}"/>
    <cellStyle name="20% - Ênfase6 2 3 4" xfId="3205" xr:uid="{754609F5-0D2E-4788-8E55-7DDFB00191D9}"/>
    <cellStyle name="20% - Ênfase6 2 3 4 2" xfId="11482" xr:uid="{060980AE-944F-4BF8-A591-CD8B11404A87}"/>
    <cellStyle name="20% - Ênfase6 2 3 5" xfId="9433" xr:uid="{B7171543-3C4C-479F-A837-2DEC0CD67075}"/>
    <cellStyle name="20% - Ênfase6 2 4" xfId="640" xr:uid="{02B0A084-40DE-4F0C-9ACA-39AD96C17080}"/>
    <cellStyle name="20% - Ênfase6 2 4 2" xfId="4746" xr:uid="{89C6A387-F88F-47E7-B129-2C4D9A9F9874}"/>
    <cellStyle name="20% - Ênfase6 2 4 2 2" xfId="13023" xr:uid="{C52D5E62-B64B-4646-8449-1FFC53184178}"/>
    <cellStyle name="20% - Ênfase6 2 4 3" xfId="6771" xr:uid="{29B2FA77-3FBB-4F9C-939D-E88A1BB9C6C9}"/>
    <cellStyle name="20% - Ênfase6 2 4 3 2" xfId="15048" xr:uid="{20DDB795-932B-438C-8F3C-45A6DD5F35D9}"/>
    <cellStyle name="20% - Ênfase6 2 4 4" xfId="2701" xr:uid="{61EF209E-D997-48EA-B2A8-7A3ED62CCE08}"/>
    <cellStyle name="20% - Ênfase6 2 4 4 2" xfId="10978" xr:uid="{5783F79F-B2BC-46A0-9359-015ABF439259}"/>
    <cellStyle name="20% - Ênfase6 2 4 5" xfId="8930" xr:uid="{AC39E5F0-FC55-42EF-9B8C-99DAA46471B3}"/>
    <cellStyle name="20% - Ênfase6 2 5" xfId="1693" xr:uid="{14439914-EAC2-4A22-9EDC-88CE392DA843}"/>
    <cellStyle name="20% - Ênfase6 2 5 2" xfId="5779" xr:uid="{A2E4F81C-D2B2-424F-B0F9-F10BB9D65007}"/>
    <cellStyle name="20% - Ênfase6 2 5 2 2" xfId="14056" xr:uid="{D246BA43-A7AE-435E-98C0-D74DB402D227}"/>
    <cellStyle name="20% - Ênfase6 2 5 3" xfId="7779" xr:uid="{B9E21678-BD2D-46EA-A8C1-8E29D64AFDD8}"/>
    <cellStyle name="20% - Ênfase6 2 5 3 2" xfId="16056" xr:uid="{6CC01334-CA74-4B7D-A7F0-EF9CCAB28622}"/>
    <cellStyle name="20% - Ênfase6 2 5 4" xfId="3745" xr:uid="{9ADD392C-CA71-4BAF-AB6C-39F92FCD1BB4}"/>
    <cellStyle name="20% - Ênfase6 2 5 4 2" xfId="12022" xr:uid="{C94C3999-B6FE-418F-A13B-0545A700ABA8}"/>
    <cellStyle name="20% - Ênfase6 2 5 5" xfId="9973" xr:uid="{4E6F1980-7716-49FF-8B2F-318E3A6C2ABB}"/>
    <cellStyle name="20% - Ênfase6 2 6" xfId="4242" xr:uid="{8211A442-AEEC-41BB-A483-5F644676394F}"/>
    <cellStyle name="20% - Ênfase6 2 6 2" xfId="12519" xr:uid="{18F59E0E-DED6-497C-BD31-3867581A9B5C}"/>
    <cellStyle name="20% - Ênfase6 2 7" xfId="6273" xr:uid="{1B942F7F-65E3-440A-AA8F-F9F387B51AEA}"/>
    <cellStyle name="20% - Ênfase6 2 7 2" xfId="14550" xr:uid="{B1DF6626-26CB-498C-9849-506853516609}"/>
    <cellStyle name="20% - Ênfase6 2 8" xfId="2192" xr:uid="{EE4ABA7C-5577-4D03-BD64-314759C54191}"/>
    <cellStyle name="20% - Ênfase6 2 8 2" xfId="10469" xr:uid="{4DE11D52-4233-43E2-B3ED-C6195C6125AE}"/>
    <cellStyle name="20% - Ênfase6 2 9" xfId="8424" xr:uid="{2005A6A1-C9A1-497D-8B2F-14EC7B3E0027}"/>
    <cellStyle name="20% - Ênfase6 20" xfId="315" xr:uid="{8656D285-B56F-4D4D-8EFF-0BC48C56367B}"/>
    <cellStyle name="20% - Ênfase6 20 2" xfId="1401" xr:uid="{9CADFCE6-9DC0-4A92-B3E2-8F7E445A4953}"/>
    <cellStyle name="20% - Ênfase6 20 2 2" xfId="5491" xr:uid="{64349BF7-F106-4FCF-98FE-AE58F6C727E3}"/>
    <cellStyle name="20% - Ênfase6 20 2 2 2" xfId="13768" xr:uid="{C6E65EC7-08F3-4A97-8B3D-C403308A8973}"/>
    <cellStyle name="20% - Ênfase6 20 2 3" xfId="7516" xr:uid="{DE7B789D-8F78-4CEC-82EF-ECF497E38548}"/>
    <cellStyle name="20% - Ênfase6 20 2 3 2" xfId="15793" xr:uid="{610B9F84-1DB9-4D2F-83FC-F650D2C6D81D}"/>
    <cellStyle name="20% - Ênfase6 20 2 4" xfId="3457" xr:uid="{9C7755B8-AA37-4749-953B-AA5C423BB97D}"/>
    <cellStyle name="20% - Ênfase6 20 2 4 2" xfId="11734" xr:uid="{F72E3BDA-BE9C-4671-B0C2-D0187CB9E9FC}"/>
    <cellStyle name="20% - Ênfase6 20 2 5" xfId="9685" xr:uid="{B23AA913-4E1E-410B-A3C0-C5A4579A7320}"/>
    <cellStyle name="20% - Ênfase6 20 3" xfId="892" xr:uid="{C3D34E9E-7BF1-41F1-B08A-3367D5631D62}"/>
    <cellStyle name="20% - Ênfase6 20 3 2" xfId="4995" xr:uid="{3DEAC609-B4C5-4A39-808F-B57D5F14D83A}"/>
    <cellStyle name="20% - Ênfase6 20 3 2 2" xfId="13272" xr:uid="{C4760B81-3518-477B-9D15-1ECD6DB254B8}"/>
    <cellStyle name="20% - Ênfase6 20 3 3" xfId="7020" xr:uid="{0F103673-5E7E-446A-B1A9-717C2F957EB0}"/>
    <cellStyle name="20% - Ênfase6 20 3 3 2" xfId="15297" xr:uid="{5516B7E0-AF38-4E4F-ABA3-F2F4A2A7F1D9}"/>
    <cellStyle name="20% - Ênfase6 20 3 4" xfId="2952" xr:uid="{43B676DD-CFDD-4546-8E0E-A0FE84707AAB}"/>
    <cellStyle name="20% - Ênfase6 20 3 4 2" xfId="11229" xr:uid="{DC8898D8-F777-4DEC-8DA7-A307042CD8CD}"/>
    <cellStyle name="20% - Ênfase6 20 3 5" xfId="9181" xr:uid="{01A5B284-A53E-4634-91C4-1A892F97B406}"/>
    <cellStyle name="20% - Ênfase6 20 4" xfId="1943" xr:uid="{634D0FD0-0473-4B53-B0A1-F2CE554A9014}"/>
    <cellStyle name="20% - Ênfase6 20 4 2" xfId="6028" xr:uid="{CB8B8C55-5813-4A2B-BB7C-52548190977B}"/>
    <cellStyle name="20% - Ênfase6 20 4 2 2" xfId="14305" xr:uid="{FC389805-F713-4D75-80EF-3905604FF1F2}"/>
    <cellStyle name="20% - Ênfase6 20 4 3" xfId="8028" xr:uid="{566B8A5A-661B-4516-8AB8-4A36497872E5}"/>
    <cellStyle name="20% - Ênfase6 20 4 3 2" xfId="16305" xr:uid="{B457D0BB-BBC8-4AFF-890B-E2656DAE118A}"/>
    <cellStyle name="20% - Ênfase6 20 4 4" xfId="3995" xr:uid="{22285605-FE3A-4032-B69F-CDEFA9BA8043}"/>
    <cellStyle name="20% - Ênfase6 20 4 4 2" xfId="12272" xr:uid="{B47C64D0-02BF-45AA-91E5-F88A13341B48}"/>
    <cellStyle name="20% - Ênfase6 20 4 5" xfId="10223" xr:uid="{5F6A6DA8-4BF6-4F15-BA27-B71C1D500C03}"/>
    <cellStyle name="20% - Ênfase6 20 5" xfId="4491" xr:uid="{67313587-C433-45E4-A9CE-17BC7C1DC617}"/>
    <cellStyle name="20% - Ênfase6 20 5 2" xfId="12768" xr:uid="{C2114318-486A-4AA9-8EE9-BD6E20E07ABA}"/>
    <cellStyle name="20% - Ênfase6 20 6" xfId="6522" xr:uid="{9021F1D0-06FE-4BBB-8B5C-D2AC959EEF2F}"/>
    <cellStyle name="20% - Ênfase6 20 6 2" xfId="14799" xr:uid="{65C3783B-6B7C-4680-ACBE-6FDA9F84C411}"/>
    <cellStyle name="20% - Ênfase6 20 7" xfId="2443" xr:uid="{F1C9477A-EA05-4BD5-8DEE-A85A638689B6}"/>
    <cellStyle name="20% - Ênfase6 20 7 2" xfId="10720" xr:uid="{EFDFC2D1-27DF-4945-BA46-720879E034B7}"/>
    <cellStyle name="20% - Ênfase6 20 8" xfId="8674" xr:uid="{FD7FFCAD-DA7D-4EEC-9592-E897DB1CBAF2}"/>
    <cellStyle name="20% - Ênfase6 21" xfId="317" xr:uid="{2D08CF3F-5F12-4717-ADA7-34068F7DD265}"/>
    <cellStyle name="20% - Ênfase6 21 2" xfId="1403" xr:uid="{281BF1B5-55A5-4FD0-9FDA-B2E39FFBCE2D}"/>
    <cellStyle name="20% - Ênfase6 21 2 2" xfId="5493" xr:uid="{7E7CC2A8-1A7C-4816-8BA8-37B0541155C4}"/>
    <cellStyle name="20% - Ênfase6 21 2 2 2" xfId="13770" xr:uid="{ACA0BE8F-8C95-438C-A014-70778CE4E058}"/>
    <cellStyle name="20% - Ênfase6 21 2 3" xfId="7518" xr:uid="{D1E87051-80EE-4FCD-9937-3E9B3C48D272}"/>
    <cellStyle name="20% - Ênfase6 21 2 3 2" xfId="15795" xr:uid="{11A8A2FC-6DE5-4DB0-A05B-FEDA5682200D}"/>
    <cellStyle name="20% - Ênfase6 21 2 4" xfId="3459" xr:uid="{0B9159D3-CFA8-4F5B-8815-E09DB25E54D5}"/>
    <cellStyle name="20% - Ênfase6 21 2 4 2" xfId="11736" xr:uid="{E24EA71B-8C54-4563-87F3-C953002B7503}"/>
    <cellStyle name="20% - Ênfase6 21 2 5" xfId="9687" xr:uid="{68B711DD-1DF9-4AD1-8A44-CF949916AD14}"/>
    <cellStyle name="20% - Ênfase6 21 3" xfId="894" xr:uid="{1C8FD2E4-A5B7-4B30-8A76-695EF0D37579}"/>
    <cellStyle name="20% - Ênfase6 21 3 2" xfId="4997" xr:uid="{587D25ED-E823-4667-B0F4-F749CB0EBC99}"/>
    <cellStyle name="20% - Ênfase6 21 3 2 2" xfId="13274" xr:uid="{F903E883-076F-4ED2-870C-0308845A58AA}"/>
    <cellStyle name="20% - Ênfase6 21 3 3" xfId="7022" xr:uid="{5E7BD67E-6363-46C1-B12C-2DBA55091481}"/>
    <cellStyle name="20% - Ênfase6 21 3 3 2" xfId="15299" xr:uid="{01D9D10A-16C6-46A4-82EB-F1C1C5157329}"/>
    <cellStyle name="20% - Ênfase6 21 3 4" xfId="2954" xr:uid="{877FB1E7-6EF5-4459-8F18-A4F55E0C1328}"/>
    <cellStyle name="20% - Ênfase6 21 3 4 2" xfId="11231" xr:uid="{7FD5B0F8-677A-4B6D-A91E-FA6CF8178EBC}"/>
    <cellStyle name="20% - Ênfase6 21 3 5" xfId="9183" xr:uid="{8D74F594-6D5F-4427-871D-794E10F6F7DD}"/>
    <cellStyle name="20% - Ênfase6 21 4" xfId="1945" xr:uid="{EA9CE1D4-8B1B-43AC-8D08-FD308CCE4456}"/>
    <cellStyle name="20% - Ênfase6 21 4 2" xfId="6030" xr:uid="{A78DD6C7-627B-4B16-88EB-B63C765B5E95}"/>
    <cellStyle name="20% - Ênfase6 21 4 2 2" xfId="14307" xr:uid="{CA5BCC67-57C4-4357-8E6C-AE3D7E10DB94}"/>
    <cellStyle name="20% - Ênfase6 21 4 3" xfId="8030" xr:uid="{C1B343CB-B429-4BAF-B27E-A356C6448B9D}"/>
    <cellStyle name="20% - Ênfase6 21 4 3 2" xfId="16307" xr:uid="{B60FB435-F2AE-4899-A590-4A408E201E21}"/>
    <cellStyle name="20% - Ênfase6 21 4 4" xfId="3997" xr:uid="{B41685A6-22BB-47C6-A4AD-F0482E7131BA}"/>
    <cellStyle name="20% - Ênfase6 21 4 4 2" xfId="12274" xr:uid="{2F467FD4-7BD0-4C6D-952F-89CF8DC41A09}"/>
    <cellStyle name="20% - Ênfase6 21 4 5" xfId="10225" xr:uid="{2550E049-05C1-49E9-8580-49F7DBF1D1AD}"/>
    <cellStyle name="20% - Ênfase6 21 5" xfId="4493" xr:uid="{62704FA4-91CF-4918-9E82-D8E5907D83ED}"/>
    <cellStyle name="20% - Ênfase6 21 5 2" xfId="12770" xr:uid="{281B5F91-03A2-43B9-BAC4-62805F2781EE}"/>
    <cellStyle name="20% - Ênfase6 21 6" xfId="6524" xr:uid="{5515EF02-EA11-4BA0-AC68-C9B6716BD8B6}"/>
    <cellStyle name="20% - Ênfase6 21 6 2" xfId="14801" xr:uid="{3346C749-8453-487F-9CF8-EACE90B0B45A}"/>
    <cellStyle name="20% - Ênfase6 21 7" xfId="2445" xr:uid="{F1D8F651-7DA6-451A-B1DF-542E4BBC3530}"/>
    <cellStyle name="20% - Ênfase6 21 7 2" xfId="10722" xr:uid="{08E24CAD-B72B-4A28-9628-D6D97C19D584}"/>
    <cellStyle name="20% - Ênfase6 21 8" xfId="8676" xr:uid="{A315299E-4219-47AB-B98A-7B0272CBABD9}"/>
    <cellStyle name="20% - Ênfase6 22" xfId="319" xr:uid="{22D35C0A-F968-4A46-8C57-23464FD6571C}"/>
    <cellStyle name="20% - Ênfase6 3" xfId="42" xr:uid="{083F2DC6-21A6-490F-980A-0441F3A1559A}"/>
    <cellStyle name="20% - Ênfase6 3 2" xfId="323" xr:uid="{6A4AD66F-3F79-4AEE-9D02-7E6454713F48}"/>
    <cellStyle name="20% - Ênfase6 3 2 2" xfId="1408" xr:uid="{6A01A732-1CF3-445A-868F-1389FAE44987}"/>
    <cellStyle name="20% - Ênfase6 3 2 2 2" xfId="5498" xr:uid="{44DAFAA0-9B7D-4CF2-9E6D-E195FCF5B53C}"/>
    <cellStyle name="20% - Ênfase6 3 2 2 2 2" xfId="13775" xr:uid="{3BC88D48-4C07-4DD3-B4C0-6FDD80D7A10C}"/>
    <cellStyle name="20% - Ênfase6 3 2 2 3" xfId="7523" xr:uid="{ACEDD529-9C2A-4DFE-A966-4376211D53AC}"/>
    <cellStyle name="20% - Ênfase6 3 2 2 3 2" xfId="15800" xr:uid="{C5A2A40C-3641-474B-ABDC-FAEBCB330D5A}"/>
    <cellStyle name="20% - Ênfase6 3 2 2 4" xfId="3464" xr:uid="{34169362-B9B1-4585-B5F3-5705FCDC2027}"/>
    <cellStyle name="20% - Ênfase6 3 2 2 4 2" xfId="11741" xr:uid="{2A4C72F7-AB17-4930-B36C-C9D886854B2E}"/>
    <cellStyle name="20% - Ênfase6 3 2 2 5" xfId="9692" xr:uid="{8710C87E-6E62-43E0-9132-D4775D2293E2}"/>
    <cellStyle name="20% - Ênfase6 3 2 3" xfId="899" xr:uid="{84FD1D4E-B3A1-4716-88C5-E4BAC8FE35F7}"/>
    <cellStyle name="20% - Ênfase6 3 2 3 2" xfId="5002" xr:uid="{4E06E509-16A4-4CDA-82B6-6268117453A6}"/>
    <cellStyle name="20% - Ênfase6 3 2 3 2 2" xfId="13279" xr:uid="{FA18DEDF-A10B-4692-88D2-53090F5BF2FA}"/>
    <cellStyle name="20% - Ênfase6 3 2 3 3" xfId="7027" xr:uid="{682C8452-E967-4F73-8AB2-74551D74B8FB}"/>
    <cellStyle name="20% - Ênfase6 3 2 3 3 2" xfId="15304" xr:uid="{A8950A7F-470E-42C2-9894-59CC8098F087}"/>
    <cellStyle name="20% - Ênfase6 3 2 3 4" xfId="2959" xr:uid="{0AFE1F0E-7E3C-4108-A234-6F943D7155F7}"/>
    <cellStyle name="20% - Ênfase6 3 2 3 4 2" xfId="11236" xr:uid="{4FF88040-D13F-4FC8-8F45-F5A43FC96ED3}"/>
    <cellStyle name="20% - Ênfase6 3 2 3 5" xfId="9188" xr:uid="{1687E9DD-4143-4807-B30D-918B68AB3C5F}"/>
    <cellStyle name="20% - Ênfase6 3 2 4" xfId="1950" xr:uid="{2129B422-C6EC-423D-82E4-064A2051D72A}"/>
    <cellStyle name="20% - Ênfase6 3 2 4 2" xfId="6035" xr:uid="{7C54C4D2-56CC-4678-912D-08D1340B0FC1}"/>
    <cellStyle name="20% - Ênfase6 3 2 4 2 2" xfId="14312" xr:uid="{A95401DC-FB51-4D3A-AF86-78218BC06119}"/>
    <cellStyle name="20% - Ênfase6 3 2 4 3" xfId="8035" xr:uid="{959C22C7-C956-491B-9127-80AD54B9D51F}"/>
    <cellStyle name="20% - Ênfase6 3 2 4 3 2" xfId="16312" xr:uid="{8C8710B0-E6AE-4374-9435-164BCC69DD77}"/>
    <cellStyle name="20% - Ênfase6 3 2 4 4" xfId="4002" xr:uid="{79843E53-E545-4E92-8623-A7EA1CFC00FC}"/>
    <cellStyle name="20% - Ênfase6 3 2 4 4 2" xfId="12279" xr:uid="{86FADCDE-5D89-4539-BD10-EC17F9164DF3}"/>
    <cellStyle name="20% - Ênfase6 3 2 4 5" xfId="10230" xr:uid="{89C3F6C5-0236-4DC9-963E-84515B735306}"/>
    <cellStyle name="20% - Ênfase6 3 2 5" xfId="4498" xr:uid="{9B106C7A-9F30-4D55-A4F1-314275809CD1}"/>
    <cellStyle name="20% - Ênfase6 3 2 5 2" xfId="12775" xr:uid="{89250AA0-7503-446D-85AC-727180B7BBDD}"/>
    <cellStyle name="20% - Ênfase6 3 2 6" xfId="6529" xr:uid="{1026D4AA-C1B4-4A4C-A2B3-79CC5F5E8093}"/>
    <cellStyle name="20% - Ênfase6 3 2 6 2" xfId="14806" xr:uid="{903605A8-0EF1-4E08-B944-4F3FE61E6F03}"/>
    <cellStyle name="20% - Ênfase6 3 2 7" xfId="2450" xr:uid="{100E862A-92EE-4569-8641-79764E2965CC}"/>
    <cellStyle name="20% - Ênfase6 3 2 7 2" xfId="10727" xr:uid="{03F289FF-7107-47EF-819A-2D14936431D1}"/>
    <cellStyle name="20% - Ênfase6 3 2 8" xfId="8681" xr:uid="{2B905B0F-3FF9-4792-9F60-96A4416F0951}"/>
    <cellStyle name="20% - Ênfase6 3 3" xfId="1143" xr:uid="{444DFC21-8929-44CB-8C69-24BDD94E316B}"/>
    <cellStyle name="20% - Ênfase6 3 3 2" xfId="5235" xr:uid="{0B87A95E-9C18-4F21-B62A-8BF04960D811}"/>
    <cellStyle name="20% - Ênfase6 3 3 2 2" xfId="13512" xr:uid="{C139E712-B413-496D-88A9-F2CB6D572208}"/>
    <cellStyle name="20% - Ênfase6 3 3 3" xfId="7260" xr:uid="{9BF5AA1F-F6EE-4C47-8D1E-1A85206DDC9E}"/>
    <cellStyle name="20% - Ênfase6 3 3 3 2" xfId="15537" xr:uid="{320B3BFA-DDDF-42E4-988D-CA04BDC7EF1A}"/>
    <cellStyle name="20% - Ênfase6 3 3 4" xfId="3200" xr:uid="{C9831F88-8B92-403A-AB05-31E29EF07F28}"/>
    <cellStyle name="20% - Ênfase6 3 3 4 2" xfId="11477" xr:uid="{31C7DDF3-B3F3-476D-A48C-78FB94A46EFA}"/>
    <cellStyle name="20% - Ênfase6 3 3 5" xfId="9428" xr:uid="{C4B10DF1-F7B6-48FE-977F-5CD1068CCCDF}"/>
    <cellStyle name="20% - Ênfase6 3 4" xfId="635" xr:uid="{5D7B536C-B978-4C20-90C9-3EEBE1D42B91}"/>
    <cellStyle name="20% - Ênfase6 3 4 2" xfId="4741" xr:uid="{F23C5446-8EDD-4AD2-98CA-8FDEBF555722}"/>
    <cellStyle name="20% - Ênfase6 3 4 2 2" xfId="13018" xr:uid="{C027A85D-3D24-433B-A790-96F444023DCD}"/>
    <cellStyle name="20% - Ênfase6 3 4 3" xfId="6766" xr:uid="{3E04C239-9354-4DA2-A97E-41464725AE6B}"/>
    <cellStyle name="20% - Ênfase6 3 4 3 2" xfId="15043" xr:uid="{73089DE8-0C1C-4C20-A3CE-7DD6BD23173B}"/>
    <cellStyle name="20% - Ênfase6 3 4 4" xfId="2696" xr:uid="{CF148031-4DBA-47F4-AA93-27482D1D548D}"/>
    <cellStyle name="20% - Ênfase6 3 4 4 2" xfId="10973" xr:uid="{2A85AA66-C834-4B18-B3E8-79EB3C587B4D}"/>
    <cellStyle name="20% - Ênfase6 3 4 5" xfId="8925" xr:uid="{90A77DDB-0415-4627-93A8-5EAC6B88529B}"/>
    <cellStyle name="20% - Ênfase6 3 5" xfId="1688" xr:uid="{8EB5DAC0-4BAD-4700-BCEA-14A238E1A7CE}"/>
    <cellStyle name="20% - Ênfase6 3 5 2" xfId="5774" xr:uid="{AE6577A9-94ED-4F32-BE79-DC8FABB84A9D}"/>
    <cellStyle name="20% - Ênfase6 3 5 2 2" xfId="14051" xr:uid="{0B86B529-5F01-45B6-AF48-192B26ED5CC3}"/>
    <cellStyle name="20% - Ênfase6 3 5 3" xfId="7774" xr:uid="{F9D31F76-FBD4-446D-AC37-C05978074C22}"/>
    <cellStyle name="20% - Ênfase6 3 5 3 2" xfId="16051" xr:uid="{60830015-FFBE-45E1-BE07-CD821E02F232}"/>
    <cellStyle name="20% - Ênfase6 3 5 4" xfId="3740" xr:uid="{B1C97914-6613-478B-9BDD-D04F9AF69C78}"/>
    <cellStyle name="20% - Ênfase6 3 5 4 2" xfId="12017" xr:uid="{F35D99A2-D22A-42B8-8094-5B52A9D5AB51}"/>
    <cellStyle name="20% - Ênfase6 3 5 5" xfId="9968" xr:uid="{1BA90244-0760-4FDD-8860-6F9E1163C0D5}"/>
    <cellStyle name="20% - Ênfase6 3 6" xfId="4237" xr:uid="{996A9AFA-F03D-4F94-AC55-E668D71E3D2C}"/>
    <cellStyle name="20% - Ênfase6 3 6 2" xfId="12514" xr:uid="{B1D8091D-3466-4376-AFDF-0269CE8C8250}"/>
    <cellStyle name="20% - Ênfase6 3 7" xfId="6268" xr:uid="{61DFF83E-EDEF-43B0-BE86-EC160C04E092}"/>
    <cellStyle name="20% - Ênfase6 3 7 2" xfId="14545" xr:uid="{3878DF06-612F-470A-8BD4-66B2F82A844B}"/>
    <cellStyle name="20% - Ênfase6 3 8" xfId="2187" xr:uid="{4E8C4658-A59C-4ADF-9FD5-35231D18E847}"/>
    <cellStyle name="20% - Ênfase6 3 8 2" xfId="10464" xr:uid="{4C029F83-855C-4417-A8D6-B1A4B4EE6D57}"/>
    <cellStyle name="20% - Ênfase6 3 9" xfId="8419" xr:uid="{8158B93F-6896-448F-8EE0-5711D6B06966}"/>
    <cellStyle name="20% - Ênfase6 4" xfId="46" xr:uid="{71AC88D1-16DB-443C-BABE-79995002111C}"/>
    <cellStyle name="20% - Ênfase6 4 2" xfId="324" xr:uid="{0C170A77-3CF3-4166-A6C2-1EE75EF9C845}"/>
    <cellStyle name="20% - Ênfase6 4 2 2" xfId="1409" xr:uid="{15EDC30A-15A9-4937-B4D7-C9294E8EFBEF}"/>
    <cellStyle name="20% - Ênfase6 4 2 2 2" xfId="5499" xr:uid="{1E4D8AD0-74A7-43F5-ADBC-0E4FBE5BE908}"/>
    <cellStyle name="20% - Ênfase6 4 2 2 2 2" xfId="13776" xr:uid="{DD8CBF09-E9ED-4F95-BB03-492F9E793E9C}"/>
    <cellStyle name="20% - Ênfase6 4 2 2 3" xfId="7524" xr:uid="{DEB1F88E-5DD1-4F0C-BBB6-EEF9449D62B8}"/>
    <cellStyle name="20% - Ênfase6 4 2 2 3 2" xfId="15801" xr:uid="{F96724C3-3C40-4578-8B28-59E80AA8DFF1}"/>
    <cellStyle name="20% - Ênfase6 4 2 2 4" xfId="3465" xr:uid="{7967708B-8EE9-4731-B3BE-3253DE2A314F}"/>
    <cellStyle name="20% - Ênfase6 4 2 2 4 2" xfId="11742" xr:uid="{D6ECB49C-C2E1-48E9-9E00-06B1AFF6DE7D}"/>
    <cellStyle name="20% - Ênfase6 4 2 2 5" xfId="9693" xr:uid="{07B6AC9B-E0FE-40EC-AB06-F3B432E75A3C}"/>
    <cellStyle name="20% - Ênfase6 4 2 3" xfId="900" xr:uid="{0B256A0F-D5F1-47EA-9DA5-351D661CA5DE}"/>
    <cellStyle name="20% - Ênfase6 4 2 3 2" xfId="5003" xr:uid="{D528C437-7E69-4994-8F3E-8B285331E4FB}"/>
    <cellStyle name="20% - Ênfase6 4 2 3 2 2" xfId="13280" xr:uid="{4D810526-0CD8-4DFA-83E9-57532BF6C6FE}"/>
    <cellStyle name="20% - Ênfase6 4 2 3 3" xfId="7028" xr:uid="{90C5D9C7-B8CF-4ABE-B1B4-AD2E28B162E1}"/>
    <cellStyle name="20% - Ênfase6 4 2 3 3 2" xfId="15305" xr:uid="{E39A28F1-FDEA-441C-ADD3-58085ECF94FB}"/>
    <cellStyle name="20% - Ênfase6 4 2 3 4" xfId="2960" xr:uid="{D76CC92E-9153-4D64-A108-5EE7AD9E7183}"/>
    <cellStyle name="20% - Ênfase6 4 2 3 4 2" xfId="11237" xr:uid="{6BAEA232-972E-4621-A2E2-C88971F72223}"/>
    <cellStyle name="20% - Ênfase6 4 2 3 5" xfId="9189" xr:uid="{E9D6F65E-9230-4FAA-A257-059DBB6D0498}"/>
    <cellStyle name="20% - Ênfase6 4 2 4" xfId="1951" xr:uid="{C104C503-7CDC-4663-9D70-45018040CF27}"/>
    <cellStyle name="20% - Ênfase6 4 2 4 2" xfId="6036" xr:uid="{FEEA2D60-FFDC-485A-80D7-C3AB4D7957E5}"/>
    <cellStyle name="20% - Ênfase6 4 2 4 2 2" xfId="14313" xr:uid="{47C75802-A175-45A4-98EB-26E381435587}"/>
    <cellStyle name="20% - Ênfase6 4 2 4 3" xfId="8036" xr:uid="{EFEC073B-02DA-419A-8A1C-4391C9C2EDB6}"/>
    <cellStyle name="20% - Ênfase6 4 2 4 3 2" xfId="16313" xr:uid="{003A7C08-93A6-4D97-A720-CC75C08219A0}"/>
    <cellStyle name="20% - Ênfase6 4 2 4 4" xfId="4003" xr:uid="{6C568832-3547-477A-AB03-D65408E6E4EF}"/>
    <cellStyle name="20% - Ênfase6 4 2 4 4 2" xfId="12280" xr:uid="{1BB55626-8AE7-4B4D-AD14-438FBAA816D9}"/>
    <cellStyle name="20% - Ênfase6 4 2 4 5" xfId="10231" xr:uid="{465FC01D-51DB-406D-827C-19C8E0540C3C}"/>
    <cellStyle name="20% - Ênfase6 4 2 5" xfId="4499" xr:uid="{061DC263-E580-467F-8EE9-A0CA3CEAEA7D}"/>
    <cellStyle name="20% - Ênfase6 4 2 5 2" xfId="12776" xr:uid="{1FEF62B6-BD12-4E5F-B084-BF4C39EC5011}"/>
    <cellStyle name="20% - Ênfase6 4 2 6" xfId="6530" xr:uid="{03117FD3-C926-40B6-A68C-3EE31EA3863D}"/>
    <cellStyle name="20% - Ênfase6 4 2 6 2" xfId="14807" xr:uid="{04E31B93-A102-4407-A0CC-2FB46D165DFE}"/>
    <cellStyle name="20% - Ênfase6 4 2 7" xfId="2451" xr:uid="{25CEC736-A2A4-4665-8A6E-D49CC142521C}"/>
    <cellStyle name="20% - Ênfase6 4 2 7 2" xfId="10728" xr:uid="{DBDF9499-CCE4-42A0-8BCA-E48D5A6E60A0}"/>
    <cellStyle name="20% - Ênfase6 4 2 8" xfId="8682" xr:uid="{1C6AC8EA-D1F9-4689-BE99-DA387C347C31}"/>
    <cellStyle name="20% - Ênfase6 4 3" xfId="1146" xr:uid="{36F67827-9F60-4474-AD38-D6105F9183DA}"/>
    <cellStyle name="20% - Ênfase6 4 3 2" xfId="5238" xr:uid="{4B43C3AC-3584-454B-8D0E-DE9327F9F91D}"/>
    <cellStyle name="20% - Ênfase6 4 3 2 2" xfId="13515" xr:uid="{4F662992-8D05-45CF-842B-124FDC8DEFA0}"/>
    <cellStyle name="20% - Ênfase6 4 3 3" xfId="7263" xr:uid="{B27F5A94-D07B-4F26-9E9B-8C6E386C740C}"/>
    <cellStyle name="20% - Ênfase6 4 3 3 2" xfId="15540" xr:uid="{C1E704B2-82C5-44A7-B062-1CDC39F2AEFB}"/>
    <cellStyle name="20% - Ênfase6 4 3 4" xfId="3203" xr:uid="{FBE55803-5A6D-49AF-A191-F259D4A5162D}"/>
    <cellStyle name="20% - Ênfase6 4 3 4 2" xfId="11480" xr:uid="{23E7FAAF-07E6-4406-9AC1-D70F53F26FE7}"/>
    <cellStyle name="20% - Ênfase6 4 3 5" xfId="9431" xr:uid="{48CCC4BA-C1F2-4316-A25E-B8161BA8220D}"/>
    <cellStyle name="20% - Ênfase6 4 4" xfId="638" xr:uid="{AE273CF9-C46D-4424-A84B-E611C44FC717}"/>
    <cellStyle name="20% - Ênfase6 4 4 2" xfId="4744" xr:uid="{34795B4A-91DC-4A18-B17E-08AB114A4E15}"/>
    <cellStyle name="20% - Ênfase6 4 4 2 2" xfId="13021" xr:uid="{3053FD46-2A7A-4667-A3EC-9B6330D6C9D7}"/>
    <cellStyle name="20% - Ênfase6 4 4 3" xfId="6769" xr:uid="{7729C308-AD2E-4A9E-9E66-FD4D464372D3}"/>
    <cellStyle name="20% - Ênfase6 4 4 3 2" xfId="15046" xr:uid="{D6AA95F7-93EA-4CA3-9D47-0D6193CB6249}"/>
    <cellStyle name="20% - Ênfase6 4 4 4" xfId="2699" xr:uid="{09D9A6F9-2BD6-442B-BA69-FB425A32C4F8}"/>
    <cellStyle name="20% - Ênfase6 4 4 4 2" xfId="10976" xr:uid="{3DD81596-80BD-4593-A3A0-B84EA7859C0F}"/>
    <cellStyle name="20% - Ênfase6 4 4 5" xfId="8928" xr:uid="{7E7C5973-9D37-484D-B3B6-D0F624995A38}"/>
    <cellStyle name="20% - Ênfase6 4 5" xfId="1691" xr:uid="{0D655AA9-E2AD-4393-AA3C-063592582547}"/>
    <cellStyle name="20% - Ênfase6 4 5 2" xfId="5777" xr:uid="{BC18A9A4-52DD-4D62-BD07-BB291E1E4247}"/>
    <cellStyle name="20% - Ênfase6 4 5 2 2" xfId="14054" xr:uid="{7F29F0B4-C29E-42BE-8F3D-05E0B5D98C1C}"/>
    <cellStyle name="20% - Ênfase6 4 5 3" xfId="7777" xr:uid="{3E57731D-8CA3-4F31-AF5D-429D6CBF090D}"/>
    <cellStyle name="20% - Ênfase6 4 5 3 2" xfId="16054" xr:uid="{167C9092-1816-4C28-953D-65D446D288E4}"/>
    <cellStyle name="20% - Ênfase6 4 5 4" xfId="3743" xr:uid="{E70F58B4-3D35-4050-8F23-9BF8278560A0}"/>
    <cellStyle name="20% - Ênfase6 4 5 4 2" xfId="12020" xr:uid="{DC09F585-34C9-430C-8153-9E1771CF11EA}"/>
    <cellStyle name="20% - Ênfase6 4 5 5" xfId="9971" xr:uid="{95A71DF2-2C26-4851-BD02-6249E8F4E386}"/>
    <cellStyle name="20% - Ênfase6 4 6" xfId="4240" xr:uid="{C9FDFD85-1409-4742-8C24-72C3289D121D}"/>
    <cellStyle name="20% - Ênfase6 4 6 2" xfId="12517" xr:uid="{42CD5E89-C724-44CF-8782-04D32BFF8D9A}"/>
    <cellStyle name="20% - Ênfase6 4 7" xfId="6271" xr:uid="{94DCA6DA-CF00-406B-A8B1-276AFE2631D7}"/>
    <cellStyle name="20% - Ênfase6 4 7 2" xfId="14548" xr:uid="{AE18E2A4-E3EC-4FF1-B268-94912274E52C}"/>
    <cellStyle name="20% - Ênfase6 4 8" xfId="2190" xr:uid="{2D46A812-A77D-4EC5-972F-25CBA50218F1}"/>
    <cellStyle name="20% - Ênfase6 4 8 2" xfId="10467" xr:uid="{10CAEAB7-18A9-4CCB-81D7-99C19E5D5214}"/>
    <cellStyle name="20% - Ênfase6 4 9" xfId="8422" xr:uid="{B418B863-D8B5-44CD-85D4-4CFAC473C0FC}"/>
    <cellStyle name="20% - Ênfase6 5" xfId="326" xr:uid="{F69B6682-3E31-463A-AFD9-53A61A02A5E4}"/>
    <cellStyle name="20% - Ênfase6 5 2" xfId="328" xr:uid="{3E148B1A-365A-4A8E-83C8-A926D605E53D}"/>
    <cellStyle name="20% - Ênfase6 5 2 2" xfId="1413" xr:uid="{63EC540F-5ACD-466F-B93A-F3AD6831EA07}"/>
    <cellStyle name="20% - Ênfase6 5 2 2 2" xfId="5503" xr:uid="{818667C7-212C-4C66-900D-EEDF3E2C1226}"/>
    <cellStyle name="20% - Ênfase6 5 2 2 2 2" xfId="13780" xr:uid="{8E7C700E-CF68-40AB-82BA-43BDFF59CCB3}"/>
    <cellStyle name="20% - Ênfase6 5 2 2 3" xfId="7528" xr:uid="{AD68BC4A-D6E3-4020-8575-635156FE0139}"/>
    <cellStyle name="20% - Ênfase6 5 2 2 3 2" xfId="15805" xr:uid="{542B3466-B46B-4D27-B403-9014776BC19F}"/>
    <cellStyle name="20% - Ênfase6 5 2 2 4" xfId="3469" xr:uid="{08B7A5E0-3D3F-4680-AF76-C4CF070A211D}"/>
    <cellStyle name="20% - Ênfase6 5 2 2 4 2" xfId="11746" xr:uid="{E09AC0FD-2FD5-4557-88AA-B300E034625B}"/>
    <cellStyle name="20% - Ênfase6 5 2 2 5" xfId="9697" xr:uid="{CFBFB978-ED9A-4E54-856B-6F9C03F7AEAC}"/>
    <cellStyle name="20% - Ênfase6 5 2 3" xfId="904" xr:uid="{C390E242-4203-4E73-8E00-46250F318FA6}"/>
    <cellStyle name="20% - Ênfase6 5 2 3 2" xfId="5007" xr:uid="{30133AE4-BE73-43CE-9033-10E338867416}"/>
    <cellStyle name="20% - Ênfase6 5 2 3 2 2" xfId="13284" xr:uid="{9B498BDD-B679-42F4-96CD-56B1BA2BA748}"/>
    <cellStyle name="20% - Ênfase6 5 2 3 3" xfId="7032" xr:uid="{1B6FF260-07A7-43B1-B96F-58C4D8AB8AC2}"/>
    <cellStyle name="20% - Ênfase6 5 2 3 3 2" xfId="15309" xr:uid="{D9DBE94B-B40A-4F6D-BAF6-6BA948A814F9}"/>
    <cellStyle name="20% - Ênfase6 5 2 3 4" xfId="2964" xr:uid="{FB6EEEBF-0755-47D0-84AA-F4055C7B8A60}"/>
    <cellStyle name="20% - Ênfase6 5 2 3 4 2" xfId="11241" xr:uid="{16D797CE-6AD1-47CF-B5D4-E8F51D9FA140}"/>
    <cellStyle name="20% - Ênfase6 5 2 3 5" xfId="9193" xr:uid="{94F03F99-4AD4-484B-A451-E78F848A4840}"/>
    <cellStyle name="20% - Ênfase6 5 2 4" xfId="1955" xr:uid="{77F86573-B987-4D4B-BF9F-884184403D2A}"/>
    <cellStyle name="20% - Ênfase6 5 2 4 2" xfId="6040" xr:uid="{46252ECA-2081-4456-B481-8AF163BC4D73}"/>
    <cellStyle name="20% - Ênfase6 5 2 4 2 2" xfId="14317" xr:uid="{1CE6D597-FC08-4391-B84E-9F7AB8481FBA}"/>
    <cellStyle name="20% - Ênfase6 5 2 4 3" xfId="8040" xr:uid="{CF8D384D-6159-49AD-BABD-D15B06EF53E0}"/>
    <cellStyle name="20% - Ênfase6 5 2 4 3 2" xfId="16317" xr:uid="{A49802C4-4D87-451F-9790-B33FA406D163}"/>
    <cellStyle name="20% - Ênfase6 5 2 4 4" xfId="4007" xr:uid="{3358479E-AAFD-4B01-A481-8B0DD5EE732A}"/>
    <cellStyle name="20% - Ênfase6 5 2 4 4 2" xfId="12284" xr:uid="{588741C1-5F63-46B6-AAC9-29DBDC5ADE30}"/>
    <cellStyle name="20% - Ênfase6 5 2 4 5" xfId="10235" xr:uid="{58171135-4ED1-456A-A916-5EECA333158F}"/>
    <cellStyle name="20% - Ênfase6 5 2 5" xfId="4503" xr:uid="{CEA22825-B37B-49BD-8BCA-D79BECC7E94E}"/>
    <cellStyle name="20% - Ênfase6 5 2 5 2" xfId="12780" xr:uid="{C58FD8E7-5599-45FD-9698-DE0F8582329A}"/>
    <cellStyle name="20% - Ênfase6 5 2 6" xfId="6534" xr:uid="{B39D560C-98C7-4407-8F4A-A20FD7BFA5CD}"/>
    <cellStyle name="20% - Ênfase6 5 2 6 2" xfId="14811" xr:uid="{1D3D6934-CCB8-46B8-9599-07DDF21CA95E}"/>
    <cellStyle name="20% - Ênfase6 5 2 7" xfId="2455" xr:uid="{E6F7F7D1-2BD1-41D1-B5AE-75233CCB634D}"/>
    <cellStyle name="20% - Ênfase6 5 2 7 2" xfId="10732" xr:uid="{E9B2AA77-D41B-41E3-8AA1-7C4DE91496D6}"/>
    <cellStyle name="20% - Ênfase6 5 2 8" xfId="8686" xr:uid="{E056DB37-4170-4D94-BF2B-E10DF0905804}"/>
    <cellStyle name="20% - Ênfase6 5 3" xfId="1411" xr:uid="{3CEE783B-6F8C-4462-8ADF-AA25623FFBA4}"/>
    <cellStyle name="20% - Ênfase6 5 3 2" xfId="5501" xr:uid="{A720A0F5-C4CA-4144-8539-B87AB4252982}"/>
    <cellStyle name="20% - Ênfase6 5 3 2 2" xfId="13778" xr:uid="{2055DC1E-25BE-42C5-86F6-536C369B829B}"/>
    <cellStyle name="20% - Ênfase6 5 3 3" xfId="7526" xr:uid="{1AF235B1-1865-466B-819B-15C47118D478}"/>
    <cellStyle name="20% - Ênfase6 5 3 3 2" xfId="15803" xr:uid="{FFED3990-0983-4B66-A341-F6B3C0EC08B1}"/>
    <cellStyle name="20% - Ênfase6 5 3 4" xfId="3467" xr:uid="{CEE206EA-9035-4492-A6FC-991BE531A869}"/>
    <cellStyle name="20% - Ênfase6 5 3 4 2" xfId="11744" xr:uid="{791ABE17-1E73-4F8E-A23F-C667A363BC08}"/>
    <cellStyle name="20% - Ênfase6 5 3 5" xfId="9695" xr:uid="{666A09FB-6522-473C-9B0F-5D81BFD23914}"/>
    <cellStyle name="20% - Ênfase6 5 4" xfId="902" xr:uid="{461C862F-8D23-4257-8EFE-106DE0C7B47C}"/>
    <cellStyle name="20% - Ênfase6 5 4 2" xfId="5005" xr:uid="{79A522FA-C1A3-4582-ACC1-1A981AC98459}"/>
    <cellStyle name="20% - Ênfase6 5 4 2 2" xfId="13282" xr:uid="{B25421F5-23A8-4670-ABC9-F42A03D9DA16}"/>
    <cellStyle name="20% - Ênfase6 5 4 3" xfId="7030" xr:uid="{BF2957B3-A30E-4723-9C37-56D427F2EE5C}"/>
    <cellStyle name="20% - Ênfase6 5 4 3 2" xfId="15307" xr:uid="{E7F1C879-C6D3-4C20-A165-D4B57464B993}"/>
    <cellStyle name="20% - Ênfase6 5 4 4" xfId="2962" xr:uid="{F882F963-211A-45E2-A61D-89349629B94B}"/>
    <cellStyle name="20% - Ênfase6 5 4 4 2" xfId="11239" xr:uid="{2F753F09-E3FC-48EC-B1C8-B34B7EFA30ED}"/>
    <cellStyle name="20% - Ênfase6 5 4 5" xfId="9191" xr:uid="{5EB224DD-9934-4C63-A4C4-BB2BD38BFBF2}"/>
    <cellStyle name="20% - Ênfase6 5 5" xfId="1953" xr:uid="{C0E36974-1F57-497F-A83F-F2AB5C9A10E7}"/>
    <cellStyle name="20% - Ênfase6 5 5 2" xfId="6038" xr:uid="{A2ACF55B-0DCA-49E0-9E22-E52303B475E3}"/>
    <cellStyle name="20% - Ênfase6 5 5 2 2" xfId="14315" xr:uid="{B4AC8A3F-4760-4262-B6A3-04E926437B5A}"/>
    <cellStyle name="20% - Ênfase6 5 5 3" xfId="8038" xr:uid="{6BE1134F-58B5-43A5-A2F1-68BDBFD5BD61}"/>
    <cellStyle name="20% - Ênfase6 5 5 3 2" xfId="16315" xr:uid="{08719D76-FE34-4569-A0F3-5AFA8213E289}"/>
    <cellStyle name="20% - Ênfase6 5 5 4" xfId="4005" xr:uid="{97CF4FD6-94D1-49A4-BB03-AF96F39DC7EF}"/>
    <cellStyle name="20% - Ênfase6 5 5 4 2" xfId="12282" xr:uid="{F0E92CF0-7EC1-4F8C-8637-22527FE5C0E0}"/>
    <cellStyle name="20% - Ênfase6 5 5 5" xfId="10233" xr:uid="{118570F5-4EAC-4785-A016-688EE0542DB6}"/>
    <cellStyle name="20% - Ênfase6 5 6" xfId="4501" xr:uid="{09EF7137-25F6-49F1-B81F-C47C8C42AE9B}"/>
    <cellStyle name="20% - Ênfase6 5 6 2" xfId="12778" xr:uid="{C021D41A-9E95-43B4-9987-19DA98225B50}"/>
    <cellStyle name="20% - Ênfase6 5 7" xfId="6532" xr:uid="{5C7C29E8-2349-43FF-905D-65F50C2AF7C3}"/>
    <cellStyle name="20% - Ênfase6 5 7 2" xfId="14809" xr:uid="{7AC14262-BF02-4266-BE3B-0C385A7B6C9E}"/>
    <cellStyle name="20% - Ênfase6 5 8" xfId="2453" xr:uid="{B8D38C56-F74D-4BF5-8A74-5CD4B1421DA1}"/>
    <cellStyle name="20% - Ênfase6 5 8 2" xfId="10730" xr:uid="{1E46634E-F6AD-4E3F-8B95-ED597AD4CE65}"/>
    <cellStyle name="20% - Ênfase6 5 9" xfId="8684" xr:uid="{83F7FEEF-6F22-4CAA-9789-45A6DE245180}"/>
    <cellStyle name="20% - Ênfase6 6" xfId="329" xr:uid="{F7DE435A-874F-44F8-A407-BE9B68FA9DE0}"/>
    <cellStyle name="20% - Ênfase6 6 2" xfId="330" xr:uid="{43BF9AB2-A868-446E-8C10-F45DE2F4DB6B}"/>
    <cellStyle name="20% - Ênfase6 6 2 2" xfId="1415" xr:uid="{49ADDF42-D343-4FA8-B0CB-E031CD14808E}"/>
    <cellStyle name="20% - Ênfase6 6 2 2 2" xfId="5505" xr:uid="{94A44CB1-DE55-4BD3-A773-9919D6057518}"/>
    <cellStyle name="20% - Ênfase6 6 2 2 2 2" xfId="13782" xr:uid="{45339775-0C15-459F-9F20-057663E56FA7}"/>
    <cellStyle name="20% - Ênfase6 6 2 2 3" xfId="7530" xr:uid="{20471F51-7E83-434E-9D39-837EBB1DE820}"/>
    <cellStyle name="20% - Ênfase6 6 2 2 3 2" xfId="15807" xr:uid="{0B361A9A-DDA5-486B-8E31-F14954D740C9}"/>
    <cellStyle name="20% - Ênfase6 6 2 2 4" xfId="3471" xr:uid="{2256BF5D-A352-4739-951B-0EFDA89062B0}"/>
    <cellStyle name="20% - Ênfase6 6 2 2 4 2" xfId="11748" xr:uid="{289F606B-43F5-4359-A3A6-A3C023CB3D01}"/>
    <cellStyle name="20% - Ênfase6 6 2 2 5" xfId="9699" xr:uid="{57BCF190-3813-4F50-B96C-856451F6936B}"/>
    <cellStyle name="20% - Ênfase6 6 2 3" xfId="906" xr:uid="{F79ABA1E-EC19-4536-98BA-574A852014F9}"/>
    <cellStyle name="20% - Ênfase6 6 2 3 2" xfId="5009" xr:uid="{C2F59287-A7B0-4C41-B361-79D0E26545E1}"/>
    <cellStyle name="20% - Ênfase6 6 2 3 2 2" xfId="13286" xr:uid="{A764D7BB-46B7-45D5-896B-710CB4CEB063}"/>
    <cellStyle name="20% - Ênfase6 6 2 3 3" xfId="7034" xr:uid="{02542718-CBDF-40B6-B033-D736181A73CA}"/>
    <cellStyle name="20% - Ênfase6 6 2 3 3 2" xfId="15311" xr:uid="{69F41047-5917-49EF-BCD5-FC37D8012562}"/>
    <cellStyle name="20% - Ênfase6 6 2 3 4" xfId="2966" xr:uid="{1ADE0C13-64AA-4045-AAFC-D332C5B919EE}"/>
    <cellStyle name="20% - Ênfase6 6 2 3 4 2" xfId="11243" xr:uid="{E59AC3A2-9EAF-4869-8AF8-E314738A32A8}"/>
    <cellStyle name="20% - Ênfase6 6 2 3 5" xfId="9195" xr:uid="{BDF9309D-CF4E-4040-89AA-83A5E4F30F4E}"/>
    <cellStyle name="20% - Ênfase6 6 2 4" xfId="1957" xr:uid="{66B000E0-4AAA-46F5-A138-14632AB32F3A}"/>
    <cellStyle name="20% - Ênfase6 6 2 4 2" xfId="6042" xr:uid="{190DD751-B3C7-478F-9080-24F87BC671E3}"/>
    <cellStyle name="20% - Ênfase6 6 2 4 2 2" xfId="14319" xr:uid="{284BB161-39BD-40CD-8C39-615D31805DF8}"/>
    <cellStyle name="20% - Ênfase6 6 2 4 3" xfId="8042" xr:uid="{4343ABCF-D6BC-4B7E-AB83-102C9F0E2297}"/>
    <cellStyle name="20% - Ênfase6 6 2 4 3 2" xfId="16319" xr:uid="{79B38BDC-1224-4E4B-ADBC-BF19884B8849}"/>
    <cellStyle name="20% - Ênfase6 6 2 4 4" xfId="4009" xr:uid="{7D552956-F048-4DC2-97AC-ACFFD6CE500B}"/>
    <cellStyle name="20% - Ênfase6 6 2 4 4 2" xfId="12286" xr:uid="{E8A55E23-E49B-49B8-9150-513B4173C528}"/>
    <cellStyle name="20% - Ênfase6 6 2 4 5" xfId="10237" xr:uid="{EA4C9CC3-F9F9-4095-92C3-029CF5E973BC}"/>
    <cellStyle name="20% - Ênfase6 6 2 5" xfId="4505" xr:uid="{96B100E4-A253-4737-BA82-B2615A38E182}"/>
    <cellStyle name="20% - Ênfase6 6 2 5 2" xfId="12782" xr:uid="{2826E5BB-560C-417C-9C28-4F4601CB6A1B}"/>
    <cellStyle name="20% - Ênfase6 6 2 6" xfId="6536" xr:uid="{81531EBA-01E3-4E4C-BF6E-336E591CCCE6}"/>
    <cellStyle name="20% - Ênfase6 6 2 6 2" xfId="14813" xr:uid="{CDAEE8B3-FEB4-4784-82AF-FD682D38F255}"/>
    <cellStyle name="20% - Ênfase6 6 2 7" xfId="2457" xr:uid="{1A5B0CB8-9F94-4F9D-97D1-7CDF8AF59EE5}"/>
    <cellStyle name="20% - Ênfase6 6 2 7 2" xfId="10734" xr:uid="{7F82152E-36FC-4712-BAFC-17125F541DA5}"/>
    <cellStyle name="20% - Ênfase6 6 2 8" xfId="8688" xr:uid="{FA64DE24-0444-4986-9908-24C47C1AE869}"/>
    <cellStyle name="20% - Ênfase6 6 3" xfId="1414" xr:uid="{8C679657-296A-4E05-9948-20C752474EBF}"/>
    <cellStyle name="20% - Ênfase6 6 3 2" xfId="5504" xr:uid="{45FB4B46-0643-406F-BC9F-9CA4F7125990}"/>
    <cellStyle name="20% - Ênfase6 6 3 2 2" xfId="13781" xr:uid="{3A152D1E-F9A8-410F-A3FA-BF78F5A54DFC}"/>
    <cellStyle name="20% - Ênfase6 6 3 3" xfId="7529" xr:uid="{F3663ADC-4BD0-4D7C-AEA3-D50946F8C67F}"/>
    <cellStyle name="20% - Ênfase6 6 3 3 2" xfId="15806" xr:uid="{032FC2A8-5470-4541-9BE9-9EF6E219EE97}"/>
    <cellStyle name="20% - Ênfase6 6 3 4" xfId="3470" xr:uid="{E38C1D85-C3DE-4620-8874-26C0112DA529}"/>
    <cellStyle name="20% - Ênfase6 6 3 4 2" xfId="11747" xr:uid="{97F47800-9FBF-4545-8E14-5D9BFE76B714}"/>
    <cellStyle name="20% - Ênfase6 6 3 5" xfId="9698" xr:uid="{039B30D5-F7C8-47F7-8CD7-DB9440F96AC8}"/>
    <cellStyle name="20% - Ênfase6 6 4" xfId="905" xr:uid="{EEC805AE-D8F3-4C58-A122-F96474A32368}"/>
    <cellStyle name="20% - Ênfase6 6 4 2" xfId="5008" xr:uid="{12A57E6E-95BE-4DB3-95A6-63D7815A7254}"/>
    <cellStyle name="20% - Ênfase6 6 4 2 2" xfId="13285" xr:uid="{51AC8CC6-4853-44BB-9227-B00C7BCB13F4}"/>
    <cellStyle name="20% - Ênfase6 6 4 3" xfId="7033" xr:uid="{96398B0D-C392-45CC-8DCD-2A9F1F07085C}"/>
    <cellStyle name="20% - Ênfase6 6 4 3 2" xfId="15310" xr:uid="{3A28A5E7-F117-4638-9BE6-AECBB5F119BA}"/>
    <cellStyle name="20% - Ênfase6 6 4 4" xfId="2965" xr:uid="{F602E22C-D981-42B5-98F5-83E06DA1733C}"/>
    <cellStyle name="20% - Ênfase6 6 4 4 2" xfId="11242" xr:uid="{0D78C6C8-2D18-4184-83E5-C39240B8DFAA}"/>
    <cellStyle name="20% - Ênfase6 6 4 5" xfId="9194" xr:uid="{ECEC4EC8-7DFB-4FD5-90A9-4EF7A3D9A08B}"/>
    <cellStyle name="20% - Ênfase6 6 5" xfId="1956" xr:uid="{CC0F8F9D-3A6A-4B81-987A-01446AE4E606}"/>
    <cellStyle name="20% - Ênfase6 6 5 2" xfId="6041" xr:uid="{82B8F4C9-AB3A-495A-8497-FCA76B4B1DF5}"/>
    <cellStyle name="20% - Ênfase6 6 5 2 2" xfId="14318" xr:uid="{E79950EA-5F15-4AB1-A582-C98F741CEE27}"/>
    <cellStyle name="20% - Ênfase6 6 5 3" xfId="8041" xr:uid="{1E128DC3-8B13-4A6F-9BF1-320825A8BED0}"/>
    <cellStyle name="20% - Ênfase6 6 5 3 2" xfId="16318" xr:uid="{26FB781F-10FD-442A-A446-0F5AD06433C4}"/>
    <cellStyle name="20% - Ênfase6 6 5 4" xfId="4008" xr:uid="{7E3B37E0-4E91-4555-8751-37FC64D1D3F7}"/>
    <cellStyle name="20% - Ênfase6 6 5 4 2" xfId="12285" xr:uid="{38CF9799-ED7C-4EDB-9977-2773C84283B4}"/>
    <cellStyle name="20% - Ênfase6 6 5 5" xfId="10236" xr:uid="{59648C2E-8333-4CDE-849B-A4AE900A68B7}"/>
    <cellStyle name="20% - Ênfase6 6 6" xfId="4504" xr:uid="{0A7F006D-B4A2-40B4-91F9-52313E684E83}"/>
    <cellStyle name="20% - Ênfase6 6 6 2" xfId="12781" xr:uid="{87B3261B-D3AB-48CC-B652-581049BA62BE}"/>
    <cellStyle name="20% - Ênfase6 6 7" xfId="6535" xr:uid="{EE399D9C-FCE3-43C2-A65A-78841A7B6F69}"/>
    <cellStyle name="20% - Ênfase6 6 7 2" xfId="14812" xr:uid="{72B6DBB4-313D-4F14-A6B2-BEFEB7118022}"/>
    <cellStyle name="20% - Ênfase6 6 8" xfId="2456" xr:uid="{BDD37C62-34EC-4087-A27B-1C4816BA695F}"/>
    <cellStyle name="20% - Ênfase6 6 8 2" xfId="10733" xr:uid="{719AE489-2AA7-43C8-8084-380115C63D0B}"/>
    <cellStyle name="20% - Ênfase6 6 9" xfId="8687" xr:uid="{7927A36D-52F7-4658-87A0-1B376A2EED65}"/>
    <cellStyle name="20% - Ênfase6 7" xfId="172" xr:uid="{7C7CC362-5B14-4E66-81D4-2DFA8A51D5C5}"/>
    <cellStyle name="20% - Ênfase6 7 2" xfId="35" xr:uid="{F64451BE-E7EE-4896-BF46-E1CE4BD034D5}"/>
    <cellStyle name="20% - Ênfase6 7 2 2" xfId="1138" xr:uid="{B3018608-7241-44B4-89E5-05AB3386EBAE}"/>
    <cellStyle name="20% - Ênfase6 7 2 2 2" xfId="5230" xr:uid="{5DE82815-E20E-4EDB-BA16-2A2FE9CA412B}"/>
    <cellStyle name="20% - Ênfase6 7 2 2 2 2" xfId="13507" xr:uid="{7B151C05-C056-462C-8234-DD430B13472E}"/>
    <cellStyle name="20% - Ênfase6 7 2 2 3" xfId="7255" xr:uid="{636A6934-514F-4047-85F3-06987A11FF7F}"/>
    <cellStyle name="20% - Ênfase6 7 2 2 3 2" xfId="15532" xr:uid="{F9D54E86-7051-4283-B766-6CCBAF193E4C}"/>
    <cellStyle name="20% - Ênfase6 7 2 2 4" xfId="3195" xr:uid="{3BA0AF93-F966-43DB-8395-05064ECFE5BB}"/>
    <cellStyle name="20% - Ênfase6 7 2 2 4 2" xfId="11472" xr:uid="{3F113B49-7392-41C3-AB4B-0BDE7A3ECECE}"/>
    <cellStyle name="20% - Ênfase6 7 2 2 5" xfId="9423" xr:uid="{83B860D0-72D6-409E-AB9A-E3E08BAC984E}"/>
    <cellStyle name="20% - Ênfase6 7 2 3" xfId="630" xr:uid="{847BBBA1-7536-4200-8050-D913BF15EC8B}"/>
    <cellStyle name="20% - Ênfase6 7 2 3 2" xfId="4736" xr:uid="{014FA14F-4B1B-4E38-9981-F6C7BD4B438F}"/>
    <cellStyle name="20% - Ênfase6 7 2 3 2 2" xfId="13013" xr:uid="{8010D9EF-F8BB-4FE3-A1FB-C0E13A4A6B8B}"/>
    <cellStyle name="20% - Ênfase6 7 2 3 3" xfId="6761" xr:uid="{37DED464-AA3B-4D63-8ABA-D0DB94362CDC}"/>
    <cellStyle name="20% - Ênfase6 7 2 3 3 2" xfId="15038" xr:uid="{B067DCFA-C652-43DD-BB92-F5AF4E4FDC99}"/>
    <cellStyle name="20% - Ênfase6 7 2 3 4" xfId="2691" xr:uid="{D728C794-8E24-443C-8A2D-D11CB6D06AAB}"/>
    <cellStyle name="20% - Ênfase6 7 2 3 4 2" xfId="10968" xr:uid="{C4EC456B-26FF-4AF1-8BC5-81FCC0AEFC7F}"/>
    <cellStyle name="20% - Ênfase6 7 2 3 5" xfId="8920" xr:uid="{87737010-74BC-465B-8F8E-029BB29E551A}"/>
    <cellStyle name="20% - Ênfase6 7 2 4" xfId="1683" xr:uid="{6B0541EF-9AA0-4120-823A-712C39579CB7}"/>
    <cellStyle name="20% - Ênfase6 7 2 4 2" xfId="5769" xr:uid="{66ED5AF0-8B24-4E39-863E-038F384DBBC5}"/>
    <cellStyle name="20% - Ênfase6 7 2 4 2 2" xfId="14046" xr:uid="{ADD458C5-1F70-4082-8342-F0997A9393EC}"/>
    <cellStyle name="20% - Ênfase6 7 2 4 3" xfId="7769" xr:uid="{C6AC4AB1-EA4B-4A17-AB7D-42EA31DA7921}"/>
    <cellStyle name="20% - Ênfase6 7 2 4 3 2" xfId="16046" xr:uid="{74C1B0B9-2D99-40AD-8120-D378F55F753F}"/>
    <cellStyle name="20% - Ênfase6 7 2 4 4" xfId="3735" xr:uid="{61149BFC-7D87-49DA-9AF0-5354305407FA}"/>
    <cellStyle name="20% - Ênfase6 7 2 4 4 2" xfId="12012" xr:uid="{F0AFD9E2-381F-42A7-B176-316F98E7F0F9}"/>
    <cellStyle name="20% - Ênfase6 7 2 4 5" xfId="9963" xr:uid="{EA6944DD-3299-4C33-AFB2-D69696B004EC}"/>
    <cellStyle name="20% - Ênfase6 7 2 5" xfId="4232" xr:uid="{621B8FDC-B49F-4253-8BDB-FB730203F743}"/>
    <cellStyle name="20% - Ênfase6 7 2 5 2" xfId="12509" xr:uid="{F8B33E6A-1FEA-4B87-BB01-D574E04D0A2B}"/>
    <cellStyle name="20% - Ênfase6 7 2 6" xfId="6263" xr:uid="{8990AE9E-393D-4F01-9D5A-FD67738EF27E}"/>
    <cellStyle name="20% - Ênfase6 7 2 6 2" xfId="14540" xr:uid="{3691E909-D8A4-46DD-9D1E-665FB3E25FD1}"/>
    <cellStyle name="20% - Ênfase6 7 2 7" xfId="2182" xr:uid="{F60588F1-60ED-467A-B9E7-8B19701D1194}"/>
    <cellStyle name="20% - Ênfase6 7 2 7 2" xfId="10459" xr:uid="{8D74BBEE-20F9-4B0E-BEFC-2CFCB199C826}"/>
    <cellStyle name="20% - Ênfase6 7 2 8" xfId="8414" xr:uid="{849DF502-B668-4CD6-8004-9EC76D11B884}"/>
    <cellStyle name="20% - Ênfase6 7 3" xfId="1266" xr:uid="{D74F993F-329E-495A-92ED-1F564816B5E2}"/>
    <cellStyle name="20% - Ênfase6 7 3 2" xfId="5357" xr:uid="{68B08EFC-7D21-42B0-B206-418C06D0F76A}"/>
    <cellStyle name="20% - Ênfase6 7 3 2 2" xfId="13634" xr:uid="{170D4BB7-6E26-461B-9B06-049B9EF4244A}"/>
    <cellStyle name="20% - Ênfase6 7 3 3" xfId="7382" xr:uid="{3589885B-E83B-4A63-8FCD-9C3A8601031B}"/>
    <cellStyle name="20% - Ênfase6 7 3 3 2" xfId="15659" xr:uid="{741BA8EE-5E49-43FB-B529-84A9A6DB99BA}"/>
    <cellStyle name="20% - Ênfase6 7 3 4" xfId="3322" xr:uid="{468536E0-CDB1-4832-BED8-97F36E29934B}"/>
    <cellStyle name="20% - Ênfase6 7 3 4 2" xfId="11599" xr:uid="{E1CDF651-318E-48D7-8A06-FABF68738AAB}"/>
    <cellStyle name="20% - Ênfase6 7 3 5" xfId="9550" xr:uid="{FFDBEC04-EB83-4F0A-A6F5-CA6AD1E98195}"/>
    <cellStyle name="20% - Ênfase6 7 4" xfId="757" xr:uid="{3CF2C948-5F12-46A7-9476-7C9721C616C1}"/>
    <cellStyle name="20% - Ênfase6 7 4 2" xfId="4861" xr:uid="{5E54A903-6DDB-468D-895F-0A4BF25DA616}"/>
    <cellStyle name="20% - Ênfase6 7 4 2 2" xfId="13138" xr:uid="{E9E48D34-9204-41E6-9126-7FD0FD8772A9}"/>
    <cellStyle name="20% - Ênfase6 7 4 3" xfId="6886" xr:uid="{6F54BD0B-E947-4897-8AD5-5012CA06FD63}"/>
    <cellStyle name="20% - Ênfase6 7 4 3 2" xfId="15163" xr:uid="{970A25F4-4110-41CC-AFDE-1155C57D3032}"/>
    <cellStyle name="20% - Ênfase6 7 4 4" xfId="2817" xr:uid="{B6CE3A5C-8DDB-4D4A-87DF-6AE9617F267B}"/>
    <cellStyle name="20% - Ênfase6 7 4 4 2" xfId="11094" xr:uid="{953B5F38-8643-4754-A6BA-B1B7D7A90C0E}"/>
    <cellStyle name="20% - Ênfase6 7 4 5" xfId="9046" xr:uid="{6AB96857-775E-4D78-A5ED-25C94BA23CEB}"/>
    <cellStyle name="20% - Ênfase6 7 5" xfId="1808" xr:uid="{589299B5-B06A-49A6-89C2-54D4B51E380B}"/>
    <cellStyle name="20% - Ênfase6 7 5 2" xfId="5894" xr:uid="{72CB2C3F-1DD6-400E-A172-4FE97D25EB1B}"/>
    <cellStyle name="20% - Ênfase6 7 5 2 2" xfId="14171" xr:uid="{127841C0-5863-4621-A351-E1A0D2521E19}"/>
    <cellStyle name="20% - Ênfase6 7 5 3" xfId="7894" xr:uid="{2CC6C553-1EC9-4077-8FC2-264F5C261896}"/>
    <cellStyle name="20% - Ênfase6 7 5 3 2" xfId="16171" xr:uid="{70EC55CE-A568-4861-8030-5E4838B3F528}"/>
    <cellStyle name="20% - Ênfase6 7 5 4" xfId="3860" xr:uid="{73EE1BC5-6E0B-4C17-A2BC-96ADA867C848}"/>
    <cellStyle name="20% - Ênfase6 7 5 4 2" xfId="12137" xr:uid="{C1F030C7-D7C2-4A80-B337-1F3BF1002347}"/>
    <cellStyle name="20% - Ênfase6 7 5 5" xfId="10088" xr:uid="{C94EDCE0-D8EE-46DD-811C-488053A7B417}"/>
    <cellStyle name="20% - Ênfase6 7 6" xfId="4357" xr:uid="{79D41098-0BFE-4E02-9001-3F6B1A0FFAAC}"/>
    <cellStyle name="20% - Ênfase6 7 6 2" xfId="12634" xr:uid="{C388778A-F320-4C33-B3B3-0DAC327CBBAD}"/>
    <cellStyle name="20% - Ênfase6 7 7" xfId="6388" xr:uid="{2D98A899-B5DD-4399-BB40-B00208DD9A7D}"/>
    <cellStyle name="20% - Ênfase6 7 7 2" xfId="14665" xr:uid="{C0FEAABF-D0EB-4641-9D31-DFB251379EA4}"/>
    <cellStyle name="20% - Ênfase6 7 8" xfId="2308" xr:uid="{44BD40ED-A415-4610-AD80-D2D44D9C8C89}"/>
    <cellStyle name="20% - Ênfase6 7 8 2" xfId="10585" xr:uid="{3CC92C7A-7985-4BBF-ADA6-CEE1E9FB206D}"/>
    <cellStyle name="20% - Ênfase6 7 9" xfId="8539" xr:uid="{AA67F1CB-5A13-4CE6-9988-D516B2428962}"/>
    <cellStyle name="20% - Ênfase6 8" xfId="331" xr:uid="{46087E91-81F0-49BF-9A2C-83E69FB4ACFC}"/>
    <cellStyle name="20% - Ênfase6 8 2" xfId="333" xr:uid="{3B61360B-1B5F-453B-A211-1C6AEF4C83D0}"/>
    <cellStyle name="20% - Ênfase6 8 2 2" xfId="1418" xr:uid="{B39445B9-FD2C-4EA7-BA42-C985CFA2FF07}"/>
    <cellStyle name="20% - Ênfase6 8 2 2 2" xfId="5508" xr:uid="{5FE6C28C-58E0-49EF-A7B2-0F3BC0070030}"/>
    <cellStyle name="20% - Ênfase6 8 2 2 2 2" xfId="13785" xr:uid="{63DFD684-AABB-4CEB-8D4B-D538CD462508}"/>
    <cellStyle name="20% - Ênfase6 8 2 2 3" xfId="7533" xr:uid="{A4343AFC-4101-4C17-A2A4-4158357CC677}"/>
    <cellStyle name="20% - Ênfase6 8 2 2 3 2" xfId="15810" xr:uid="{D74F98AB-4D65-4F74-B813-629AB2E3314B}"/>
    <cellStyle name="20% - Ênfase6 8 2 2 4" xfId="3474" xr:uid="{29672B8E-3682-4E14-BAF2-020C24C2E20C}"/>
    <cellStyle name="20% - Ênfase6 8 2 2 4 2" xfId="11751" xr:uid="{1271D049-A320-46FC-9BCE-CEB01FA399E3}"/>
    <cellStyle name="20% - Ênfase6 8 2 2 5" xfId="9702" xr:uid="{5C03437A-9FD8-4FB3-B6F3-C5AA2DC883A6}"/>
    <cellStyle name="20% - Ênfase6 8 2 3" xfId="909" xr:uid="{69ADF3DE-05C8-4F4A-92B8-C26B7ABD14A0}"/>
    <cellStyle name="20% - Ênfase6 8 2 3 2" xfId="5012" xr:uid="{600086DA-3C7B-4C6F-B215-59AD4D0DF641}"/>
    <cellStyle name="20% - Ênfase6 8 2 3 2 2" xfId="13289" xr:uid="{6A3FC4D7-E439-4DAD-ABEE-EA90801F0B59}"/>
    <cellStyle name="20% - Ênfase6 8 2 3 3" xfId="7037" xr:uid="{2A0BAACC-FF30-4BF2-8585-B4AB992CD2C9}"/>
    <cellStyle name="20% - Ênfase6 8 2 3 3 2" xfId="15314" xr:uid="{32079785-7D1B-4B70-8D10-7387E09ED4D7}"/>
    <cellStyle name="20% - Ênfase6 8 2 3 4" xfId="2969" xr:uid="{841C51AA-75D2-4B4C-8057-713966771B54}"/>
    <cellStyle name="20% - Ênfase6 8 2 3 4 2" xfId="11246" xr:uid="{0D29789C-9239-4FA7-AE75-C80EFA1E5314}"/>
    <cellStyle name="20% - Ênfase6 8 2 3 5" xfId="9198" xr:uid="{D58FA2DC-565D-44D7-B8A3-963CEC4F1B82}"/>
    <cellStyle name="20% - Ênfase6 8 2 4" xfId="1960" xr:uid="{B693AFE0-2253-4846-9061-3AC505DB89D0}"/>
    <cellStyle name="20% - Ênfase6 8 2 4 2" xfId="6045" xr:uid="{865FAEAF-156F-434F-8C14-AD836E745413}"/>
    <cellStyle name="20% - Ênfase6 8 2 4 2 2" xfId="14322" xr:uid="{F63364B4-2441-446B-8697-7AB010EA936E}"/>
    <cellStyle name="20% - Ênfase6 8 2 4 3" xfId="8045" xr:uid="{E415F042-160A-4353-BC8D-D35922A7815C}"/>
    <cellStyle name="20% - Ênfase6 8 2 4 3 2" xfId="16322" xr:uid="{45101FE8-4F9F-41C1-996B-2663AC250FD1}"/>
    <cellStyle name="20% - Ênfase6 8 2 4 4" xfId="4012" xr:uid="{196DA197-08B9-4FF2-8791-25C50379B46B}"/>
    <cellStyle name="20% - Ênfase6 8 2 4 4 2" xfId="12289" xr:uid="{761BAAE4-7D4A-45AF-A947-E29E33A17D22}"/>
    <cellStyle name="20% - Ênfase6 8 2 4 5" xfId="10240" xr:uid="{975EBF16-F1BE-4BE7-A9AA-525D2915A690}"/>
    <cellStyle name="20% - Ênfase6 8 2 5" xfId="4508" xr:uid="{78358419-5D0A-4C81-A539-3835F8465E33}"/>
    <cellStyle name="20% - Ênfase6 8 2 5 2" xfId="12785" xr:uid="{E5F758DE-61C5-4287-89EB-1F9C3CAD79C0}"/>
    <cellStyle name="20% - Ênfase6 8 2 6" xfId="6539" xr:uid="{51600E42-9406-4FE4-B9E3-BF93096FB72C}"/>
    <cellStyle name="20% - Ênfase6 8 2 6 2" xfId="14816" xr:uid="{A76D47C7-3477-46F9-B277-546FDEA9C455}"/>
    <cellStyle name="20% - Ênfase6 8 2 7" xfId="2460" xr:uid="{34A5987A-B4B0-474C-9572-E7175DAE8E98}"/>
    <cellStyle name="20% - Ênfase6 8 2 7 2" xfId="10737" xr:uid="{6BA413B9-FAEC-4922-929A-CF9E240EDA22}"/>
    <cellStyle name="20% - Ênfase6 8 2 8" xfId="8691" xr:uid="{B96A39EE-9FF0-4D47-A354-7836029E881E}"/>
    <cellStyle name="20% - Ênfase6 8 3" xfId="1416" xr:uid="{55770E73-C98D-4E09-B9A4-F55D039EB3AA}"/>
    <cellStyle name="20% - Ênfase6 8 3 2" xfId="5506" xr:uid="{72EF10D6-B3FD-46F5-876B-B0EDB3083F0E}"/>
    <cellStyle name="20% - Ênfase6 8 3 2 2" xfId="13783" xr:uid="{AD699918-FB5C-4DBF-AD36-025F04D2B89B}"/>
    <cellStyle name="20% - Ênfase6 8 3 3" xfId="7531" xr:uid="{99D20EE5-AB1A-4021-B158-0B66F07D66C5}"/>
    <cellStyle name="20% - Ênfase6 8 3 3 2" xfId="15808" xr:uid="{9D18195E-B3AF-458D-AD17-A11AD7211160}"/>
    <cellStyle name="20% - Ênfase6 8 3 4" xfId="3472" xr:uid="{D1F2DB1B-D6B5-441F-9FED-9206C8CA06EB}"/>
    <cellStyle name="20% - Ênfase6 8 3 4 2" xfId="11749" xr:uid="{08905475-137C-4349-A962-7379F6C3DDD6}"/>
    <cellStyle name="20% - Ênfase6 8 3 5" xfId="9700" xr:uid="{34D67217-9CCB-452E-B556-37E3121D7E1D}"/>
    <cellStyle name="20% - Ênfase6 8 4" xfId="907" xr:uid="{EE5FBE19-6CA3-4C56-9860-E3CEE536D3C0}"/>
    <cellStyle name="20% - Ênfase6 8 4 2" xfId="5010" xr:uid="{AF967341-80C8-46D0-B05E-427BF03F0971}"/>
    <cellStyle name="20% - Ênfase6 8 4 2 2" xfId="13287" xr:uid="{F216B2D9-E11D-4BD7-9721-8AB40ED1D607}"/>
    <cellStyle name="20% - Ênfase6 8 4 3" xfId="7035" xr:uid="{57EF5B3B-D8D7-456F-8755-E968591587C9}"/>
    <cellStyle name="20% - Ênfase6 8 4 3 2" xfId="15312" xr:uid="{0E63ACE1-9AE8-4E34-BAA3-D90D793D648C}"/>
    <cellStyle name="20% - Ênfase6 8 4 4" xfId="2967" xr:uid="{B8DE6AFA-3E16-45D4-9A56-EC70E90B5309}"/>
    <cellStyle name="20% - Ênfase6 8 4 4 2" xfId="11244" xr:uid="{49F50F75-5E92-4FEB-8DD4-542CCC36DDCC}"/>
    <cellStyle name="20% - Ênfase6 8 4 5" xfId="9196" xr:uid="{40A6AA25-98DB-4362-9583-4C73F8B913C5}"/>
    <cellStyle name="20% - Ênfase6 8 5" xfId="1958" xr:uid="{FAD08E51-44EE-48BF-9814-514A83FA2AB6}"/>
    <cellStyle name="20% - Ênfase6 8 5 2" xfId="6043" xr:uid="{F1005582-0941-404D-B6EA-01EC2E353636}"/>
    <cellStyle name="20% - Ênfase6 8 5 2 2" xfId="14320" xr:uid="{A7D21311-773B-43CE-A180-BDBF66DBE273}"/>
    <cellStyle name="20% - Ênfase6 8 5 3" xfId="8043" xr:uid="{B69E9E51-B3E0-4F34-A10A-1B069ACF0ADD}"/>
    <cellStyle name="20% - Ênfase6 8 5 3 2" xfId="16320" xr:uid="{4FD53562-5CCA-4D7A-BA97-023E12C098AD}"/>
    <cellStyle name="20% - Ênfase6 8 5 4" xfId="4010" xr:uid="{1C028A25-9184-43CB-9CF9-547889586029}"/>
    <cellStyle name="20% - Ênfase6 8 5 4 2" xfId="12287" xr:uid="{898BC699-2A03-44C6-B57B-C870309FE986}"/>
    <cellStyle name="20% - Ênfase6 8 5 5" xfId="10238" xr:uid="{CDA74B14-C374-41BE-87C5-E21B3B9A809D}"/>
    <cellStyle name="20% - Ênfase6 8 6" xfId="4506" xr:uid="{5DE42C94-356E-441B-A96A-1491DC83FA1D}"/>
    <cellStyle name="20% - Ênfase6 8 6 2" xfId="12783" xr:uid="{AA949678-4F46-45B9-B07B-0015AEE48FD3}"/>
    <cellStyle name="20% - Ênfase6 8 7" xfId="6537" xr:uid="{FB0BF036-D5B3-4292-B14E-4AFE60E0B4A6}"/>
    <cellStyle name="20% - Ênfase6 8 7 2" xfId="14814" xr:uid="{60C0D3BD-4FFC-4A60-BEEE-5B32740FA5DC}"/>
    <cellStyle name="20% - Ênfase6 8 8" xfId="2458" xr:uid="{3A37768B-11E5-4D6C-B32D-F2D3D842970E}"/>
    <cellStyle name="20% - Ênfase6 8 8 2" xfId="10735" xr:uid="{25742D87-74E4-4BD4-97E9-611A88B1B492}"/>
    <cellStyle name="20% - Ênfase6 8 9" xfId="8689" xr:uid="{F7E51C19-6CA2-436C-B2A9-9EB6CEEAD3D2}"/>
    <cellStyle name="20% - Ênfase6 9" xfId="334" xr:uid="{56378AB0-948D-4FAA-9755-09F98FF82EF6}"/>
    <cellStyle name="20% - Ênfase6 9 2" xfId="51" xr:uid="{A0C59849-2277-41FE-8D3B-DEDD0B0F2852}"/>
    <cellStyle name="20% - Ênfase6 9 2 2" xfId="1151" xr:uid="{5EBC9720-3F04-433D-8DAF-A635C2D50430}"/>
    <cellStyle name="20% - Ênfase6 9 2 2 2" xfId="5243" xr:uid="{0239BD05-FAD7-49A2-863D-0B9AB892E98A}"/>
    <cellStyle name="20% - Ênfase6 9 2 2 2 2" xfId="13520" xr:uid="{FCF12CF3-09C5-4670-A228-E326C950D432}"/>
    <cellStyle name="20% - Ênfase6 9 2 2 3" xfId="7268" xr:uid="{2620E439-1702-4862-B9EF-B4B92454B195}"/>
    <cellStyle name="20% - Ênfase6 9 2 2 3 2" xfId="15545" xr:uid="{3DE9498D-762E-4485-89B9-E6C6E100E9C6}"/>
    <cellStyle name="20% - Ênfase6 9 2 2 4" xfId="3208" xr:uid="{D2CD1A7B-CA77-4212-AAAC-912A3F15F5ED}"/>
    <cellStyle name="20% - Ênfase6 9 2 2 4 2" xfId="11485" xr:uid="{67C3285E-3846-44D2-8667-024B5C96A665}"/>
    <cellStyle name="20% - Ênfase6 9 2 2 5" xfId="9436" xr:uid="{F7AAD6E2-75E8-47DC-98DF-E79B33991FA2}"/>
    <cellStyle name="20% - Ênfase6 9 2 3" xfId="642" xr:uid="{51699CB4-08A1-4508-8078-38B3D873E9C3}"/>
    <cellStyle name="20% - Ênfase6 9 2 3 2" xfId="4748" xr:uid="{E1DC0469-18D4-4687-9689-AC7975D57CB0}"/>
    <cellStyle name="20% - Ênfase6 9 2 3 2 2" xfId="13025" xr:uid="{B6C7AAB9-35DA-474F-8567-A59E66283A73}"/>
    <cellStyle name="20% - Ênfase6 9 2 3 3" xfId="6773" xr:uid="{355456C7-F20E-492C-82F1-C4BC171A2AAB}"/>
    <cellStyle name="20% - Ênfase6 9 2 3 3 2" xfId="15050" xr:uid="{5C39B424-ADDB-4AC0-AD42-75D0A98C349B}"/>
    <cellStyle name="20% - Ênfase6 9 2 3 4" xfId="2703" xr:uid="{BC376F4C-C71C-43F8-AF14-57E059310320}"/>
    <cellStyle name="20% - Ênfase6 9 2 3 4 2" xfId="10980" xr:uid="{08FEEC04-47A9-4F14-BD18-4EE6E1823AF4}"/>
    <cellStyle name="20% - Ênfase6 9 2 3 5" xfId="8932" xr:uid="{60CDD00F-6712-4EB1-AAA6-027E09A75606}"/>
    <cellStyle name="20% - Ênfase6 9 2 4" xfId="1695" xr:uid="{F10C9888-076F-4789-812C-883712A70933}"/>
    <cellStyle name="20% - Ênfase6 9 2 4 2" xfId="5781" xr:uid="{1403FA28-AE26-4AEA-9604-5D8D42143518}"/>
    <cellStyle name="20% - Ênfase6 9 2 4 2 2" xfId="14058" xr:uid="{376C0455-8146-4CD2-AF5D-F5A367976A5B}"/>
    <cellStyle name="20% - Ênfase6 9 2 4 3" xfId="7781" xr:uid="{B1415486-5B03-4D34-9DD5-FF0669DD294F}"/>
    <cellStyle name="20% - Ênfase6 9 2 4 3 2" xfId="16058" xr:uid="{64BF2C86-D1F1-4B25-937C-CFFADCC228D2}"/>
    <cellStyle name="20% - Ênfase6 9 2 4 4" xfId="3747" xr:uid="{3F60575E-9E99-4BE2-9D2E-8A51E14BD7BE}"/>
    <cellStyle name="20% - Ênfase6 9 2 4 4 2" xfId="12024" xr:uid="{7C8C9AEC-DCA2-4270-95F5-F4947F48A412}"/>
    <cellStyle name="20% - Ênfase6 9 2 4 5" xfId="9975" xr:uid="{A01ED652-E325-4E16-92FB-0362EE269C74}"/>
    <cellStyle name="20% - Ênfase6 9 2 5" xfId="4244" xr:uid="{B649767F-487B-417E-B3D9-5F2635B4B1BB}"/>
    <cellStyle name="20% - Ênfase6 9 2 5 2" xfId="12521" xr:uid="{5F06D900-E6E4-44C5-8A0B-8279B4FC781C}"/>
    <cellStyle name="20% - Ênfase6 9 2 6" xfId="6275" xr:uid="{B21C2E25-7E0B-45A3-B004-88C8834D7A15}"/>
    <cellStyle name="20% - Ênfase6 9 2 6 2" xfId="14552" xr:uid="{9CC40E41-35E0-436A-AE84-5C4151F7BAAA}"/>
    <cellStyle name="20% - Ênfase6 9 2 7" xfId="2194" xr:uid="{B5905494-CEB0-4FD8-A3FB-819572DF3A34}"/>
    <cellStyle name="20% - Ênfase6 9 2 7 2" xfId="10471" xr:uid="{56143351-C11B-43B1-AF76-E8B7AB67DC4E}"/>
    <cellStyle name="20% - Ênfase6 9 2 8" xfId="8426" xr:uid="{A89C4B3F-66C8-4B75-B6D7-C7B284076C0A}"/>
    <cellStyle name="20% - Ênfase6 9 3" xfId="1419" xr:uid="{01D2D92E-51ED-4895-9A7B-62031FDF38A0}"/>
    <cellStyle name="20% - Ênfase6 9 3 2" xfId="5509" xr:uid="{38FB1011-EBD0-4343-ADA6-EEA93486317E}"/>
    <cellStyle name="20% - Ênfase6 9 3 2 2" xfId="13786" xr:uid="{C5729D41-C446-4FC9-8A10-2B047BC05BFF}"/>
    <cellStyle name="20% - Ênfase6 9 3 3" xfId="7534" xr:uid="{8B19F664-2701-40C4-89D2-78F1111CB2C5}"/>
    <cellStyle name="20% - Ênfase6 9 3 3 2" xfId="15811" xr:uid="{2875651F-5EAC-4E95-AA04-C86828D7CFDE}"/>
    <cellStyle name="20% - Ênfase6 9 3 4" xfId="3475" xr:uid="{1765462E-8FA8-47A6-BFF7-5163DAB7766C}"/>
    <cellStyle name="20% - Ênfase6 9 3 4 2" xfId="11752" xr:uid="{F2874D24-D862-4E63-9E15-BE858E9CB139}"/>
    <cellStyle name="20% - Ênfase6 9 3 5" xfId="9703" xr:uid="{62778CEC-4CAA-4929-8E66-0CD518F44B1E}"/>
    <cellStyle name="20% - Ênfase6 9 4" xfId="910" xr:uid="{021AD3EC-0D3F-4B89-B80B-F519AC907418}"/>
    <cellStyle name="20% - Ênfase6 9 4 2" xfId="5013" xr:uid="{61EB784F-8B04-48D0-83F2-5CEA31D1764A}"/>
    <cellStyle name="20% - Ênfase6 9 4 2 2" xfId="13290" xr:uid="{DFFCB03A-3615-4E89-9142-9FB37B8803D4}"/>
    <cellStyle name="20% - Ênfase6 9 4 3" xfId="7038" xr:uid="{51E8E300-CCFE-44D5-B54F-9EC5C47496EA}"/>
    <cellStyle name="20% - Ênfase6 9 4 3 2" xfId="15315" xr:uid="{B5C58486-3BBE-4E1E-AD4F-AEA53DEF942A}"/>
    <cellStyle name="20% - Ênfase6 9 4 4" xfId="2970" xr:uid="{2408574B-C1BD-4DAD-BDF7-DD4A8F57BE9E}"/>
    <cellStyle name="20% - Ênfase6 9 4 4 2" xfId="11247" xr:uid="{B6C2717F-238C-489C-9351-6BB36E3F7ADD}"/>
    <cellStyle name="20% - Ênfase6 9 4 5" xfId="9199" xr:uid="{8F7400A7-1F99-4EA1-B831-09012880E1ED}"/>
    <cellStyle name="20% - Ênfase6 9 5" xfId="1961" xr:uid="{EF98F095-C370-48EA-A13A-613686F6CC1D}"/>
    <cellStyle name="20% - Ênfase6 9 5 2" xfId="6046" xr:uid="{B12C4E1B-44A0-4E3A-8591-24ECF8BD306F}"/>
    <cellStyle name="20% - Ênfase6 9 5 2 2" xfId="14323" xr:uid="{DD26402B-2745-4AC8-9051-E140D12CDCF2}"/>
    <cellStyle name="20% - Ênfase6 9 5 3" xfId="8046" xr:uid="{6CC9FC2F-15C2-4CE8-BF03-3C9D937269C7}"/>
    <cellStyle name="20% - Ênfase6 9 5 3 2" xfId="16323" xr:uid="{9899D686-6071-4A92-B830-D50B89975A58}"/>
    <cellStyle name="20% - Ênfase6 9 5 4" xfId="4013" xr:uid="{EE8456DC-1216-4014-A890-99996D277C8A}"/>
    <cellStyle name="20% - Ênfase6 9 5 4 2" xfId="12290" xr:uid="{D19E12D8-542C-4D75-A721-25EA602C1CA5}"/>
    <cellStyle name="20% - Ênfase6 9 5 5" xfId="10241" xr:uid="{9DAC5A1C-FA9C-4F03-AB95-8F71C4AB8E3D}"/>
    <cellStyle name="20% - Ênfase6 9 6" xfId="4509" xr:uid="{676A61F1-5481-4D85-9255-D48149CB1726}"/>
    <cellStyle name="20% - Ênfase6 9 6 2" xfId="12786" xr:uid="{495AA6D1-F7E5-490E-80F7-EDAEBFD4A4BB}"/>
    <cellStyle name="20% - Ênfase6 9 7" xfId="6540" xr:uid="{1D64FD47-66DE-4C8F-843C-FBB5409B2326}"/>
    <cellStyle name="20% - Ênfase6 9 7 2" xfId="14817" xr:uid="{29CA60D4-CF39-4BBC-A628-51AF97E1A0B6}"/>
    <cellStyle name="20% - Ênfase6 9 8" xfId="2461" xr:uid="{0CC1276A-3B29-42BE-9E41-45C6A331155F}"/>
    <cellStyle name="20% - Ênfase6 9 8 2" xfId="10738" xr:uid="{6166DED9-1332-45E9-A990-0F04251940DC}"/>
    <cellStyle name="20% - Ênfase6 9 9" xfId="8692" xr:uid="{830D2B9D-7700-468D-90AD-2D96F90617D3}"/>
    <cellStyle name="40% - Ênfase1 10" xfId="336" xr:uid="{79EFBD24-92FE-4CF3-A64E-399B7B808AE8}"/>
    <cellStyle name="40% - Ênfase1 10 2" xfId="337" xr:uid="{CAA38556-F6EB-4EA7-B05E-1763111A848B}"/>
    <cellStyle name="40% - Ênfase1 10 2 2" xfId="1422" xr:uid="{82EDA779-69D7-4E6F-A0A2-1DD75C4C6E5D}"/>
    <cellStyle name="40% - Ênfase1 10 2 2 2" xfId="5512" xr:uid="{910386BA-ADC6-422D-A91F-9832BDBD00C5}"/>
    <cellStyle name="40% - Ênfase1 10 2 2 2 2" xfId="13789" xr:uid="{E0DFD78E-B327-4364-A913-E2E203D68577}"/>
    <cellStyle name="40% - Ênfase1 10 2 2 3" xfId="7537" xr:uid="{EE41CC9E-1BC6-4863-82EA-B2D043545C15}"/>
    <cellStyle name="40% - Ênfase1 10 2 2 3 2" xfId="15814" xr:uid="{6F0E33E1-8D48-4477-B78E-679656D526DF}"/>
    <cellStyle name="40% - Ênfase1 10 2 2 4" xfId="3478" xr:uid="{628EE4EC-EF0E-4D15-9B16-445065524CEF}"/>
    <cellStyle name="40% - Ênfase1 10 2 2 4 2" xfId="11755" xr:uid="{E043568B-7E0A-400B-9716-FCF456347D93}"/>
    <cellStyle name="40% - Ênfase1 10 2 2 5" xfId="9706" xr:uid="{755BBE53-E653-4963-83B0-53D4F13A3AFC}"/>
    <cellStyle name="40% - Ênfase1 10 2 3" xfId="913" xr:uid="{1D82924B-65F9-4236-9745-ECC4667D748C}"/>
    <cellStyle name="40% - Ênfase1 10 2 3 2" xfId="5016" xr:uid="{36FC9BA9-048E-41D2-851F-EDD16A7955F5}"/>
    <cellStyle name="40% - Ênfase1 10 2 3 2 2" xfId="13293" xr:uid="{EC1B9278-64FB-4856-99C0-9132E67FF615}"/>
    <cellStyle name="40% - Ênfase1 10 2 3 3" xfId="7041" xr:uid="{BBFFD794-45EE-4DE6-8384-78E41B145659}"/>
    <cellStyle name="40% - Ênfase1 10 2 3 3 2" xfId="15318" xr:uid="{13F50E33-5D40-439E-99E9-E4F32DDDA943}"/>
    <cellStyle name="40% - Ênfase1 10 2 3 4" xfId="2973" xr:uid="{B018A852-6920-4F2C-A909-C631DC41F313}"/>
    <cellStyle name="40% - Ênfase1 10 2 3 4 2" xfId="11250" xr:uid="{2479BCC8-4E89-4E5E-9A3A-929087F3B9A9}"/>
    <cellStyle name="40% - Ênfase1 10 2 3 5" xfId="9202" xr:uid="{17C87A5B-CE3E-4C3C-A938-91EAAACB7FD2}"/>
    <cellStyle name="40% - Ênfase1 10 2 4" xfId="1964" xr:uid="{51375752-BC54-4573-8ED7-F88BCB9A6BF8}"/>
    <cellStyle name="40% - Ênfase1 10 2 4 2" xfId="6049" xr:uid="{4E2F30F3-8637-4CE9-A4A7-70D326E310DB}"/>
    <cellStyle name="40% - Ênfase1 10 2 4 2 2" xfId="14326" xr:uid="{8AB1B6CC-ECF1-4037-AC88-8FF8061EEF01}"/>
    <cellStyle name="40% - Ênfase1 10 2 4 3" xfId="8049" xr:uid="{21A8DF97-3947-47ED-AB07-E1406604D4E1}"/>
    <cellStyle name="40% - Ênfase1 10 2 4 3 2" xfId="16326" xr:uid="{B4E66668-6225-43D4-BBF8-5AEE12477A99}"/>
    <cellStyle name="40% - Ênfase1 10 2 4 4" xfId="4016" xr:uid="{C9009F8F-25CE-444E-8C18-0C2C1E531AFD}"/>
    <cellStyle name="40% - Ênfase1 10 2 4 4 2" xfId="12293" xr:uid="{C8C26637-3B5E-480B-837B-AB7178EA1A94}"/>
    <cellStyle name="40% - Ênfase1 10 2 4 5" xfId="10244" xr:uid="{E628FC7F-C65B-461D-988F-784569869DB7}"/>
    <cellStyle name="40% - Ênfase1 10 2 5" xfId="4512" xr:uid="{865AAE2F-CB61-4369-9356-B5FE9A90176C}"/>
    <cellStyle name="40% - Ênfase1 10 2 5 2" xfId="12789" xr:uid="{98CD6FAF-3392-4840-A424-3001353BEC39}"/>
    <cellStyle name="40% - Ênfase1 10 2 6" xfId="6543" xr:uid="{E651BA8A-EBD2-4722-B1F9-12B93CB29A6C}"/>
    <cellStyle name="40% - Ênfase1 10 2 6 2" xfId="14820" xr:uid="{CD1B8ECB-51B2-4515-8E64-ED1B4AE13748}"/>
    <cellStyle name="40% - Ênfase1 10 2 7" xfId="2464" xr:uid="{614CC27D-B2FD-426E-A451-F575212673EB}"/>
    <cellStyle name="40% - Ênfase1 10 2 7 2" xfId="10741" xr:uid="{4CCB1DAF-2C5D-4E59-A785-BDF8F67F7307}"/>
    <cellStyle name="40% - Ênfase1 10 2 8" xfId="8695" xr:uid="{D1DBD1A7-1B49-43C5-859D-06FDF6C6ED84}"/>
    <cellStyle name="40% - Ênfase1 10 3" xfId="1421" xr:uid="{1694F76D-017E-4616-AE4D-2FD97C5D94CA}"/>
    <cellStyle name="40% - Ênfase1 10 3 2" xfId="5511" xr:uid="{3D49514B-5528-45D3-8520-99C39E53EB3F}"/>
    <cellStyle name="40% - Ênfase1 10 3 2 2" xfId="13788" xr:uid="{EB21E917-0874-42D6-ADFC-FF6049F3F08C}"/>
    <cellStyle name="40% - Ênfase1 10 3 3" xfId="7536" xr:uid="{246DBC79-1CDA-4C6B-AB33-019B8C21C021}"/>
    <cellStyle name="40% - Ênfase1 10 3 3 2" xfId="15813" xr:uid="{D43F2CAD-A672-4CF2-BF5E-13F2CBDB3F0A}"/>
    <cellStyle name="40% - Ênfase1 10 3 4" xfId="3477" xr:uid="{F5D2E959-37E5-4F7F-817A-E6C333F3F7A7}"/>
    <cellStyle name="40% - Ênfase1 10 3 4 2" xfId="11754" xr:uid="{5452D30D-F542-4620-911D-F7B840484B5C}"/>
    <cellStyle name="40% - Ênfase1 10 3 5" xfId="9705" xr:uid="{E1D2E929-CE2C-43D3-9983-AEC6B7D1769B}"/>
    <cellStyle name="40% - Ênfase1 10 4" xfId="912" xr:uid="{431AE145-6937-43F8-9D6B-ED66F28038F3}"/>
    <cellStyle name="40% - Ênfase1 10 4 2" xfId="5015" xr:uid="{352A9E00-5103-403A-83BF-8C96C3EDF66B}"/>
    <cellStyle name="40% - Ênfase1 10 4 2 2" xfId="13292" xr:uid="{A21615CE-9781-453F-871B-A36DBA2517E1}"/>
    <cellStyle name="40% - Ênfase1 10 4 3" xfId="7040" xr:uid="{479B7141-25E8-4DCC-874C-25BBBA8065DA}"/>
    <cellStyle name="40% - Ênfase1 10 4 3 2" xfId="15317" xr:uid="{94359F3D-3647-48D6-A369-087882A68F6F}"/>
    <cellStyle name="40% - Ênfase1 10 4 4" xfId="2972" xr:uid="{363530A0-F746-414D-B2A7-2DB45321457F}"/>
    <cellStyle name="40% - Ênfase1 10 4 4 2" xfId="11249" xr:uid="{20DBEE85-16C3-4B99-A74C-9772146CA23F}"/>
    <cellStyle name="40% - Ênfase1 10 4 5" xfId="9201" xr:uid="{2A5AC2D7-D107-43CA-955D-1F5B2E1A8840}"/>
    <cellStyle name="40% - Ênfase1 10 5" xfId="1963" xr:uid="{6F4D1628-440C-4C98-8E07-72844DC9FCCF}"/>
    <cellStyle name="40% - Ênfase1 10 5 2" xfId="6048" xr:uid="{987CDC56-AE90-4CD8-AA7E-EF5AD03D3EC4}"/>
    <cellStyle name="40% - Ênfase1 10 5 2 2" xfId="14325" xr:uid="{EEB4DF51-81FD-491E-ACBD-1AF6F744B9AF}"/>
    <cellStyle name="40% - Ênfase1 10 5 3" xfId="8048" xr:uid="{727C362F-2E18-4785-90EE-D440D8C5149B}"/>
    <cellStyle name="40% - Ênfase1 10 5 3 2" xfId="16325" xr:uid="{444F737C-CB9B-43D1-ADF6-56B1277A1141}"/>
    <cellStyle name="40% - Ênfase1 10 5 4" xfId="4015" xr:uid="{D7DC8A1B-31CF-4EBA-8C25-DEA395AFAF29}"/>
    <cellStyle name="40% - Ênfase1 10 5 4 2" xfId="12292" xr:uid="{B7E442ED-86D0-4B5F-964B-0C459BCEC165}"/>
    <cellStyle name="40% - Ênfase1 10 5 5" xfId="10243" xr:uid="{6B2B5B8D-63BB-4BF8-9592-CC1706B1DD1D}"/>
    <cellStyle name="40% - Ênfase1 10 6" xfId="4511" xr:uid="{530AFF92-8462-41A7-A7EE-43604EBA3DCB}"/>
    <cellStyle name="40% - Ênfase1 10 6 2" xfId="12788" xr:uid="{5181724A-C998-4203-A876-391DFB8CFCAD}"/>
    <cellStyle name="40% - Ênfase1 10 7" xfId="6542" xr:uid="{8A058719-D487-4EB1-A3F1-0C9E2ED07447}"/>
    <cellStyle name="40% - Ênfase1 10 7 2" xfId="14819" xr:uid="{6D68D315-1C75-4A0C-85D2-6854F3AF72B6}"/>
    <cellStyle name="40% - Ênfase1 10 8" xfId="2463" xr:uid="{D8327B3E-1CB5-4D60-A894-A195F7003CA2}"/>
    <cellStyle name="40% - Ênfase1 10 8 2" xfId="10740" xr:uid="{855ED6BF-812E-45E1-A06D-170F2408A44A}"/>
    <cellStyle name="40% - Ênfase1 10 9" xfId="8694" xr:uid="{A6C5E279-3B18-4AED-847D-E2290C18B54A}"/>
    <cellStyle name="40% - Ênfase1 11" xfId="338" xr:uid="{04761C58-F94D-497A-83B7-7DA6E753D7A5}"/>
    <cellStyle name="40% - Ênfase1 11 2" xfId="339" xr:uid="{E318E3D5-3E51-4533-B55F-4E27155ED243}"/>
    <cellStyle name="40% - Ênfase1 11 2 2" xfId="1424" xr:uid="{50318CC8-7B24-4136-9CF2-B4AC16B68DEB}"/>
    <cellStyle name="40% - Ênfase1 11 2 2 2" xfId="5514" xr:uid="{F7F9A40C-9774-4E95-BDC1-A7245F1C00F3}"/>
    <cellStyle name="40% - Ênfase1 11 2 2 2 2" xfId="13791" xr:uid="{E2E871FE-C6E6-45BD-9ED0-BB6522E7A25E}"/>
    <cellStyle name="40% - Ênfase1 11 2 2 3" xfId="7539" xr:uid="{188F815E-C98B-4CD7-98F3-31B0E278FC83}"/>
    <cellStyle name="40% - Ênfase1 11 2 2 3 2" xfId="15816" xr:uid="{D8BD45D7-AF24-4144-94F8-3749F407F9F0}"/>
    <cellStyle name="40% - Ênfase1 11 2 2 4" xfId="3480" xr:uid="{258CB15F-978D-4D77-A0DE-3B5FB9DCD4E4}"/>
    <cellStyle name="40% - Ênfase1 11 2 2 4 2" xfId="11757" xr:uid="{63F7957A-E800-4036-B627-CE29D172FFF8}"/>
    <cellStyle name="40% - Ênfase1 11 2 2 5" xfId="9708" xr:uid="{029D8020-A4AA-4BCB-82B5-AED73F6491C6}"/>
    <cellStyle name="40% - Ênfase1 11 2 3" xfId="915" xr:uid="{C0896FCA-7743-4A20-AEF5-B7EF1484C3ED}"/>
    <cellStyle name="40% - Ênfase1 11 2 3 2" xfId="5018" xr:uid="{DED9206E-CBB0-41A1-B0C7-341CA7E3DD00}"/>
    <cellStyle name="40% - Ênfase1 11 2 3 2 2" xfId="13295" xr:uid="{39DF5D4A-AB7F-49DB-8726-D89D72D4DA8D}"/>
    <cellStyle name="40% - Ênfase1 11 2 3 3" xfId="7043" xr:uid="{24FDA16C-641E-4568-8808-F2EBEBD525CB}"/>
    <cellStyle name="40% - Ênfase1 11 2 3 3 2" xfId="15320" xr:uid="{C3BF335F-F17A-4344-B036-D2D03CEF60F3}"/>
    <cellStyle name="40% - Ênfase1 11 2 3 4" xfId="2975" xr:uid="{DD7E26DE-243A-40D5-9A2B-18B6144C80A9}"/>
    <cellStyle name="40% - Ênfase1 11 2 3 4 2" xfId="11252" xr:uid="{02AB1CF9-FB9C-4081-AF5F-DC6880B6B9F2}"/>
    <cellStyle name="40% - Ênfase1 11 2 3 5" xfId="9204" xr:uid="{00E009EF-BB1C-4BA9-B59B-A7BB4D583781}"/>
    <cellStyle name="40% - Ênfase1 11 2 4" xfId="1966" xr:uid="{0C15F1C7-6FA8-4ED0-87DB-0A73E631CD78}"/>
    <cellStyle name="40% - Ênfase1 11 2 4 2" xfId="6051" xr:uid="{71836D64-3FA1-4430-8B94-A970A5D604A6}"/>
    <cellStyle name="40% - Ênfase1 11 2 4 2 2" xfId="14328" xr:uid="{3A23DABE-CA42-40CA-A05A-47AD16E95500}"/>
    <cellStyle name="40% - Ênfase1 11 2 4 3" xfId="8051" xr:uid="{3F6A06C7-6364-4145-9E25-E8337B6C530E}"/>
    <cellStyle name="40% - Ênfase1 11 2 4 3 2" xfId="16328" xr:uid="{62A58AC2-8748-4B1F-9DCC-6789FF4B0491}"/>
    <cellStyle name="40% - Ênfase1 11 2 4 4" xfId="4018" xr:uid="{D837C7CF-A80D-4C7B-AE5E-A1995B2898BD}"/>
    <cellStyle name="40% - Ênfase1 11 2 4 4 2" xfId="12295" xr:uid="{69215FEE-9717-4BCE-8D99-EAFBD60A55C5}"/>
    <cellStyle name="40% - Ênfase1 11 2 4 5" xfId="10246" xr:uid="{F67508E5-99A5-473B-88AA-ACFAED881258}"/>
    <cellStyle name="40% - Ênfase1 11 2 5" xfId="4514" xr:uid="{6500D9FD-A9F4-409A-A6F9-A7ABDF1308B9}"/>
    <cellStyle name="40% - Ênfase1 11 2 5 2" xfId="12791" xr:uid="{50D30B2D-0C2A-44FD-B8EB-5955A476D84A}"/>
    <cellStyle name="40% - Ênfase1 11 2 6" xfId="6545" xr:uid="{010FCC11-8735-414E-AFD3-0D56CE5137BE}"/>
    <cellStyle name="40% - Ênfase1 11 2 6 2" xfId="14822" xr:uid="{BC0C31A3-0FC2-4DA1-8350-731AA7D73725}"/>
    <cellStyle name="40% - Ênfase1 11 2 7" xfId="2466" xr:uid="{7F4A29B6-9C6E-4299-A01C-BC6E996BF002}"/>
    <cellStyle name="40% - Ênfase1 11 2 7 2" xfId="10743" xr:uid="{33ABE45B-A902-4F9A-98BF-56E5B35B6F19}"/>
    <cellStyle name="40% - Ênfase1 11 2 8" xfId="8697" xr:uid="{5E36E47C-D118-4709-8C00-0A3B65E82453}"/>
    <cellStyle name="40% - Ênfase1 11 3" xfId="1423" xr:uid="{28690E6F-0C93-43BC-ADDF-93850EE785D6}"/>
    <cellStyle name="40% - Ênfase1 11 3 2" xfId="5513" xr:uid="{B4D46127-08FD-4159-B27C-266C67C44D24}"/>
    <cellStyle name="40% - Ênfase1 11 3 2 2" xfId="13790" xr:uid="{A4F5AE33-AD01-4DFD-80F7-AA3DD2791DA9}"/>
    <cellStyle name="40% - Ênfase1 11 3 3" xfId="7538" xr:uid="{C17B273F-E8FC-4748-AD9D-DFBC2AD16D82}"/>
    <cellStyle name="40% - Ênfase1 11 3 3 2" xfId="15815" xr:uid="{E963376B-73F2-420B-A667-5AB576788FF1}"/>
    <cellStyle name="40% - Ênfase1 11 3 4" xfId="3479" xr:uid="{4CDB8878-0D05-4A7B-85C6-0CCDBE655E89}"/>
    <cellStyle name="40% - Ênfase1 11 3 4 2" xfId="11756" xr:uid="{7F8550C1-3C88-45D2-9CC8-573E4C2B246E}"/>
    <cellStyle name="40% - Ênfase1 11 3 5" xfId="9707" xr:uid="{6112BF32-618D-451E-850A-3CFCB2E5486B}"/>
    <cellStyle name="40% - Ênfase1 11 4" xfId="914" xr:uid="{0945675B-6B13-48B8-9EC5-E1546F7C196C}"/>
    <cellStyle name="40% - Ênfase1 11 4 2" xfId="5017" xr:uid="{B8793A9C-8C7E-4CF8-973D-0279799FEDBA}"/>
    <cellStyle name="40% - Ênfase1 11 4 2 2" xfId="13294" xr:uid="{D0829781-9D1F-4779-8F4D-8DAFEAE353C2}"/>
    <cellStyle name="40% - Ênfase1 11 4 3" xfId="7042" xr:uid="{53246CBF-6E3C-4089-AF77-9CBC2D58BD68}"/>
    <cellStyle name="40% - Ênfase1 11 4 3 2" xfId="15319" xr:uid="{4D5AC5CE-266B-4F62-8CD5-834D76F64499}"/>
    <cellStyle name="40% - Ênfase1 11 4 4" xfId="2974" xr:uid="{9FE0A042-20B0-418D-BDC6-81500B24CED9}"/>
    <cellStyle name="40% - Ênfase1 11 4 4 2" xfId="11251" xr:uid="{C61D4F2F-11F3-49A0-8ADF-C5CF20BE3162}"/>
    <cellStyle name="40% - Ênfase1 11 4 5" xfId="9203" xr:uid="{B933EE70-6467-4927-9696-B369472ECE26}"/>
    <cellStyle name="40% - Ênfase1 11 5" xfId="1965" xr:uid="{D436D40E-218D-479B-AED4-BE18E0B50754}"/>
    <cellStyle name="40% - Ênfase1 11 5 2" xfId="6050" xr:uid="{DA80045A-0CE4-49E8-9237-524EC17F013C}"/>
    <cellStyle name="40% - Ênfase1 11 5 2 2" xfId="14327" xr:uid="{5E7B935F-0368-4B62-B9A3-57F440333E86}"/>
    <cellStyle name="40% - Ênfase1 11 5 3" xfId="8050" xr:uid="{61092EB8-D6D6-4113-AC02-98420313A77C}"/>
    <cellStyle name="40% - Ênfase1 11 5 3 2" xfId="16327" xr:uid="{ACB0426F-0491-4FFE-8DB7-91136580C614}"/>
    <cellStyle name="40% - Ênfase1 11 5 4" xfId="4017" xr:uid="{16DFFFB2-2A2E-41EB-842E-FEB6995A26F4}"/>
    <cellStyle name="40% - Ênfase1 11 5 4 2" xfId="12294" xr:uid="{D96E9DEB-FE41-4560-B7C5-F2087B003DAB}"/>
    <cellStyle name="40% - Ênfase1 11 5 5" xfId="10245" xr:uid="{BCB39EAF-5E31-4AD0-B14F-8C1D26C94D7C}"/>
    <cellStyle name="40% - Ênfase1 11 6" xfId="4513" xr:uid="{6CAFCCC2-635E-4AA5-8CA5-9D0A21D29B9D}"/>
    <cellStyle name="40% - Ênfase1 11 6 2" xfId="12790" xr:uid="{478179E0-3ABF-42A0-8805-13EDC8B66A36}"/>
    <cellStyle name="40% - Ênfase1 11 7" xfId="6544" xr:uid="{28C9ED9A-BCDD-44DF-A05A-2CEF447D6CA7}"/>
    <cellStyle name="40% - Ênfase1 11 7 2" xfId="14821" xr:uid="{5F8F0928-ED76-4A31-B192-DEAFB8C2FA98}"/>
    <cellStyle name="40% - Ênfase1 11 8" xfId="2465" xr:uid="{9292CE32-CACB-4020-9A15-CB17F92F2AF6}"/>
    <cellStyle name="40% - Ênfase1 11 8 2" xfId="10742" xr:uid="{E5F0C494-B7B5-41B5-9ACF-80538FE68088}"/>
    <cellStyle name="40% - Ênfase1 11 9" xfId="8696" xr:uid="{BFEDDE2E-CD4F-498B-9C2B-5B01A805E803}"/>
    <cellStyle name="40% - Ênfase1 12" xfId="17" xr:uid="{1377BD84-4616-4FA6-B5D5-1B52D617DBC5}"/>
    <cellStyle name="40% - Ênfase1 12 2" xfId="1125" xr:uid="{969065CD-CBF4-44B3-A8A8-6043D0E18B26}"/>
    <cellStyle name="40% - Ênfase1 12 2 2" xfId="5217" xr:uid="{3566E73D-3ACF-4296-9367-F75CC6297C04}"/>
    <cellStyle name="40% - Ênfase1 12 2 2 2" xfId="13494" xr:uid="{0DBCDE91-5657-4241-B214-1B474C191F1C}"/>
    <cellStyle name="40% - Ênfase1 12 2 3" xfId="7242" xr:uid="{F873F447-0CB7-4B2B-9DEC-FD6AB00B5148}"/>
    <cellStyle name="40% - Ênfase1 12 2 3 2" xfId="15519" xr:uid="{62055812-9DA6-440E-8E72-171066058B6E}"/>
    <cellStyle name="40% - Ênfase1 12 2 4" xfId="3182" xr:uid="{D29BDB9E-A057-41FA-B7F1-273C0D4C65B3}"/>
    <cellStyle name="40% - Ênfase1 12 2 4 2" xfId="11459" xr:uid="{B4285D0F-12F1-4DAB-BC26-BDC958B97D87}"/>
    <cellStyle name="40% - Ênfase1 12 2 5" xfId="9410" xr:uid="{53277CF6-E725-45D7-8B0E-729BCC3351C9}"/>
    <cellStyle name="40% - Ênfase1 12 3" xfId="617" xr:uid="{F5E9B77B-DFDC-43C9-A2F3-3EE3501A9D99}"/>
    <cellStyle name="40% - Ênfase1 12 3 2" xfId="4723" xr:uid="{3E102FD0-86F6-47D7-AF6D-D28607D7DB2D}"/>
    <cellStyle name="40% - Ênfase1 12 3 2 2" xfId="13000" xr:uid="{DCCB1894-E442-4D52-89D1-841438D4D077}"/>
    <cellStyle name="40% - Ênfase1 12 3 3" xfId="6748" xr:uid="{E39B3033-00EB-4901-A828-C907319E1B81}"/>
    <cellStyle name="40% - Ênfase1 12 3 3 2" xfId="15025" xr:uid="{D8E52A04-AB0C-4CCB-AAD5-19980604F93F}"/>
    <cellStyle name="40% - Ênfase1 12 3 4" xfId="2678" xr:uid="{7BB77039-D10F-4572-8D88-A995D97E9E9F}"/>
    <cellStyle name="40% - Ênfase1 12 3 4 2" xfId="10955" xr:uid="{AB705C60-1A20-43C9-B9E5-1D1EC8E54522}"/>
    <cellStyle name="40% - Ênfase1 12 3 5" xfId="8907" xr:uid="{CE969277-70D1-4B69-A96A-16CC27DAB65E}"/>
    <cellStyle name="40% - Ênfase1 12 4" xfId="1670" xr:uid="{EC0FEA76-7D16-4C3B-92AC-B71DC47800DE}"/>
    <cellStyle name="40% - Ênfase1 12 4 2" xfId="5756" xr:uid="{28CA15F5-ABD1-4875-BFED-EDCE2A2FE2FB}"/>
    <cellStyle name="40% - Ênfase1 12 4 2 2" xfId="14033" xr:uid="{8DFED3E5-DD5A-471C-AD47-B4FFB0BFD727}"/>
    <cellStyle name="40% - Ênfase1 12 4 3" xfId="7756" xr:uid="{1083F9FE-58DF-4F69-AE3B-F1D66760AACA}"/>
    <cellStyle name="40% - Ênfase1 12 4 3 2" xfId="16033" xr:uid="{C5CB6BA1-A10D-43D3-A46B-0DEEE0158374}"/>
    <cellStyle name="40% - Ênfase1 12 4 4" xfId="3722" xr:uid="{E8985168-587C-4E4E-98A0-C4F9335A14C4}"/>
    <cellStyle name="40% - Ênfase1 12 4 4 2" xfId="11999" xr:uid="{CBA57603-AF2E-4281-A91E-EAF44E8EFBD2}"/>
    <cellStyle name="40% - Ênfase1 12 4 5" xfId="9950" xr:uid="{CC416091-3E73-495A-87A9-6FB0C895DEE8}"/>
    <cellStyle name="40% - Ênfase1 12 5" xfId="4219" xr:uid="{E4DF3001-4307-4B9D-A4E9-578217C3F1A1}"/>
    <cellStyle name="40% - Ênfase1 12 5 2" xfId="12496" xr:uid="{47471A01-6B95-4CFC-9FB0-C796C1C64088}"/>
    <cellStyle name="40% - Ênfase1 12 6" xfId="6250" xr:uid="{EC40E459-D841-43DE-A000-EE12FC2F0319}"/>
    <cellStyle name="40% - Ênfase1 12 6 2" xfId="14527" xr:uid="{49D036C7-E0DF-4DC6-A66F-AADA2E8FA5C1}"/>
    <cellStyle name="40% - Ênfase1 12 7" xfId="2169" xr:uid="{D17E4CAE-21C7-48DF-8964-5A5243CDFA77}"/>
    <cellStyle name="40% - Ênfase1 12 7 2" xfId="10446" xr:uid="{0F851B9A-1357-4F18-9EF5-9783678FF469}"/>
    <cellStyle name="40% - Ênfase1 12 8" xfId="8401" xr:uid="{5F512514-199F-4882-B83F-FBF42BB9F3C5}"/>
    <cellStyle name="40% - Ênfase1 13" xfId="340" xr:uid="{77B859A8-2E6C-4370-8CC0-B61539C6E2D3}"/>
    <cellStyle name="40% - Ênfase1 13 2" xfId="1425" xr:uid="{352A4B9D-E093-4A7F-BC65-D2EC0CCD248F}"/>
    <cellStyle name="40% - Ênfase1 13 2 2" xfId="5515" xr:uid="{31753FCF-8AD8-4895-A82E-DBF3C5CCF05B}"/>
    <cellStyle name="40% - Ênfase1 13 2 2 2" xfId="13792" xr:uid="{5DE143A6-3B0E-43B1-87EB-CDD1A35E89EE}"/>
    <cellStyle name="40% - Ênfase1 13 2 3" xfId="7540" xr:uid="{FD2C733D-E0D9-4159-8696-DBD2CA56BC8B}"/>
    <cellStyle name="40% - Ênfase1 13 2 3 2" xfId="15817" xr:uid="{5CD4583A-C060-466B-8CD3-33491EE4CE75}"/>
    <cellStyle name="40% - Ênfase1 13 2 4" xfId="3481" xr:uid="{97817F84-57CA-47FD-8FF2-A42005A73EB8}"/>
    <cellStyle name="40% - Ênfase1 13 2 4 2" xfId="11758" xr:uid="{00639A8F-60A2-4AC4-8290-22F0F54EBF23}"/>
    <cellStyle name="40% - Ênfase1 13 2 5" xfId="9709" xr:uid="{68AC3F1C-2917-4AC2-AD60-BB5A14866A6C}"/>
    <cellStyle name="40% - Ênfase1 13 3" xfId="916" xr:uid="{F2B61029-8D01-440B-ABC8-C41B8F6F193D}"/>
    <cellStyle name="40% - Ênfase1 13 3 2" xfId="5019" xr:uid="{F713A775-D3E2-46F7-A1E1-B01E5C5A4112}"/>
    <cellStyle name="40% - Ênfase1 13 3 2 2" xfId="13296" xr:uid="{FA4DD648-4E34-45A6-9988-271DEF2FFD6F}"/>
    <cellStyle name="40% - Ênfase1 13 3 3" xfId="7044" xr:uid="{9AEE9F41-BA4E-4454-B69A-8938F6963A1B}"/>
    <cellStyle name="40% - Ênfase1 13 3 3 2" xfId="15321" xr:uid="{ED0E28D3-2ABA-4DAE-81FF-C2AEBB0A5109}"/>
    <cellStyle name="40% - Ênfase1 13 3 4" xfId="2976" xr:uid="{273BD3FD-B1CE-4C25-A2F6-843462CB8BEB}"/>
    <cellStyle name="40% - Ênfase1 13 3 4 2" xfId="11253" xr:uid="{4EEEFAE4-F17D-45F4-817C-F859EC019EE2}"/>
    <cellStyle name="40% - Ênfase1 13 3 5" xfId="9205" xr:uid="{39FA2C2B-51E0-4058-89C7-5BA82D6BA2B3}"/>
    <cellStyle name="40% - Ênfase1 13 4" xfId="1967" xr:uid="{F41CAD6A-E90D-4C94-B279-74409F8A0B78}"/>
    <cellStyle name="40% - Ênfase1 13 4 2" xfId="6052" xr:uid="{872E184B-8BDC-4EFA-8DBC-BE232A95CE03}"/>
    <cellStyle name="40% - Ênfase1 13 4 2 2" xfId="14329" xr:uid="{885C6E2A-BD9D-4C88-8481-FDBBF693BC2B}"/>
    <cellStyle name="40% - Ênfase1 13 4 3" xfId="8052" xr:uid="{51141445-FD40-4B33-BC9C-C57AEEF3F50E}"/>
    <cellStyle name="40% - Ênfase1 13 4 3 2" xfId="16329" xr:uid="{C3FCEF17-EF13-469D-AE51-DB66234C7197}"/>
    <cellStyle name="40% - Ênfase1 13 4 4" xfId="4019" xr:uid="{ECABEE5D-E9F5-4544-8532-CEF7F4846B8B}"/>
    <cellStyle name="40% - Ênfase1 13 4 4 2" xfId="12296" xr:uid="{143FEFEF-AD64-4012-A5FD-E22796ECECC4}"/>
    <cellStyle name="40% - Ênfase1 13 4 5" xfId="10247" xr:uid="{43D66057-D9DA-4C18-B55B-CDF906AA45FB}"/>
    <cellStyle name="40% - Ênfase1 13 5" xfId="4515" xr:uid="{36240466-FF59-45FE-AA91-B03BD33D1028}"/>
    <cellStyle name="40% - Ênfase1 13 5 2" xfId="12792" xr:uid="{CA048F6E-5EA9-486B-9E8D-8CD543C7296A}"/>
    <cellStyle name="40% - Ênfase1 13 6" xfId="6546" xr:uid="{3ABBF891-49BE-4487-ABD4-24EF5E82B251}"/>
    <cellStyle name="40% - Ênfase1 13 6 2" xfId="14823" xr:uid="{909F7CD3-5842-47D8-B002-03D17A55CCF3}"/>
    <cellStyle name="40% - Ênfase1 13 7" xfId="2467" xr:uid="{29654F98-8774-4D3E-AC63-28D425F6367C}"/>
    <cellStyle name="40% - Ênfase1 13 7 2" xfId="10744" xr:uid="{E530BF98-D10A-4C01-9D28-9F3CF130AB6E}"/>
    <cellStyle name="40% - Ênfase1 13 8" xfId="8698" xr:uid="{F796EE36-B8FC-4325-A985-4607E1D9DD61}"/>
    <cellStyle name="40% - Ênfase1 14" xfId="343" xr:uid="{4BFAAECC-B7C4-4EA6-A692-2F1C72C4C2C0}"/>
    <cellStyle name="40% - Ênfase1 14 2" xfId="1428" xr:uid="{0BF5CEC4-6C75-429B-8590-70E1C0BC5CEC}"/>
    <cellStyle name="40% - Ênfase1 14 2 2" xfId="5518" xr:uid="{9C8D29CB-0F7F-4C52-A737-BB262DA51690}"/>
    <cellStyle name="40% - Ênfase1 14 2 2 2" xfId="13795" xr:uid="{D4A55879-8758-482A-9DA5-804B9B932696}"/>
    <cellStyle name="40% - Ênfase1 14 2 3" xfId="7542" xr:uid="{D8C2894A-735A-4E86-8C59-84AC56D483F3}"/>
    <cellStyle name="40% - Ênfase1 14 2 3 2" xfId="15819" xr:uid="{DEE7BEF7-A446-4188-9D11-186A1A2B46A0}"/>
    <cellStyle name="40% - Ênfase1 14 2 4" xfId="3484" xr:uid="{9610E29A-7A2A-4630-ABF1-DCEB02E395AA}"/>
    <cellStyle name="40% - Ênfase1 14 2 4 2" xfId="11761" xr:uid="{E6945422-F239-4104-9E5A-6458D82ECE54}"/>
    <cellStyle name="40% - Ênfase1 14 2 5" xfId="9712" xr:uid="{E35129D1-3156-47BC-AD1F-DD826C119523}"/>
    <cellStyle name="40% - Ênfase1 14 3" xfId="918" xr:uid="{6F3CAC47-1338-4233-8C8D-27021C9A137D}"/>
    <cellStyle name="40% - Ênfase1 14 3 2" xfId="5021" xr:uid="{8E2F842C-566B-4B0F-BD34-471518FAEF8A}"/>
    <cellStyle name="40% - Ênfase1 14 3 2 2" xfId="13298" xr:uid="{F3BA928A-2EEA-4886-92D6-AB5BD0725DE7}"/>
    <cellStyle name="40% - Ênfase1 14 3 3" xfId="7046" xr:uid="{23BB5946-BDF0-469C-BC1E-D6BCB2B9D6A9}"/>
    <cellStyle name="40% - Ênfase1 14 3 3 2" xfId="15323" xr:uid="{2B96A303-453A-45BA-A2E7-112DA6060AC1}"/>
    <cellStyle name="40% - Ênfase1 14 3 4" xfId="2978" xr:uid="{A960EF5D-AAFC-4128-BAD7-DFB35CDF6D7E}"/>
    <cellStyle name="40% - Ênfase1 14 3 4 2" xfId="11255" xr:uid="{D2AE4F66-CDA4-4109-9839-B80B16A5EB17}"/>
    <cellStyle name="40% - Ênfase1 14 3 5" xfId="9207" xr:uid="{4503A838-990D-4BD5-A2E1-6170E310168D}"/>
    <cellStyle name="40% - Ênfase1 14 4" xfId="1969" xr:uid="{D808207D-8E39-4563-B087-336587F57344}"/>
    <cellStyle name="40% - Ênfase1 14 4 2" xfId="6054" xr:uid="{640C77EB-220D-4048-81AB-F3CAC2C5B6E9}"/>
    <cellStyle name="40% - Ênfase1 14 4 2 2" xfId="14331" xr:uid="{5E477827-6885-4B81-9826-43BAAE4A108D}"/>
    <cellStyle name="40% - Ênfase1 14 4 3" xfId="8054" xr:uid="{808DC489-A9AD-463D-B33A-0E03082FD038}"/>
    <cellStyle name="40% - Ênfase1 14 4 3 2" xfId="16331" xr:uid="{7CF4D577-2EED-467B-B963-15197758AC39}"/>
    <cellStyle name="40% - Ênfase1 14 4 4" xfId="4021" xr:uid="{20979A95-9A82-4B0E-9F20-9218DB0DF15A}"/>
    <cellStyle name="40% - Ênfase1 14 4 4 2" xfId="12298" xr:uid="{BC643BCA-77BD-433C-B8AF-028FB2EFFE64}"/>
    <cellStyle name="40% - Ênfase1 14 4 5" xfId="10249" xr:uid="{E28FBD45-1803-4BF5-AF2B-51452AD7FE76}"/>
    <cellStyle name="40% - Ênfase1 14 5" xfId="4518" xr:uid="{99E495B6-7132-4020-AB2F-C156F4C9EDF3}"/>
    <cellStyle name="40% - Ênfase1 14 5 2" xfId="12795" xr:uid="{5DCB809B-D5CA-4AA6-A753-7C4B96A12FEF}"/>
    <cellStyle name="40% - Ênfase1 14 6" xfId="6548" xr:uid="{362D4D1C-7A36-43C9-A60D-75A455E0AD7B}"/>
    <cellStyle name="40% - Ênfase1 14 6 2" xfId="14825" xr:uid="{2C47161D-AA40-497F-B7F6-7D1D893F9CE4}"/>
    <cellStyle name="40% - Ênfase1 14 7" xfId="2470" xr:uid="{214A9FC2-2CF7-49C7-93E7-85A114A07A5C}"/>
    <cellStyle name="40% - Ênfase1 14 7 2" xfId="10747" xr:uid="{FB1CED4A-0E78-47FF-8D4A-0BA5D9E670F6}"/>
    <cellStyle name="40% - Ênfase1 14 8" xfId="8701" xr:uid="{2720E661-5F78-4B8C-852B-86633974D77B}"/>
    <cellStyle name="40% - Ênfase1 15" xfId="75" xr:uid="{1E473BAF-C89E-4D64-ABF3-432EEDAD08D3}"/>
    <cellStyle name="40% - Ênfase1 15 2" xfId="1172" xr:uid="{8EE6BE08-7026-4B0F-9BDE-F2830B3E493F}"/>
    <cellStyle name="40% - Ênfase1 15 2 2" xfId="5264" xr:uid="{D5FAFE3D-5530-421B-BF1E-590A559F04F4}"/>
    <cellStyle name="40% - Ênfase1 15 2 2 2" xfId="13541" xr:uid="{D2F64B44-5D5C-456E-AC9A-2C3CC6A1F9E8}"/>
    <cellStyle name="40% - Ênfase1 15 2 3" xfId="7289" xr:uid="{FDF171F7-C0D5-4B5A-8AB3-558D23590006}"/>
    <cellStyle name="40% - Ênfase1 15 2 3 2" xfId="15566" xr:uid="{9E43676B-9A1D-4BD5-BEB3-4C4CE3C7B4A4}"/>
    <cellStyle name="40% - Ênfase1 15 2 4" xfId="3229" xr:uid="{DA24C8CE-61E7-43D7-8AA3-B32B474E059A}"/>
    <cellStyle name="40% - Ênfase1 15 2 4 2" xfId="11506" xr:uid="{4DFF0650-C07A-4598-926F-7D7687AC89B4}"/>
    <cellStyle name="40% - Ênfase1 15 2 5" xfId="9457" xr:uid="{77CAF499-5730-4A99-9849-EC7410F08AB0}"/>
    <cellStyle name="40% - Ênfase1 15 3" xfId="662" xr:uid="{66F286E2-496D-41CA-B68A-D0DBC79B3702}"/>
    <cellStyle name="40% - Ênfase1 15 3 2" xfId="4768" xr:uid="{257813B1-53F7-4DD0-A196-A02441C86576}"/>
    <cellStyle name="40% - Ênfase1 15 3 2 2" xfId="13045" xr:uid="{CE1B28C0-2CC8-4E4C-B411-6E5F90B80E14}"/>
    <cellStyle name="40% - Ênfase1 15 3 3" xfId="6793" xr:uid="{55F0F38F-3D00-4951-817A-5E719A80A3D2}"/>
    <cellStyle name="40% - Ênfase1 15 3 3 2" xfId="15070" xr:uid="{3DEDA552-5FA7-439C-9EEA-38374C0A054D}"/>
    <cellStyle name="40% - Ênfase1 15 3 4" xfId="2723" xr:uid="{607A19F8-37E8-4E3A-BEF9-3DC36A6A52DA}"/>
    <cellStyle name="40% - Ênfase1 15 3 4 2" xfId="11000" xr:uid="{276F926B-23F8-4F35-9CEC-73745C11E102}"/>
    <cellStyle name="40% - Ênfase1 15 3 5" xfId="8952" xr:uid="{1EA21FFB-0956-4A2C-B084-086AD9E0A665}"/>
    <cellStyle name="40% - Ênfase1 15 4" xfId="1715" xr:uid="{FB2C9073-B0E6-469C-A6BA-0083B45903AF}"/>
    <cellStyle name="40% - Ênfase1 15 4 2" xfId="5801" xr:uid="{B5A8F657-3616-491D-BF9C-90F4CA7841A3}"/>
    <cellStyle name="40% - Ênfase1 15 4 2 2" xfId="14078" xr:uid="{54F2F1C3-51FF-4651-B142-A6B9918D48BB}"/>
    <cellStyle name="40% - Ênfase1 15 4 3" xfId="7801" xr:uid="{56A9DDB4-FE12-444C-87CD-AC1D9A028CF7}"/>
    <cellStyle name="40% - Ênfase1 15 4 3 2" xfId="16078" xr:uid="{B4FE64F4-075C-412C-82E3-7C76F9B15F86}"/>
    <cellStyle name="40% - Ênfase1 15 4 4" xfId="3767" xr:uid="{E2FC70BD-544A-46A9-AB2A-DDC6C783BB94}"/>
    <cellStyle name="40% - Ênfase1 15 4 4 2" xfId="12044" xr:uid="{9602F374-1D84-42A4-BD2C-5CC2B857DA72}"/>
    <cellStyle name="40% - Ênfase1 15 4 5" xfId="9995" xr:uid="{8F514343-F6BC-42BF-89F4-7599FEECA1AD}"/>
    <cellStyle name="40% - Ênfase1 15 5" xfId="4264" xr:uid="{CF0B66B9-FDDB-4CC7-8E37-A9E672867A99}"/>
    <cellStyle name="40% - Ênfase1 15 5 2" xfId="12541" xr:uid="{E33CCD42-B7D6-4DCE-8022-C215048D55BC}"/>
    <cellStyle name="40% - Ênfase1 15 6" xfId="6295" xr:uid="{5D88CB34-78F6-456D-8FBD-67C1781A7A7A}"/>
    <cellStyle name="40% - Ênfase1 15 6 2" xfId="14572" xr:uid="{BE7051A3-31CE-4AC0-BBAB-35C8F3130254}"/>
    <cellStyle name="40% - Ênfase1 15 7" xfId="2215" xr:uid="{A94C6C18-9392-41C2-94A3-5EF567C9824B}"/>
    <cellStyle name="40% - Ênfase1 15 7 2" xfId="10492" xr:uid="{A3B41FC7-6760-4854-B058-0036959D296F}"/>
    <cellStyle name="40% - Ênfase1 15 8" xfId="8446" xr:uid="{D477D7D5-190E-4496-BDA9-2257CE03093D}"/>
    <cellStyle name="40% - Ênfase1 16" xfId="344" xr:uid="{16C8398A-5476-4DB2-B3AE-9C4AE470EAF2}"/>
    <cellStyle name="40% - Ênfase1 16 2" xfId="1429" xr:uid="{41076D89-32C3-43D0-879B-8382596F8E42}"/>
    <cellStyle name="40% - Ênfase1 16 2 2" xfId="5519" xr:uid="{3EA9DFE2-3B72-4F31-9BCF-FBE2F35C8838}"/>
    <cellStyle name="40% - Ênfase1 16 2 2 2" xfId="13796" xr:uid="{B43A1FFA-4CEE-40C1-822C-E7FA3E90FC01}"/>
    <cellStyle name="40% - Ênfase1 16 2 3" xfId="7543" xr:uid="{F48143EA-9A98-4909-933F-FD4C875A3FE0}"/>
    <cellStyle name="40% - Ênfase1 16 2 3 2" xfId="15820" xr:uid="{2FBDFA56-5781-4C8D-8C66-551477041413}"/>
    <cellStyle name="40% - Ênfase1 16 2 4" xfId="3485" xr:uid="{2BBB7DA6-BA60-4D2A-98C5-6A3AAA2B10F9}"/>
    <cellStyle name="40% - Ênfase1 16 2 4 2" xfId="11762" xr:uid="{4FB25B64-EF93-40D6-B26B-5F5E4757AB43}"/>
    <cellStyle name="40% - Ênfase1 16 2 5" xfId="9713" xr:uid="{75EA72B2-1D4E-4212-BA36-6D303F87BD14}"/>
    <cellStyle name="40% - Ênfase1 16 3" xfId="919" xr:uid="{2F5733DA-BB1A-4956-B8CB-9E9D2E4FE65C}"/>
    <cellStyle name="40% - Ênfase1 16 3 2" xfId="5022" xr:uid="{DF3AE5DF-52F8-4CFA-9CED-FF06A76DCCB6}"/>
    <cellStyle name="40% - Ênfase1 16 3 2 2" xfId="13299" xr:uid="{862D8533-C95E-4157-9600-CEE7C2B7BCFE}"/>
    <cellStyle name="40% - Ênfase1 16 3 3" xfId="7047" xr:uid="{E29FC853-2333-4BAA-908A-52EEC3E34BB7}"/>
    <cellStyle name="40% - Ênfase1 16 3 3 2" xfId="15324" xr:uid="{D6ECF20B-AE68-45D2-AA1B-10989761B50F}"/>
    <cellStyle name="40% - Ênfase1 16 3 4" xfId="2979" xr:uid="{5C9248F4-3507-418B-86A1-559730A51949}"/>
    <cellStyle name="40% - Ênfase1 16 3 4 2" xfId="11256" xr:uid="{85A9C7BD-EC8C-4F5E-9B13-6CBAD6755A3A}"/>
    <cellStyle name="40% - Ênfase1 16 3 5" xfId="9208" xr:uid="{8331D899-081E-494D-9595-4E48B4311E18}"/>
    <cellStyle name="40% - Ênfase1 16 4" xfId="1970" xr:uid="{AD86BA10-C78E-4DE8-A113-505D45C23A20}"/>
    <cellStyle name="40% - Ênfase1 16 4 2" xfId="6055" xr:uid="{E67DA2D5-1415-4E98-A378-0ECC53847F03}"/>
    <cellStyle name="40% - Ênfase1 16 4 2 2" xfId="14332" xr:uid="{DACB09A3-3DFE-4B44-A06C-6FB6BE7AA44B}"/>
    <cellStyle name="40% - Ênfase1 16 4 3" xfId="8055" xr:uid="{E03DD1DA-7177-49D8-999D-69BC07BF0453}"/>
    <cellStyle name="40% - Ênfase1 16 4 3 2" xfId="16332" xr:uid="{E466DBA8-C802-4BD2-8803-C57DF2DB6C6A}"/>
    <cellStyle name="40% - Ênfase1 16 4 4" xfId="4022" xr:uid="{5FCB36B0-7573-4A7A-95DF-374F950E0717}"/>
    <cellStyle name="40% - Ênfase1 16 4 4 2" xfId="12299" xr:uid="{ED50B586-792C-41D1-8C68-D29162DDC5CE}"/>
    <cellStyle name="40% - Ênfase1 16 4 5" xfId="10250" xr:uid="{78BDC631-0CDB-44C4-A29D-C976176F5414}"/>
    <cellStyle name="40% - Ênfase1 16 5" xfId="4519" xr:uid="{F88AD31D-D85F-406D-8E5F-DF26E53DF23C}"/>
    <cellStyle name="40% - Ênfase1 16 5 2" xfId="12796" xr:uid="{B3F596C6-9211-4272-A70E-AB6F70BE914F}"/>
    <cellStyle name="40% - Ênfase1 16 6" xfId="6549" xr:uid="{04925B3B-658C-4CAC-BA2B-F5D89570543C}"/>
    <cellStyle name="40% - Ênfase1 16 6 2" xfId="14826" xr:uid="{CBCED4E9-8FED-49DA-9109-D0043A21D4E7}"/>
    <cellStyle name="40% - Ênfase1 16 7" xfId="2471" xr:uid="{DED2E8D3-7B8D-4ECA-B198-E8C05B13AEEC}"/>
    <cellStyle name="40% - Ênfase1 16 7 2" xfId="10748" xr:uid="{DF06F0B6-55AF-4933-9341-F62A0539C800}"/>
    <cellStyle name="40% - Ênfase1 16 8" xfId="8702" xr:uid="{A76EEE81-86F8-4BEC-955D-AAFD382C6B29}"/>
    <cellStyle name="40% - Ênfase1 17" xfId="266" xr:uid="{3D35DE62-EF94-4072-9BC5-0FA6AA7AA099}"/>
    <cellStyle name="40% - Ênfase1 17 2" xfId="1354" xr:uid="{1672AF6F-1EFE-449E-9FFA-4724BA6096AA}"/>
    <cellStyle name="40% - Ênfase1 17 2 2" xfId="5444" xr:uid="{8840936A-F913-42ED-9357-15A4E5B4380E}"/>
    <cellStyle name="40% - Ênfase1 17 2 2 2" xfId="13721" xr:uid="{B089079D-7892-49BE-85D8-734AB3E47288}"/>
    <cellStyle name="40% - Ênfase1 17 2 3" xfId="7469" xr:uid="{45E628E2-A79F-48B8-B137-9ADA1BEACD66}"/>
    <cellStyle name="40% - Ênfase1 17 2 3 2" xfId="15746" xr:uid="{864CFBB7-93FF-49F7-9F45-879DB9DF9F8E}"/>
    <cellStyle name="40% - Ênfase1 17 2 4" xfId="3410" xr:uid="{997C7FC7-A483-4FC4-9EF0-A2043BA4E3EC}"/>
    <cellStyle name="40% - Ênfase1 17 2 4 2" xfId="11687" xr:uid="{D4663414-6441-4063-9035-2AC492A88D3E}"/>
    <cellStyle name="40% - Ênfase1 17 2 5" xfId="9638" xr:uid="{663AA98C-A6C8-4A39-9084-FE9E23F699A8}"/>
    <cellStyle name="40% - Ênfase1 17 3" xfId="845" xr:uid="{559E2672-1904-4C3D-8348-745C8E65696A}"/>
    <cellStyle name="40% - Ênfase1 17 3 2" xfId="4948" xr:uid="{02D96401-935E-4F6F-B5A2-05E6C074B964}"/>
    <cellStyle name="40% - Ênfase1 17 3 2 2" xfId="13225" xr:uid="{8F414FBB-8E25-4728-AB49-6D797F4DB51A}"/>
    <cellStyle name="40% - Ênfase1 17 3 3" xfId="6973" xr:uid="{CCD95B9B-BEDC-444A-B8C3-60434A312E3D}"/>
    <cellStyle name="40% - Ênfase1 17 3 3 2" xfId="15250" xr:uid="{15F411A2-CF8F-404C-BBFB-58FD2B6FCD07}"/>
    <cellStyle name="40% - Ênfase1 17 3 4" xfId="2905" xr:uid="{C22C7BEA-1AB6-497D-90CF-1F275D0AAC72}"/>
    <cellStyle name="40% - Ênfase1 17 3 4 2" xfId="11182" xr:uid="{DF477002-BA6C-4532-A6AE-64BC5652C75F}"/>
    <cellStyle name="40% - Ênfase1 17 3 5" xfId="9134" xr:uid="{E25BD3FE-713C-4EB3-8359-7A2F20AF9277}"/>
    <cellStyle name="40% - Ênfase1 17 4" xfId="1896" xr:uid="{F65B5C3D-E019-417D-981B-D70554BDA97C}"/>
    <cellStyle name="40% - Ênfase1 17 4 2" xfId="5981" xr:uid="{B0ADBE76-2048-4FBA-B438-62F39C586F29}"/>
    <cellStyle name="40% - Ênfase1 17 4 2 2" xfId="14258" xr:uid="{3199DB58-2110-4D99-9ED0-16D0EB0232F1}"/>
    <cellStyle name="40% - Ênfase1 17 4 3" xfId="7981" xr:uid="{B7A0DA69-2D07-46AD-8DEB-69CC3EE18BD6}"/>
    <cellStyle name="40% - Ênfase1 17 4 3 2" xfId="16258" xr:uid="{E6ED5434-DF67-41DC-B0B8-6B46EDB82A5A}"/>
    <cellStyle name="40% - Ênfase1 17 4 4" xfId="3948" xr:uid="{6815538B-8D84-49C8-8407-A31125C828F0}"/>
    <cellStyle name="40% - Ênfase1 17 4 4 2" xfId="12225" xr:uid="{BD18EA90-469F-47AF-920F-BEA58CC24AD4}"/>
    <cellStyle name="40% - Ênfase1 17 4 5" xfId="10176" xr:uid="{4B78E21B-EEC1-4365-986F-109DC301F7AD}"/>
    <cellStyle name="40% - Ênfase1 17 5" xfId="4444" xr:uid="{7203B0F3-915F-431C-9BDB-70D3DB02313F}"/>
    <cellStyle name="40% - Ênfase1 17 5 2" xfId="12721" xr:uid="{A481A167-D7F9-49F0-88CC-BD89A11E4FD4}"/>
    <cellStyle name="40% - Ênfase1 17 6" xfId="6475" xr:uid="{B20B03BC-9AC9-4D3F-BFE3-68E33D4CE9E6}"/>
    <cellStyle name="40% - Ênfase1 17 6 2" xfId="14752" xr:uid="{19F1A464-BB85-412E-BBD5-C778EB673A69}"/>
    <cellStyle name="40% - Ênfase1 17 7" xfId="2396" xr:uid="{0D95767D-F177-4709-AC9E-8E85C3307E0D}"/>
    <cellStyle name="40% - Ênfase1 17 7 2" xfId="10673" xr:uid="{CFB7ACCD-1CDB-4A7E-8E8C-2F3D3826102D}"/>
    <cellStyle name="40% - Ênfase1 17 8" xfId="8627" xr:uid="{59D1BFEF-91A7-4432-AD97-BA6B4E83A225}"/>
    <cellStyle name="40% - Ênfase1 18" xfId="346" xr:uid="{43649B89-55D9-405C-8609-398F5E4DB3A4}"/>
    <cellStyle name="40% - Ênfase1 18 2" xfId="1431" xr:uid="{95098216-E950-419B-8DC4-084E727E6DA6}"/>
    <cellStyle name="40% - Ênfase1 18 2 2" xfId="5521" xr:uid="{C4957F95-4B21-4DF1-A5D2-1E3A0DE09978}"/>
    <cellStyle name="40% - Ênfase1 18 2 2 2" xfId="13798" xr:uid="{5429B26C-F5DD-44A3-A164-0B2A77FA2ABB}"/>
    <cellStyle name="40% - Ênfase1 18 2 3" xfId="7545" xr:uid="{7D993877-C157-42FC-A130-9C3687040785}"/>
    <cellStyle name="40% - Ênfase1 18 2 3 2" xfId="15822" xr:uid="{128F54CA-C982-43F2-A331-E70590934492}"/>
    <cellStyle name="40% - Ênfase1 18 2 4" xfId="3487" xr:uid="{9448C0FB-14A7-4FCA-ABF0-2E6BC058AD24}"/>
    <cellStyle name="40% - Ênfase1 18 2 4 2" xfId="11764" xr:uid="{6DC4C2A4-61C1-4865-8EE2-5414FE4D61DC}"/>
    <cellStyle name="40% - Ênfase1 18 2 5" xfId="9715" xr:uid="{25652474-F09D-4970-B386-A42B3EC25FE3}"/>
    <cellStyle name="40% - Ênfase1 18 3" xfId="921" xr:uid="{4D982DAB-64AD-481E-A9CF-2A6792406B12}"/>
    <cellStyle name="40% - Ênfase1 18 3 2" xfId="5024" xr:uid="{15BD3798-CEE7-4C06-B94C-396D42C02800}"/>
    <cellStyle name="40% - Ênfase1 18 3 2 2" xfId="13301" xr:uid="{37D9AD9D-D78A-4E75-9A45-232597BE917D}"/>
    <cellStyle name="40% - Ênfase1 18 3 3" xfId="7049" xr:uid="{15F7B02A-9119-4D70-BD2C-1DA57742F3AE}"/>
    <cellStyle name="40% - Ênfase1 18 3 3 2" xfId="15326" xr:uid="{D66238EA-34E5-42B8-A7EF-4EB950704004}"/>
    <cellStyle name="40% - Ênfase1 18 3 4" xfId="2981" xr:uid="{DAE2B624-37BA-496F-9A28-3A9C8CDD724E}"/>
    <cellStyle name="40% - Ênfase1 18 3 4 2" xfId="11258" xr:uid="{214E70FB-2930-4FFB-8418-86008803B4F6}"/>
    <cellStyle name="40% - Ênfase1 18 3 5" xfId="9210" xr:uid="{8F68D359-7B82-44C3-87A2-B1B0E1FE04CC}"/>
    <cellStyle name="40% - Ênfase1 18 4" xfId="1972" xr:uid="{18CD6E10-F468-41BB-83A5-13A6F3B87A9F}"/>
    <cellStyle name="40% - Ênfase1 18 4 2" xfId="6057" xr:uid="{36C65115-9886-4DC1-B47E-59A850853EC4}"/>
    <cellStyle name="40% - Ênfase1 18 4 2 2" xfId="14334" xr:uid="{C9A2A7DA-DDD6-42E0-8542-C3D2427088A7}"/>
    <cellStyle name="40% - Ênfase1 18 4 3" xfId="8057" xr:uid="{CFB8FCAB-1163-4F00-BB6E-1B3BDECEF88E}"/>
    <cellStyle name="40% - Ênfase1 18 4 3 2" xfId="16334" xr:uid="{55684609-5B3C-468C-B2A0-F021D79CAE00}"/>
    <cellStyle name="40% - Ênfase1 18 4 4" xfId="4024" xr:uid="{C7B5E893-13C1-4E93-972D-D3CAC8697CA4}"/>
    <cellStyle name="40% - Ênfase1 18 4 4 2" xfId="12301" xr:uid="{9DEA2D97-D38F-4063-81A1-31142A7952FF}"/>
    <cellStyle name="40% - Ênfase1 18 4 5" xfId="10252" xr:uid="{0184D390-43B8-43C8-A8E1-4059B50D624E}"/>
    <cellStyle name="40% - Ênfase1 18 5" xfId="4521" xr:uid="{0BA6F3E3-37F3-4B54-BF09-1B54AFFAD87D}"/>
    <cellStyle name="40% - Ênfase1 18 5 2" xfId="12798" xr:uid="{B88A7321-F6BF-4A6E-88F8-178A82D20C33}"/>
    <cellStyle name="40% - Ênfase1 18 6" xfId="6551" xr:uid="{7C5AF2FE-1A0C-401B-A686-C2CCB494BC9F}"/>
    <cellStyle name="40% - Ênfase1 18 6 2" xfId="14828" xr:uid="{A5B3C48A-77C1-4069-B554-CB2ED4E9492E}"/>
    <cellStyle name="40% - Ênfase1 18 7" xfId="2473" xr:uid="{ED8470AE-8A18-46FD-9532-3A9ABE981109}"/>
    <cellStyle name="40% - Ênfase1 18 7 2" xfId="10750" xr:uid="{1FD5B8EC-0F37-4B2C-864A-588285E7B456}"/>
    <cellStyle name="40% - Ênfase1 18 8" xfId="8704" xr:uid="{AF74389E-C988-4668-905A-3DBC1C8ACFF3}"/>
    <cellStyle name="40% - Ênfase1 19" xfId="348" xr:uid="{E489029F-FB61-40E7-B039-4D60D181A8BF}"/>
    <cellStyle name="40% - Ênfase1 19 2" xfId="1432" xr:uid="{ED9E906C-4BBE-4E3C-9952-1251693800F5}"/>
    <cellStyle name="40% - Ênfase1 19 2 2" xfId="5522" xr:uid="{FD4154B9-9DA3-4BFC-A83C-998F83FB1C2C}"/>
    <cellStyle name="40% - Ênfase1 19 2 2 2" xfId="13799" xr:uid="{B83B45DD-6C95-4C19-844C-454C20D79AE9}"/>
    <cellStyle name="40% - Ênfase1 19 2 3" xfId="7546" xr:uid="{D7F5FB0D-A177-4B08-B2E1-5379E4DABB28}"/>
    <cellStyle name="40% - Ênfase1 19 2 3 2" xfId="15823" xr:uid="{A68907F6-CC79-4097-A107-C8CFF74178CD}"/>
    <cellStyle name="40% - Ênfase1 19 2 4" xfId="3488" xr:uid="{48F76150-3AE2-444B-BF84-70F74D99D81C}"/>
    <cellStyle name="40% - Ênfase1 19 2 4 2" xfId="11765" xr:uid="{7FF77AB7-7337-40AC-A23F-CC172B2046C4}"/>
    <cellStyle name="40% - Ênfase1 19 2 5" xfId="9716" xr:uid="{3A426E95-C85A-41E4-913D-B8B40ADBA62B}"/>
    <cellStyle name="40% - Ênfase1 19 3" xfId="922" xr:uid="{BF3CBC43-4F0C-472C-A45E-E4761F205E79}"/>
    <cellStyle name="40% - Ênfase1 19 3 2" xfId="5025" xr:uid="{2E0FA39B-3D54-4EF9-B516-924F0C14FA8F}"/>
    <cellStyle name="40% - Ênfase1 19 3 2 2" xfId="13302" xr:uid="{C7E3C1EF-9C20-4E3C-9EF4-DE7D5D4EBAAB}"/>
    <cellStyle name="40% - Ênfase1 19 3 3" xfId="7050" xr:uid="{FE582E8F-D5E1-469E-9750-B8815009D027}"/>
    <cellStyle name="40% - Ênfase1 19 3 3 2" xfId="15327" xr:uid="{6A6EBBE0-FB79-44E2-A306-D6103C6D2007}"/>
    <cellStyle name="40% - Ênfase1 19 3 4" xfId="2982" xr:uid="{7E74AC6C-549F-43E0-BC9F-FE2495AF6F9B}"/>
    <cellStyle name="40% - Ênfase1 19 3 4 2" xfId="11259" xr:uid="{F53FF30B-B592-491C-8052-BFC530B8B436}"/>
    <cellStyle name="40% - Ênfase1 19 3 5" xfId="9211" xr:uid="{F8A8394B-1B43-4F00-9FB3-CCE56A06660F}"/>
    <cellStyle name="40% - Ênfase1 19 4" xfId="1973" xr:uid="{19B5BB19-D561-41D6-BAD1-AA685EA6C150}"/>
    <cellStyle name="40% - Ênfase1 19 4 2" xfId="6058" xr:uid="{FFBEF70C-028D-4FCF-9FE7-05978E1DC0CE}"/>
    <cellStyle name="40% - Ênfase1 19 4 2 2" xfId="14335" xr:uid="{D7006008-7BCA-45DC-BD83-DC5736630932}"/>
    <cellStyle name="40% - Ênfase1 19 4 3" xfId="8058" xr:uid="{1C5DC7C8-6C0D-4580-ACCD-74490845FD8D}"/>
    <cellStyle name="40% - Ênfase1 19 4 3 2" xfId="16335" xr:uid="{49A12873-1A68-4A56-A692-F05CED5BCAD8}"/>
    <cellStyle name="40% - Ênfase1 19 4 4" xfId="4025" xr:uid="{DB8276F0-E9B0-4F9C-B3D0-91085807EA39}"/>
    <cellStyle name="40% - Ênfase1 19 4 4 2" xfId="12302" xr:uid="{E4568C3F-BABA-4E32-A1D6-B3EAB8D4B0F1}"/>
    <cellStyle name="40% - Ênfase1 19 4 5" xfId="10253" xr:uid="{3CA7DEBC-9487-4FE2-8EC7-D37A3AAF9BC6}"/>
    <cellStyle name="40% - Ênfase1 19 5" xfId="4522" xr:uid="{632EE5C1-BDE0-4245-9AF8-861A1730D3B0}"/>
    <cellStyle name="40% - Ênfase1 19 5 2" xfId="12799" xr:uid="{01807A3B-1EAF-463E-A449-B0B2D2194C2E}"/>
    <cellStyle name="40% - Ênfase1 19 6" xfId="6552" xr:uid="{1D0A4265-5CFE-4525-A0BF-06767791E6D8}"/>
    <cellStyle name="40% - Ênfase1 19 6 2" xfId="14829" xr:uid="{36DD912D-B647-4B92-A516-82033215B2A2}"/>
    <cellStyle name="40% - Ênfase1 19 7" xfId="2474" xr:uid="{CB5789DE-015E-447E-A294-417FDA2AF677}"/>
    <cellStyle name="40% - Ênfase1 19 7 2" xfId="10751" xr:uid="{F421E060-4625-4EEE-A0E9-5A2303615C12}"/>
    <cellStyle name="40% - Ênfase1 19 8" xfId="8705" xr:uid="{A152DC8B-F9C9-459A-8A56-51E151D2CE0A}"/>
    <cellStyle name="40% - Ênfase1 2" xfId="352" xr:uid="{D78235A2-2279-4680-A561-E6305C50A8D8}"/>
    <cellStyle name="40% - Ênfase1 2 2" xfId="353" xr:uid="{E271EA5C-3E39-4DE1-96D5-5142DDF23A03}"/>
    <cellStyle name="40% - Ênfase1 2 2 2" xfId="1436" xr:uid="{C99BD2F4-3CC3-40F0-A9AF-E64861F3C5C6}"/>
    <cellStyle name="40% - Ênfase1 2 2 2 2" xfId="5526" xr:uid="{1E2B1F48-C0F8-44DF-95E9-62D30477531E}"/>
    <cellStyle name="40% - Ênfase1 2 2 2 2 2" xfId="13803" xr:uid="{B40A772D-7FCF-4C85-99FE-34EC04DB2606}"/>
    <cellStyle name="40% - Ênfase1 2 2 2 3" xfId="7550" xr:uid="{9D607A99-9CA3-4839-A735-D294A0F10437}"/>
    <cellStyle name="40% - Ênfase1 2 2 2 3 2" xfId="15827" xr:uid="{6B72E994-AE6F-419B-A521-968179B59B99}"/>
    <cellStyle name="40% - Ênfase1 2 2 2 4" xfId="3492" xr:uid="{BE09F6F8-9D44-4113-8A59-EDE537E88170}"/>
    <cellStyle name="40% - Ênfase1 2 2 2 4 2" xfId="11769" xr:uid="{A4A38CB2-C401-41DB-A683-95D258ACF661}"/>
    <cellStyle name="40% - Ênfase1 2 2 2 5" xfId="9720" xr:uid="{8C2A4CC1-958A-48BB-B13B-23BED0C54D31}"/>
    <cellStyle name="40% - Ênfase1 2 2 3" xfId="926" xr:uid="{4AF7A753-2020-4220-823B-A1171210F171}"/>
    <cellStyle name="40% - Ênfase1 2 2 3 2" xfId="5029" xr:uid="{B026DAD9-F9AB-463B-8EC3-3D4508BDE8C1}"/>
    <cellStyle name="40% - Ênfase1 2 2 3 2 2" xfId="13306" xr:uid="{4D446A97-9428-49E1-A090-30AA8F36F407}"/>
    <cellStyle name="40% - Ênfase1 2 2 3 3" xfId="7054" xr:uid="{A2401913-A36E-4760-AE82-B87125CBF032}"/>
    <cellStyle name="40% - Ênfase1 2 2 3 3 2" xfId="15331" xr:uid="{6EF768E3-06C6-4C51-8167-936FB200E001}"/>
    <cellStyle name="40% - Ênfase1 2 2 3 4" xfId="2986" xr:uid="{2F6B427C-9CE3-42EC-973C-EB0CF817AE74}"/>
    <cellStyle name="40% - Ênfase1 2 2 3 4 2" xfId="11263" xr:uid="{117B2D09-874A-411B-A448-1E50D36D0206}"/>
    <cellStyle name="40% - Ênfase1 2 2 3 5" xfId="9215" xr:uid="{55F64BC9-C342-43C3-AEFA-8AAB580A6D8D}"/>
    <cellStyle name="40% - Ênfase1 2 2 4" xfId="1977" xr:uid="{8A1E95BC-B69F-4680-B54F-67A9D61C50A9}"/>
    <cellStyle name="40% - Ênfase1 2 2 4 2" xfId="6062" xr:uid="{F22014B1-C152-43D0-B25E-4C3E42AFD69E}"/>
    <cellStyle name="40% - Ênfase1 2 2 4 2 2" xfId="14339" xr:uid="{FB5BD4C1-A2B2-4199-9C37-D6DB0E08119C}"/>
    <cellStyle name="40% - Ênfase1 2 2 4 3" xfId="8062" xr:uid="{0CA9B8BE-1A91-43AB-88F0-D2D7ACEA9B0D}"/>
    <cellStyle name="40% - Ênfase1 2 2 4 3 2" xfId="16339" xr:uid="{2D9B9710-C415-4D95-91C8-118D41DD0CB7}"/>
    <cellStyle name="40% - Ênfase1 2 2 4 4" xfId="4029" xr:uid="{5EDA6DC8-1409-4BCB-A220-E6DF47A946B3}"/>
    <cellStyle name="40% - Ênfase1 2 2 4 4 2" xfId="12306" xr:uid="{09FFE617-0BA4-4622-A3EB-052F8A231AD0}"/>
    <cellStyle name="40% - Ênfase1 2 2 4 5" xfId="10257" xr:uid="{82B7887E-225D-427A-836C-7FE470BB0023}"/>
    <cellStyle name="40% - Ênfase1 2 2 5" xfId="4526" xr:uid="{5793496A-DAEC-474D-A309-A26DB36F3C53}"/>
    <cellStyle name="40% - Ênfase1 2 2 5 2" xfId="12803" xr:uid="{F7C8AA57-A621-43C3-A517-0452A5975169}"/>
    <cellStyle name="40% - Ênfase1 2 2 6" xfId="6556" xr:uid="{CE160BE0-A63A-4591-A123-B89B6720B394}"/>
    <cellStyle name="40% - Ênfase1 2 2 6 2" xfId="14833" xr:uid="{A63707D2-97E2-43EA-8F10-770679508943}"/>
    <cellStyle name="40% - Ênfase1 2 2 7" xfId="2479" xr:uid="{D4C3C2B8-39DB-46DE-B4C8-3BF8AECA7123}"/>
    <cellStyle name="40% - Ênfase1 2 2 7 2" xfId="10756" xr:uid="{C152E14D-1A9D-4FDE-B60A-9BE7C2D3955F}"/>
    <cellStyle name="40% - Ênfase1 2 2 8" xfId="8709" xr:uid="{84AA92BF-AAEE-4FC9-B92C-7530549443FE}"/>
    <cellStyle name="40% - Ênfase1 2 3" xfId="1435" xr:uid="{A1AE17FE-AB3A-4F7F-BD31-96924ACD435F}"/>
    <cellStyle name="40% - Ênfase1 2 3 2" xfId="5525" xr:uid="{D9E9AB06-5290-409A-9C95-C1BB33CA1179}"/>
    <cellStyle name="40% - Ênfase1 2 3 2 2" xfId="13802" xr:uid="{A3BB3028-5BAC-46B3-B805-4CA68D916E2F}"/>
    <cellStyle name="40% - Ênfase1 2 3 3" xfId="7549" xr:uid="{A49D7C06-EE8F-4678-A2CF-2EBD827CDE23}"/>
    <cellStyle name="40% - Ênfase1 2 3 3 2" xfId="15826" xr:uid="{A554FAA9-AE16-47C5-A205-E4507827D66B}"/>
    <cellStyle name="40% - Ênfase1 2 3 4" xfId="3491" xr:uid="{910FFBAE-9937-4CF1-AD45-641381B015EB}"/>
    <cellStyle name="40% - Ênfase1 2 3 4 2" xfId="11768" xr:uid="{DF63A44C-9DD4-4F96-9353-56C610640CAC}"/>
    <cellStyle name="40% - Ênfase1 2 3 5" xfId="9719" xr:uid="{E5F871BC-6055-4EF0-BF36-E3D10D3176AA}"/>
    <cellStyle name="40% - Ênfase1 2 4" xfId="925" xr:uid="{DCBF4443-D410-4765-A2B2-D9607AEE1FE7}"/>
    <cellStyle name="40% - Ênfase1 2 4 2" xfId="5028" xr:uid="{6FEE0A52-B52A-47FB-8130-83DE8E8FE704}"/>
    <cellStyle name="40% - Ênfase1 2 4 2 2" xfId="13305" xr:uid="{23E5092D-382E-408C-9347-F0951C7A4BBD}"/>
    <cellStyle name="40% - Ênfase1 2 4 3" xfId="7053" xr:uid="{96E6C2CE-AAE5-4D98-AFA8-814DF9B5EBFA}"/>
    <cellStyle name="40% - Ênfase1 2 4 3 2" xfId="15330" xr:uid="{C19D3FFF-75BB-487B-96EC-57F53D49F629}"/>
    <cellStyle name="40% - Ênfase1 2 4 4" xfId="2985" xr:uid="{8BEA3970-C296-43C4-AD16-61AC986E83F2}"/>
    <cellStyle name="40% - Ênfase1 2 4 4 2" xfId="11262" xr:uid="{05252C5D-7BD5-48E8-A51B-48B3C6AE98F8}"/>
    <cellStyle name="40% - Ênfase1 2 4 5" xfId="9214" xr:uid="{98FD2795-D3B2-4D24-BDC6-33C47F596E58}"/>
    <cellStyle name="40% - Ênfase1 2 5" xfId="1976" xr:uid="{BC2A6A9D-8780-49F8-8603-93DA54C69579}"/>
    <cellStyle name="40% - Ênfase1 2 5 2" xfId="6061" xr:uid="{AFA6DA51-FF42-4DB5-8CA2-D472C201252C}"/>
    <cellStyle name="40% - Ênfase1 2 5 2 2" xfId="14338" xr:uid="{C0F6229B-28B3-429C-9918-E436C0C44D32}"/>
    <cellStyle name="40% - Ênfase1 2 5 3" xfId="8061" xr:uid="{14FE459E-BB30-4810-8B7B-AF0EE9CB6C4A}"/>
    <cellStyle name="40% - Ênfase1 2 5 3 2" xfId="16338" xr:uid="{2BDCBE65-4296-4B77-8044-4A995D8D39B9}"/>
    <cellStyle name="40% - Ênfase1 2 5 4" xfId="4028" xr:uid="{350C2AB3-48F0-418B-8F34-3D25A365E320}"/>
    <cellStyle name="40% - Ênfase1 2 5 4 2" xfId="12305" xr:uid="{5BD05D6F-EEAE-4240-ACA9-794D3874CC0C}"/>
    <cellStyle name="40% - Ênfase1 2 5 5" xfId="10256" xr:uid="{BEB3DF78-3188-4CF5-825A-C444E76E4E94}"/>
    <cellStyle name="40% - Ênfase1 2 6" xfId="4525" xr:uid="{E66ADFBE-879D-495E-89B7-0FB2BE39BB92}"/>
    <cellStyle name="40% - Ênfase1 2 6 2" xfId="12802" xr:uid="{C2E66446-4849-4D91-A94C-71C1D8F01096}"/>
    <cellStyle name="40% - Ênfase1 2 7" xfId="6555" xr:uid="{6799FC93-2425-4469-9D27-9D614208DAEA}"/>
    <cellStyle name="40% - Ênfase1 2 7 2" xfId="14832" xr:uid="{3C21CC7A-405A-4583-9E44-576E2A43A0A9}"/>
    <cellStyle name="40% - Ênfase1 2 8" xfId="2478" xr:uid="{14671F37-3A91-4A72-AA8D-1975ABBA44C5}"/>
    <cellStyle name="40% - Ênfase1 2 8 2" xfId="10755" xr:uid="{5F72F09E-5D9B-4605-A941-BA75CC923785}"/>
    <cellStyle name="40% - Ênfase1 2 9" xfId="8708" xr:uid="{79DBC253-6415-421F-84AF-272A64FF6092}"/>
    <cellStyle name="40% - Ênfase1 20" xfId="76" xr:uid="{49193952-8F98-471D-B2FB-256AF867FC8D}"/>
    <cellStyle name="40% - Ênfase1 20 2" xfId="1173" xr:uid="{EC81C2E5-F841-45F1-B69B-824FC05E00B2}"/>
    <cellStyle name="40% - Ênfase1 20 2 2" xfId="5265" xr:uid="{6AB25C14-4226-40FC-82A9-72EAE59BDC85}"/>
    <cellStyle name="40% - Ênfase1 20 2 2 2" xfId="13542" xr:uid="{2A82EB56-914B-4712-89F8-55D8E691B1A7}"/>
    <cellStyle name="40% - Ênfase1 20 2 3" xfId="7290" xr:uid="{C56066B2-BE3C-4EE5-B739-1B7FB7D7FDC9}"/>
    <cellStyle name="40% - Ênfase1 20 2 3 2" xfId="15567" xr:uid="{FA0F40A2-D121-40C6-9130-37627B06C601}"/>
    <cellStyle name="40% - Ênfase1 20 2 4" xfId="3230" xr:uid="{5689C9A0-FC3A-43EB-8B08-D5E081F88627}"/>
    <cellStyle name="40% - Ênfase1 20 2 4 2" xfId="11507" xr:uid="{E85F112E-D094-4E03-A423-9A3C69CFC06D}"/>
    <cellStyle name="40% - Ênfase1 20 2 5" xfId="9458" xr:uid="{5654EDB0-4A10-4B0E-97EA-7980F18AA5D1}"/>
    <cellStyle name="40% - Ênfase1 20 3" xfId="663" xr:uid="{782F913E-B78F-4153-A7FC-A339200A3A89}"/>
    <cellStyle name="40% - Ênfase1 20 3 2" xfId="4769" xr:uid="{01E7E205-117D-4367-A731-246127854184}"/>
    <cellStyle name="40% - Ênfase1 20 3 2 2" xfId="13046" xr:uid="{C58B77B6-2609-4BB4-BF38-BE4B9FABFF73}"/>
    <cellStyle name="40% - Ênfase1 20 3 3" xfId="6794" xr:uid="{1835D1D1-338C-49E0-A345-85E2419DEA28}"/>
    <cellStyle name="40% - Ênfase1 20 3 3 2" xfId="15071" xr:uid="{85DC3772-8B79-4FF2-9315-CE2A606A60A0}"/>
    <cellStyle name="40% - Ênfase1 20 3 4" xfId="2724" xr:uid="{2BA4101D-B971-4B58-A4DD-C85584E2DBCD}"/>
    <cellStyle name="40% - Ênfase1 20 3 4 2" xfId="11001" xr:uid="{F3531486-DA8A-4FF4-9F2A-FD52D989D0B2}"/>
    <cellStyle name="40% - Ênfase1 20 3 5" xfId="8953" xr:uid="{31E0A189-97D2-43DF-8061-A66DEE06954C}"/>
    <cellStyle name="40% - Ênfase1 20 4" xfId="1716" xr:uid="{F0092EF2-29DB-443E-9086-27DBF94B4166}"/>
    <cellStyle name="40% - Ênfase1 20 4 2" xfId="5802" xr:uid="{8A84F162-7452-4D80-83B1-7FEBDC75EE81}"/>
    <cellStyle name="40% - Ênfase1 20 4 2 2" xfId="14079" xr:uid="{7C150DC5-2E5B-41E3-9349-45A0E1BC172D}"/>
    <cellStyle name="40% - Ênfase1 20 4 3" xfId="7802" xr:uid="{79751EAA-055D-4BC7-9F0B-EA6E5C8FC529}"/>
    <cellStyle name="40% - Ênfase1 20 4 3 2" xfId="16079" xr:uid="{87FCB358-4702-4B3F-BD85-3FCF82AE401A}"/>
    <cellStyle name="40% - Ênfase1 20 4 4" xfId="3768" xr:uid="{20DFF04D-EC88-4165-AF49-5B98D8E34F8D}"/>
    <cellStyle name="40% - Ênfase1 20 4 4 2" xfId="12045" xr:uid="{1A4BBB8F-46F8-4E1A-875F-95412F04CC08}"/>
    <cellStyle name="40% - Ênfase1 20 4 5" xfId="9996" xr:uid="{738D10DA-4D0A-432A-8DDA-C4BB3DD6A29A}"/>
    <cellStyle name="40% - Ênfase1 20 5" xfId="4265" xr:uid="{56C8E2A6-9BA8-4B4B-A3BC-9A184A3075AC}"/>
    <cellStyle name="40% - Ênfase1 20 5 2" xfId="12542" xr:uid="{2FB1C0F9-E863-4C3E-AD18-7D8FD19F065F}"/>
    <cellStyle name="40% - Ênfase1 20 6" xfId="6296" xr:uid="{8E6F42AB-605B-4D5B-BE83-41390070E8CE}"/>
    <cellStyle name="40% - Ênfase1 20 6 2" xfId="14573" xr:uid="{1E611BAD-E3F7-41BA-9E6F-0F91D2B4E877}"/>
    <cellStyle name="40% - Ênfase1 20 7" xfId="2216" xr:uid="{3556A41F-A29F-416D-8FFA-F9FCD17C44D1}"/>
    <cellStyle name="40% - Ênfase1 20 7 2" xfId="10493" xr:uid="{9DB0083D-01B9-475E-9EEF-85AECE0B019B}"/>
    <cellStyle name="40% - Ênfase1 20 8" xfId="8447" xr:uid="{7F7C4C78-1DE7-4CF1-A64B-EB5A65D6F5FF}"/>
    <cellStyle name="40% - Ênfase1 21" xfId="345" xr:uid="{7D74A1A1-1B3F-4521-861B-B2EAD2FDBF10}"/>
    <cellStyle name="40% - Ênfase1 21 2" xfId="1430" xr:uid="{A0662C9B-81F7-4283-AA3E-AE85BBE8ED12}"/>
    <cellStyle name="40% - Ênfase1 21 2 2" xfId="5520" xr:uid="{04B4ACC2-00C9-478F-9A5C-BFF3A9AE3FDA}"/>
    <cellStyle name="40% - Ênfase1 21 2 2 2" xfId="13797" xr:uid="{33FB6E6D-5906-45FE-8357-7730ABC298F4}"/>
    <cellStyle name="40% - Ênfase1 21 2 3" xfId="7544" xr:uid="{E246A81B-38FC-42E8-92BE-FF1323D4FF5F}"/>
    <cellStyle name="40% - Ênfase1 21 2 3 2" xfId="15821" xr:uid="{C1619BF7-2F89-4B02-98D4-F2D978BB6359}"/>
    <cellStyle name="40% - Ênfase1 21 2 4" xfId="3486" xr:uid="{1B2270DC-766F-4BFB-937F-46FC30A5EE91}"/>
    <cellStyle name="40% - Ênfase1 21 2 4 2" xfId="11763" xr:uid="{D054C98E-5FD9-4519-A0CE-1974258E3D02}"/>
    <cellStyle name="40% - Ênfase1 21 2 5" xfId="9714" xr:uid="{E94386E8-983B-4B84-84C9-1672F97DB34F}"/>
    <cellStyle name="40% - Ênfase1 21 3" xfId="920" xr:uid="{51C8D17B-62A3-42FB-BA92-65E76B12C3ED}"/>
    <cellStyle name="40% - Ênfase1 21 3 2" xfId="5023" xr:uid="{E6055D3C-A705-4C85-ADE0-6E68778581D7}"/>
    <cellStyle name="40% - Ênfase1 21 3 2 2" xfId="13300" xr:uid="{F59D754D-7B6E-4067-9BBD-D053A8266E89}"/>
    <cellStyle name="40% - Ênfase1 21 3 3" xfId="7048" xr:uid="{E6D81499-C217-4EB7-8D90-6CC45439729C}"/>
    <cellStyle name="40% - Ênfase1 21 3 3 2" xfId="15325" xr:uid="{69C2301D-35D6-426A-A324-27B6B2B7470D}"/>
    <cellStyle name="40% - Ênfase1 21 3 4" xfId="2980" xr:uid="{6C7356ED-AC68-48F2-A9D7-1492C519E259}"/>
    <cellStyle name="40% - Ênfase1 21 3 4 2" xfId="11257" xr:uid="{AF3A4477-873E-46C8-B8D6-CA6D0E51F583}"/>
    <cellStyle name="40% - Ênfase1 21 3 5" xfId="9209" xr:uid="{239930E5-4719-443B-92C1-826FDA256C04}"/>
    <cellStyle name="40% - Ênfase1 21 4" xfId="1971" xr:uid="{567001F1-1092-4A06-BE80-D4DA6C553CDB}"/>
    <cellStyle name="40% - Ênfase1 21 4 2" xfId="6056" xr:uid="{254AA24A-C2E4-4F41-BC20-8B135C5BA123}"/>
    <cellStyle name="40% - Ênfase1 21 4 2 2" xfId="14333" xr:uid="{AA21C55F-97C2-4926-AE21-9DC61589C27B}"/>
    <cellStyle name="40% - Ênfase1 21 4 3" xfId="8056" xr:uid="{1C9D8C80-A48C-4992-B18B-8B8DB76D5810}"/>
    <cellStyle name="40% - Ênfase1 21 4 3 2" xfId="16333" xr:uid="{28779483-C510-4208-A04A-439A42D817F8}"/>
    <cellStyle name="40% - Ênfase1 21 4 4" xfId="4023" xr:uid="{B000600E-1C5D-42CE-B142-576F250C73FB}"/>
    <cellStyle name="40% - Ênfase1 21 4 4 2" xfId="12300" xr:uid="{06454ED9-52E7-4FE1-92C3-48D6E89B26CB}"/>
    <cellStyle name="40% - Ênfase1 21 4 5" xfId="10251" xr:uid="{E3539535-8939-4CC4-A911-A8380475453A}"/>
    <cellStyle name="40% - Ênfase1 21 5" xfId="4520" xr:uid="{0AC89FD9-C3E2-4227-A359-2E55D722D267}"/>
    <cellStyle name="40% - Ênfase1 21 5 2" xfId="12797" xr:uid="{8A8110E7-43EB-4470-BF97-BAF50F99A0FA}"/>
    <cellStyle name="40% - Ênfase1 21 6" xfId="6550" xr:uid="{2BD24FE5-52C7-42AF-921D-6A577D58B36B}"/>
    <cellStyle name="40% - Ênfase1 21 6 2" xfId="14827" xr:uid="{E7CEA427-CE3E-4785-837F-0F3748EC79CD}"/>
    <cellStyle name="40% - Ênfase1 21 7" xfId="2472" xr:uid="{1D6540FB-4F17-426B-AF38-50F7E1A3247F}"/>
    <cellStyle name="40% - Ênfase1 21 7 2" xfId="10749" xr:uid="{5FF81AD5-3D50-4A90-9B46-01787BFB1482}"/>
    <cellStyle name="40% - Ênfase1 21 8" xfId="8703" xr:uid="{77E8E164-768C-43A3-8EE6-8D098624DD7B}"/>
    <cellStyle name="40% - Ênfase1 22" xfId="267" xr:uid="{9574CA6F-B1A3-4923-A5E0-B94582E75AE0}"/>
    <cellStyle name="40% - Ênfase1 22 2" xfId="1355" xr:uid="{4DE2DF0A-DEBB-4416-8791-D5D98C351A09}"/>
    <cellStyle name="40% - Ênfase1 22 2 2" xfId="5445" xr:uid="{CFC057CC-0160-44DD-A6CE-5F9D5EAD9C0B}"/>
    <cellStyle name="40% - Ênfase1 22 2 2 2" xfId="13722" xr:uid="{E2870C77-960E-41EB-9156-96FD17C7E8D9}"/>
    <cellStyle name="40% - Ênfase1 22 2 3" xfId="7470" xr:uid="{1273B613-6AB9-4670-B6CF-2E4D1BBDBEFA}"/>
    <cellStyle name="40% - Ênfase1 22 2 3 2" xfId="15747" xr:uid="{C6DD5FF7-25F4-4C21-8B53-544FBADE0498}"/>
    <cellStyle name="40% - Ênfase1 22 2 4" xfId="3411" xr:uid="{5DA86387-F5CA-4378-B698-9E44F046E12F}"/>
    <cellStyle name="40% - Ênfase1 22 2 4 2" xfId="11688" xr:uid="{B958CD5F-0B5A-4446-832E-685270DFB607}"/>
    <cellStyle name="40% - Ênfase1 22 2 5" xfId="9639" xr:uid="{479A0C2B-BF83-4666-B531-BA66ECB2540D}"/>
    <cellStyle name="40% - Ênfase1 22 3" xfId="846" xr:uid="{B5E54991-4284-446E-ACCB-68F51644CE71}"/>
    <cellStyle name="40% - Ênfase1 22 3 2" xfId="4949" xr:uid="{ECC80F20-B2F3-4B64-94C9-A75F481335D1}"/>
    <cellStyle name="40% - Ênfase1 22 3 2 2" xfId="13226" xr:uid="{E1970FEA-D8ED-4294-BB76-402C9014979A}"/>
    <cellStyle name="40% - Ênfase1 22 3 3" xfId="6974" xr:uid="{1FFD725C-C08D-4674-ABBD-A98BB925754F}"/>
    <cellStyle name="40% - Ênfase1 22 3 3 2" xfId="15251" xr:uid="{8C9099DA-18D7-45AA-86A7-DFD3E81938C5}"/>
    <cellStyle name="40% - Ênfase1 22 3 4" xfId="2906" xr:uid="{46638566-A856-4D2E-A1BA-B9DF9DB372AA}"/>
    <cellStyle name="40% - Ênfase1 22 3 4 2" xfId="11183" xr:uid="{D4287733-42E1-4E5B-90A5-4C853275FDE0}"/>
    <cellStyle name="40% - Ênfase1 22 3 5" xfId="9135" xr:uid="{9FD3F424-13B2-493F-89D4-8355B8C506D5}"/>
    <cellStyle name="40% - Ênfase1 22 4" xfId="1897" xr:uid="{EF405372-4DFA-4EC5-86A7-E39601ACEDCF}"/>
    <cellStyle name="40% - Ênfase1 22 4 2" xfId="5982" xr:uid="{D7177469-5617-4A8A-9AE9-17064BD58ADB}"/>
    <cellStyle name="40% - Ênfase1 22 4 2 2" xfId="14259" xr:uid="{22586CE6-1026-4EEF-A2E6-960FE921CBDC}"/>
    <cellStyle name="40% - Ênfase1 22 4 3" xfId="7982" xr:uid="{6FB50D20-17F5-40E1-A76C-950828386BC5}"/>
    <cellStyle name="40% - Ênfase1 22 4 3 2" xfId="16259" xr:uid="{4E79F0BA-C235-490E-8441-8412AF91ACF6}"/>
    <cellStyle name="40% - Ênfase1 22 4 4" xfId="3949" xr:uid="{F70362D8-48BF-42F7-9666-3FCA11362E52}"/>
    <cellStyle name="40% - Ênfase1 22 4 4 2" xfId="12226" xr:uid="{DEBF2F85-F1BA-4C79-809D-9421540D0CAF}"/>
    <cellStyle name="40% - Ênfase1 22 4 5" xfId="10177" xr:uid="{6C2A4CF5-CBD5-4E82-88AE-08C1BD2AB857}"/>
    <cellStyle name="40% - Ênfase1 22 5" xfId="4445" xr:uid="{2A0FF859-6998-4E85-8338-7ECD267AF5A2}"/>
    <cellStyle name="40% - Ênfase1 22 5 2" xfId="12722" xr:uid="{81C42A1E-871C-4CB7-8BBA-6CED75008356}"/>
    <cellStyle name="40% - Ênfase1 22 6" xfId="6476" xr:uid="{0863AC3E-CEBE-4F9F-959F-FF3BF644706B}"/>
    <cellStyle name="40% - Ênfase1 22 6 2" xfId="14753" xr:uid="{2A185D7E-8882-48C2-A0BA-49E8E6BD853F}"/>
    <cellStyle name="40% - Ênfase1 22 7" xfId="2397" xr:uid="{CB649776-6284-46C1-AF23-9652E555DD41}"/>
    <cellStyle name="40% - Ênfase1 22 7 2" xfId="10674" xr:uid="{8ADD2B90-7CE4-49FF-98C7-A346C3B178CC}"/>
    <cellStyle name="40% - Ênfase1 22 8" xfId="8628" xr:uid="{5CE2BA95-4E93-4372-87A1-141BD6C203CA}"/>
    <cellStyle name="40% - Ênfase1 23" xfId="347" xr:uid="{04DFAEA6-85B1-4D4C-A98E-4C879F69F34A}"/>
    <cellStyle name="40% - Ênfase1 3" xfId="130" xr:uid="{4EC6F2F0-186C-4A32-9D2F-305C55AD0977}"/>
    <cellStyle name="40% - Ênfase1 3 2" xfId="354" xr:uid="{9A611B7E-D925-47B2-BDAD-A5E1495D172A}"/>
    <cellStyle name="40% - Ênfase1 3 2 2" xfId="1437" xr:uid="{3DF6C023-9178-4A83-9267-24FCA7108E8D}"/>
    <cellStyle name="40% - Ênfase1 3 2 2 2" xfId="5527" xr:uid="{3CF9B1DE-3720-4C61-A60D-B3E2792DC785}"/>
    <cellStyle name="40% - Ênfase1 3 2 2 2 2" xfId="13804" xr:uid="{E66518A5-9585-4DBC-997A-7352DB6745C9}"/>
    <cellStyle name="40% - Ênfase1 3 2 2 3" xfId="7551" xr:uid="{FDAD295C-A1C5-48D8-9F66-42A044976EDE}"/>
    <cellStyle name="40% - Ênfase1 3 2 2 3 2" xfId="15828" xr:uid="{CC4C7248-CEF4-4C72-84C3-3FDD919882FD}"/>
    <cellStyle name="40% - Ênfase1 3 2 2 4" xfId="3493" xr:uid="{EF39C7C5-743C-48D1-9DE4-6848C1CD8BE7}"/>
    <cellStyle name="40% - Ênfase1 3 2 2 4 2" xfId="11770" xr:uid="{63C5007A-97AD-4231-803A-E9402B5AF2CF}"/>
    <cellStyle name="40% - Ênfase1 3 2 2 5" xfId="9721" xr:uid="{7432BE37-2EB6-4F96-8788-D6ED2AEF0E54}"/>
    <cellStyle name="40% - Ênfase1 3 2 3" xfId="927" xr:uid="{D8AFC258-F27E-4356-BA2B-E3A194382DDE}"/>
    <cellStyle name="40% - Ênfase1 3 2 3 2" xfId="5030" xr:uid="{5F5B8D5C-53A5-46E1-816A-65EED277CB75}"/>
    <cellStyle name="40% - Ênfase1 3 2 3 2 2" xfId="13307" xr:uid="{E8B9D70E-35BE-4511-8ACB-A7FAF2ACD738}"/>
    <cellStyle name="40% - Ênfase1 3 2 3 3" xfId="7055" xr:uid="{EAE833E2-AD94-4DB7-97C3-7AFDA185BEC9}"/>
    <cellStyle name="40% - Ênfase1 3 2 3 3 2" xfId="15332" xr:uid="{CC9CB6B8-E72D-41D5-83C1-91CCB442E162}"/>
    <cellStyle name="40% - Ênfase1 3 2 3 4" xfId="2987" xr:uid="{6806B7C6-682F-47EF-B51D-A1A1CDF9101C}"/>
    <cellStyle name="40% - Ênfase1 3 2 3 4 2" xfId="11264" xr:uid="{EB41100E-B0AC-4919-98DC-7512A4C33E73}"/>
    <cellStyle name="40% - Ênfase1 3 2 3 5" xfId="9216" xr:uid="{51CC2395-CFAD-4AFE-9038-C985F8759048}"/>
    <cellStyle name="40% - Ênfase1 3 2 4" xfId="1978" xr:uid="{BBB5846A-18FD-499D-BCFB-3028841B4811}"/>
    <cellStyle name="40% - Ênfase1 3 2 4 2" xfId="6063" xr:uid="{EAA084AF-536D-4F7C-8E34-DECED5590C5F}"/>
    <cellStyle name="40% - Ênfase1 3 2 4 2 2" xfId="14340" xr:uid="{8623F5CF-0936-4A27-9D8E-88F56DF43791}"/>
    <cellStyle name="40% - Ênfase1 3 2 4 3" xfId="8063" xr:uid="{BFF52688-6F22-4F79-99B0-3F20ECE9BC67}"/>
    <cellStyle name="40% - Ênfase1 3 2 4 3 2" xfId="16340" xr:uid="{9B559244-971A-42C1-B7F0-ED95542B31F0}"/>
    <cellStyle name="40% - Ênfase1 3 2 4 4" xfId="4030" xr:uid="{CD06A98C-13D0-43BA-BA34-C2515C1F8625}"/>
    <cellStyle name="40% - Ênfase1 3 2 4 4 2" xfId="12307" xr:uid="{56F99987-51CD-43D7-AB88-6EB3C4ADF59B}"/>
    <cellStyle name="40% - Ênfase1 3 2 4 5" xfId="10258" xr:uid="{7D96DA22-8839-4CB7-9FCA-AA76431F69B5}"/>
    <cellStyle name="40% - Ênfase1 3 2 5" xfId="4527" xr:uid="{D5DF0B75-109F-41B2-BC01-D0E59A762FAE}"/>
    <cellStyle name="40% - Ênfase1 3 2 5 2" xfId="12804" xr:uid="{FA1C78D6-A215-4CF9-93B7-A8FAC4CD9D81}"/>
    <cellStyle name="40% - Ênfase1 3 2 6" xfId="6557" xr:uid="{DAABC327-1B4F-42BC-89EB-2A23F6218EAA}"/>
    <cellStyle name="40% - Ênfase1 3 2 6 2" xfId="14834" xr:uid="{9738819C-17AA-47E4-A6B6-B3DBBD7D2233}"/>
    <cellStyle name="40% - Ênfase1 3 2 7" xfId="2480" xr:uid="{BBD08D8F-015B-4BBE-9D31-06E83DCC7985}"/>
    <cellStyle name="40% - Ênfase1 3 2 7 2" xfId="10757" xr:uid="{35B57F74-4CD2-4939-929F-6934DD17D595}"/>
    <cellStyle name="40% - Ênfase1 3 2 8" xfId="8710" xr:uid="{34921319-EE02-485A-9A60-7F201C9A9E2C}"/>
    <cellStyle name="40% - Ênfase1 3 3" xfId="1225" xr:uid="{8A40E529-1565-43CB-A8C7-AF074FCD1C97}"/>
    <cellStyle name="40% - Ênfase1 3 3 2" xfId="5316" xr:uid="{1C7F1B37-034F-4A05-B03E-E23373A220B4}"/>
    <cellStyle name="40% - Ênfase1 3 3 2 2" xfId="13593" xr:uid="{08985228-06CA-410D-A03E-9C1E3BB34BAA}"/>
    <cellStyle name="40% - Ênfase1 3 3 3" xfId="7341" xr:uid="{609184C9-62A5-4549-A17A-C408BCF8E6D6}"/>
    <cellStyle name="40% - Ênfase1 3 3 3 2" xfId="15618" xr:uid="{92184566-7A29-4EC5-A7C7-27EE53DFE5AA}"/>
    <cellStyle name="40% - Ênfase1 3 3 4" xfId="3281" xr:uid="{4C2A90C9-35D7-4AE2-BE16-36BB1F588784}"/>
    <cellStyle name="40% - Ênfase1 3 3 4 2" xfId="11558" xr:uid="{2C27014C-F12F-41C0-8CF7-14BE8F35A846}"/>
    <cellStyle name="40% - Ênfase1 3 3 5" xfId="9509" xr:uid="{C396692C-2CF2-4CB1-838C-5B3F87AB15DD}"/>
    <cellStyle name="40% - Ênfase1 3 4" xfId="715" xr:uid="{9F10CF7E-61F4-4C93-8FBC-B8C5B4AC0F1D}"/>
    <cellStyle name="40% - Ênfase1 3 4 2" xfId="4820" xr:uid="{F4AB5614-EA97-437F-85AC-50E4A01E64AB}"/>
    <cellStyle name="40% - Ênfase1 3 4 2 2" xfId="13097" xr:uid="{8D123167-5971-40B9-BC1A-532B7A1AB44A}"/>
    <cellStyle name="40% - Ênfase1 3 4 3" xfId="6845" xr:uid="{E6BAD761-80AC-4144-BE73-62A1E434EBF4}"/>
    <cellStyle name="40% - Ênfase1 3 4 3 2" xfId="15122" xr:uid="{6AEE0793-3779-4355-B377-0C3F8509C955}"/>
    <cellStyle name="40% - Ênfase1 3 4 4" xfId="2775" xr:uid="{A235EEC3-2639-44A8-A6CF-B7DC0F3337EF}"/>
    <cellStyle name="40% - Ênfase1 3 4 4 2" xfId="11052" xr:uid="{9A937450-16A9-4DC0-A517-78E061F6E591}"/>
    <cellStyle name="40% - Ênfase1 3 4 5" xfId="9004" xr:uid="{BF8D1BAD-EB21-4F07-819F-6F3DA700923D}"/>
    <cellStyle name="40% - Ênfase1 3 5" xfId="1767" xr:uid="{67CB77D2-8ED8-474B-8230-3DE0CB8B23FA}"/>
    <cellStyle name="40% - Ênfase1 3 5 2" xfId="5853" xr:uid="{F643FD0E-0283-4BFF-A6B2-1C03E7ECC6BF}"/>
    <cellStyle name="40% - Ênfase1 3 5 2 2" xfId="14130" xr:uid="{775F2C12-B0C8-4F03-902C-A072262EDC4F}"/>
    <cellStyle name="40% - Ênfase1 3 5 3" xfId="7853" xr:uid="{F2388CAF-EDAA-4617-BCF0-0A8480DD3DA0}"/>
    <cellStyle name="40% - Ênfase1 3 5 3 2" xfId="16130" xr:uid="{FCDB2B4C-C48B-48C3-87C2-A08CB075F2D0}"/>
    <cellStyle name="40% - Ênfase1 3 5 4" xfId="3819" xr:uid="{A9C6E9B5-B970-459E-AD50-FE33E92027F0}"/>
    <cellStyle name="40% - Ênfase1 3 5 4 2" xfId="12096" xr:uid="{A0BAC329-FA69-43BB-A081-4E5F3E10485E}"/>
    <cellStyle name="40% - Ênfase1 3 5 5" xfId="10047" xr:uid="{28B89E6D-4E9C-4185-83DC-20C3346E0878}"/>
    <cellStyle name="40% - Ênfase1 3 6" xfId="4316" xr:uid="{C732BC59-E62E-444F-9DE9-B2CBF62DE732}"/>
    <cellStyle name="40% - Ênfase1 3 6 2" xfId="12593" xr:uid="{D7BC36F7-238D-4B9A-B93F-555C27D6A0C6}"/>
    <cellStyle name="40% - Ênfase1 3 7" xfId="6347" xr:uid="{80FD5871-EE76-4B67-900E-B034E3D48A9F}"/>
    <cellStyle name="40% - Ênfase1 3 7 2" xfId="14624" xr:uid="{44CA34A7-E2FB-467C-83DF-4D2E0305131F}"/>
    <cellStyle name="40% - Ênfase1 3 8" xfId="2267" xr:uid="{03787C08-C7DE-48A6-8732-D2D8D258AFEB}"/>
    <cellStyle name="40% - Ênfase1 3 8 2" xfId="10544" xr:uid="{75053AA5-C62D-4923-9730-E2E63AC5E909}"/>
    <cellStyle name="40% - Ênfase1 3 9" xfId="8498" xr:uid="{E7868000-924D-40BC-AED5-3787DEFF6C4B}"/>
    <cellStyle name="40% - Ênfase1 4" xfId="357" xr:uid="{748B1AF8-5003-41AF-97E6-E45D82149105}"/>
    <cellStyle name="40% - Ênfase1 4 2" xfId="358" xr:uid="{1FAA5A57-866E-4610-96A2-AF80A5222746}"/>
    <cellStyle name="40% - Ênfase1 4 2 2" xfId="1441" xr:uid="{1F2DC700-3A1F-46BB-9F3C-C68AB3B668BB}"/>
    <cellStyle name="40% - Ênfase1 4 2 2 2" xfId="5531" xr:uid="{7F255F59-130E-480C-A811-843B949E8197}"/>
    <cellStyle name="40% - Ênfase1 4 2 2 2 2" xfId="13808" xr:uid="{24CCBA74-8C7B-4E21-88E7-094FE77B0D32}"/>
    <cellStyle name="40% - Ênfase1 4 2 2 3" xfId="7555" xr:uid="{ECB91B8A-BA85-4C2B-B126-B3C5789488FC}"/>
    <cellStyle name="40% - Ênfase1 4 2 2 3 2" xfId="15832" xr:uid="{FB6F6620-E6AD-4423-A4F2-F7C10C3F1008}"/>
    <cellStyle name="40% - Ênfase1 4 2 2 4" xfId="3497" xr:uid="{3ACE75A6-5D2A-446C-973B-D521A09B8481}"/>
    <cellStyle name="40% - Ênfase1 4 2 2 4 2" xfId="11774" xr:uid="{BEF50129-8096-472A-8982-1F7DE43DB2D6}"/>
    <cellStyle name="40% - Ênfase1 4 2 2 5" xfId="9725" xr:uid="{08660384-5213-48F0-9885-B04D20D4A6F5}"/>
    <cellStyle name="40% - Ênfase1 4 2 3" xfId="931" xr:uid="{69D9B9F1-FACE-4793-8900-26216674B50D}"/>
    <cellStyle name="40% - Ênfase1 4 2 3 2" xfId="5034" xr:uid="{B37CB1C9-CE74-410E-99C8-338C69594346}"/>
    <cellStyle name="40% - Ênfase1 4 2 3 2 2" xfId="13311" xr:uid="{A2772D33-09EA-49B3-888C-E26AA5A9D0AE}"/>
    <cellStyle name="40% - Ênfase1 4 2 3 3" xfId="7059" xr:uid="{CFFC2480-53C3-4E43-82A2-44F4C45E8BA7}"/>
    <cellStyle name="40% - Ênfase1 4 2 3 3 2" xfId="15336" xr:uid="{F7976A26-7187-47FA-B177-B2B25500E0FB}"/>
    <cellStyle name="40% - Ênfase1 4 2 3 4" xfId="2991" xr:uid="{519B3DBD-1724-45B3-9086-0DDB242C6E2C}"/>
    <cellStyle name="40% - Ênfase1 4 2 3 4 2" xfId="11268" xr:uid="{0C11B0E3-71DE-425B-832C-187D5AD71BCB}"/>
    <cellStyle name="40% - Ênfase1 4 2 3 5" xfId="9220" xr:uid="{694A02AF-7D00-4225-BE87-A5F1CF71B789}"/>
    <cellStyle name="40% - Ênfase1 4 2 4" xfId="1982" xr:uid="{DC85EC79-886A-4615-BAD6-F59AF37A0DDB}"/>
    <cellStyle name="40% - Ênfase1 4 2 4 2" xfId="6067" xr:uid="{51BD052A-CDD3-475B-98B6-BB08F7E421E6}"/>
    <cellStyle name="40% - Ênfase1 4 2 4 2 2" xfId="14344" xr:uid="{B19D36DB-3F64-4742-A694-A22DF4120DFF}"/>
    <cellStyle name="40% - Ênfase1 4 2 4 3" xfId="8067" xr:uid="{80AC735E-A87E-44BD-98FA-5059AA71DBE0}"/>
    <cellStyle name="40% - Ênfase1 4 2 4 3 2" xfId="16344" xr:uid="{BD795485-3500-40C2-B109-B7237B377241}"/>
    <cellStyle name="40% - Ênfase1 4 2 4 4" xfId="4034" xr:uid="{75112B70-24B5-4AC4-9F57-2CF23F8058A3}"/>
    <cellStyle name="40% - Ênfase1 4 2 4 4 2" xfId="12311" xr:uid="{A73AE611-1FDF-453E-9D18-90AA4C1DA456}"/>
    <cellStyle name="40% - Ênfase1 4 2 4 5" xfId="10262" xr:uid="{E4413F33-B900-4A7E-90BD-967C5EF27E10}"/>
    <cellStyle name="40% - Ênfase1 4 2 5" xfId="4531" xr:uid="{CE54CC45-5A92-481A-ACF8-E80C6A3E74A2}"/>
    <cellStyle name="40% - Ênfase1 4 2 5 2" xfId="12808" xr:uid="{706DC93D-0A15-489C-9F69-402221D0C3AF}"/>
    <cellStyle name="40% - Ênfase1 4 2 6" xfId="6561" xr:uid="{122F08D7-07AE-4D5C-B386-8929AF6DC622}"/>
    <cellStyle name="40% - Ênfase1 4 2 6 2" xfId="14838" xr:uid="{5C6D486E-807F-4878-B3E0-218607BE4A6A}"/>
    <cellStyle name="40% - Ênfase1 4 2 7" xfId="2484" xr:uid="{D8CB2DB3-F03F-4328-8B75-AEEBA5BABFE6}"/>
    <cellStyle name="40% - Ênfase1 4 2 7 2" xfId="10761" xr:uid="{CF578EB9-25AF-4473-8732-295EAD36240B}"/>
    <cellStyle name="40% - Ênfase1 4 2 8" xfId="8714" xr:uid="{995DBE0F-DF41-4D57-BBC2-6EA0519C573C}"/>
    <cellStyle name="40% - Ênfase1 4 3" xfId="1440" xr:uid="{DC2560F2-F752-4680-8CA8-03144506DC64}"/>
    <cellStyle name="40% - Ênfase1 4 3 2" xfId="5530" xr:uid="{DA3C6B6F-A879-434D-84CB-186CACADA4AE}"/>
    <cellStyle name="40% - Ênfase1 4 3 2 2" xfId="13807" xr:uid="{8A9BD7E1-763C-4FBC-BD98-97049E556EC8}"/>
    <cellStyle name="40% - Ênfase1 4 3 3" xfId="7554" xr:uid="{3C6053A9-9962-45AB-AA7A-CC39B3F248B7}"/>
    <cellStyle name="40% - Ênfase1 4 3 3 2" xfId="15831" xr:uid="{10E2DB20-58F3-4CE2-A86F-85911A9EC5A0}"/>
    <cellStyle name="40% - Ênfase1 4 3 4" xfId="3496" xr:uid="{7FA1B727-857A-4E76-8B42-A9062ED22DBB}"/>
    <cellStyle name="40% - Ênfase1 4 3 4 2" xfId="11773" xr:uid="{7843D548-EBD5-4463-9DE2-C18C9FBFF2A0}"/>
    <cellStyle name="40% - Ênfase1 4 3 5" xfId="9724" xr:uid="{2A69AB74-EA66-41C3-9BCB-ECA4C45B8233}"/>
    <cellStyle name="40% - Ênfase1 4 4" xfId="930" xr:uid="{FCF4DA39-C4CE-4A58-A97E-82147E58C5B6}"/>
    <cellStyle name="40% - Ênfase1 4 4 2" xfId="5033" xr:uid="{34433F90-C185-4AF2-AB07-6B88FD31AF39}"/>
    <cellStyle name="40% - Ênfase1 4 4 2 2" xfId="13310" xr:uid="{AB3B4329-FA25-426B-88DC-269D2F7BFAE0}"/>
    <cellStyle name="40% - Ênfase1 4 4 3" xfId="7058" xr:uid="{14FDCBDF-DEDB-4207-BBE8-079254C6BDE1}"/>
    <cellStyle name="40% - Ênfase1 4 4 3 2" xfId="15335" xr:uid="{E538EB67-24C2-4AEF-8250-1719F5E2635D}"/>
    <cellStyle name="40% - Ênfase1 4 4 4" xfId="2990" xr:uid="{E2FD01D4-98C6-4ACD-9EB7-F239AEAA7D2B}"/>
    <cellStyle name="40% - Ênfase1 4 4 4 2" xfId="11267" xr:uid="{F5453A08-81E4-4581-AA42-D54E8ADA13D8}"/>
    <cellStyle name="40% - Ênfase1 4 4 5" xfId="9219" xr:uid="{47C7B98D-99EA-4639-A0F5-C546EEFCE2B0}"/>
    <cellStyle name="40% - Ênfase1 4 5" xfId="1981" xr:uid="{95C75407-7D54-479F-954E-E4BE5EDACE78}"/>
    <cellStyle name="40% - Ênfase1 4 5 2" xfId="6066" xr:uid="{3F1DCCF0-AC0C-44C7-9426-B1D339F70D9B}"/>
    <cellStyle name="40% - Ênfase1 4 5 2 2" xfId="14343" xr:uid="{8AE2DD6E-6A49-4C91-A561-1E1910CE3D14}"/>
    <cellStyle name="40% - Ênfase1 4 5 3" xfId="8066" xr:uid="{FB230466-2147-44DC-8364-6EB5F61B692C}"/>
    <cellStyle name="40% - Ênfase1 4 5 3 2" xfId="16343" xr:uid="{959EDBAF-58E6-446C-92D3-929AB4BDBBD5}"/>
    <cellStyle name="40% - Ênfase1 4 5 4" xfId="4033" xr:uid="{60ABFBDA-9280-4ECF-9D6D-782432E3CCA0}"/>
    <cellStyle name="40% - Ênfase1 4 5 4 2" xfId="12310" xr:uid="{E43C4938-4886-40F6-998D-DE932AC6AF28}"/>
    <cellStyle name="40% - Ênfase1 4 5 5" xfId="10261" xr:uid="{A7A11743-0A84-4FE6-A27C-A392B6EB4CF3}"/>
    <cellStyle name="40% - Ênfase1 4 6" xfId="4530" xr:uid="{D2739946-635A-46FC-B086-4AC2C74F3B18}"/>
    <cellStyle name="40% - Ênfase1 4 6 2" xfId="12807" xr:uid="{DC94ED46-7274-4D25-AE1E-B03E3CE8CCCB}"/>
    <cellStyle name="40% - Ênfase1 4 7" xfId="6560" xr:uid="{0A51904F-7ADD-4205-AB55-9380434DB85F}"/>
    <cellStyle name="40% - Ênfase1 4 7 2" xfId="14837" xr:uid="{B4890676-77DC-442B-8C87-862711515BEB}"/>
    <cellStyle name="40% - Ênfase1 4 8" xfId="2483" xr:uid="{5830415F-149D-4547-A02E-19E901559F1B}"/>
    <cellStyle name="40% - Ênfase1 4 8 2" xfId="10760" xr:uid="{DD30054D-201C-4A46-81C3-AD0128069D19}"/>
    <cellStyle name="40% - Ênfase1 4 9" xfId="8713" xr:uid="{BA0E6F95-3A5D-4CCC-AA3B-C840B55C4651}"/>
    <cellStyle name="40% - Ênfase1 5" xfId="306" xr:uid="{336D5FB1-0084-4F73-810C-C97702845E79}"/>
    <cellStyle name="40% - Ênfase1 5 2" xfId="359" xr:uid="{D1281DF3-223A-4D3F-B1C5-EC673D7F3702}"/>
    <cellStyle name="40% - Ênfase1 5 2 2" xfId="1442" xr:uid="{372E5BAE-D641-40A3-A343-D22DDBCEB65B}"/>
    <cellStyle name="40% - Ênfase1 5 2 2 2" xfId="5532" xr:uid="{7E699E2B-49D6-447E-89D8-E45F2C843077}"/>
    <cellStyle name="40% - Ênfase1 5 2 2 2 2" xfId="13809" xr:uid="{CB3A2BED-0CA3-4CB1-8987-B8FE67109163}"/>
    <cellStyle name="40% - Ênfase1 5 2 2 3" xfId="7556" xr:uid="{A786E11E-CB01-4632-9F59-8F48E122581C}"/>
    <cellStyle name="40% - Ênfase1 5 2 2 3 2" xfId="15833" xr:uid="{F041E157-9BDD-40D9-9CD6-423CDC093153}"/>
    <cellStyle name="40% - Ênfase1 5 2 2 4" xfId="3498" xr:uid="{D3010120-673A-4CFA-AFFD-C583D7E79819}"/>
    <cellStyle name="40% - Ênfase1 5 2 2 4 2" xfId="11775" xr:uid="{5ABD73E2-8271-4579-8C15-7AFCC6B5A93D}"/>
    <cellStyle name="40% - Ênfase1 5 2 2 5" xfId="9726" xr:uid="{19B1420D-2B65-4DB3-86DF-17942D5B03A9}"/>
    <cellStyle name="40% - Ênfase1 5 2 3" xfId="932" xr:uid="{80ED1662-2056-4061-8555-76DB93604AE5}"/>
    <cellStyle name="40% - Ênfase1 5 2 3 2" xfId="5035" xr:uid="{79C1D4E2-EC5D-44DF-AF7C-7A08BC60766C}"/>
    <cellStyle name="40% - Ênfase1 5 2 3 2 2" xfId="13312" xr:uid="{B9000564-7B09-4577-9EE9-1A8541FA6294}"/>
    <cellStyle name="40% - Ênfase1 5 2 3 3" xfId="7060" xr:uid="{5855D681-1C05-46FB-B50B-CC5CC4C6DD01}"/>
    <cellStyle name="40% - Ênfase1 5 2 3 3 2" xfId="15337" xr:uid="{A8B659A9-D80F-443C-B512-8DA6486CE6C1}"/>
    <cellStyle name="40% - Ênfase1 5 2 3 4" xfId="2992" xr:uid="{DA7C339D-348E-4BC7-B3C8-04B90A5172B9}"/>
    <cellStyle name="40% - Ênfase1 5 2 3 4 2" xfId="11269" xr:uid="{A24A624E-31A6-4C4C-9F3D-7BD2B4BED8C1}"/>
    <cellStyle name="40% - Ênfase1 5 2 3 5" xfId="9221" xr:uid="{89D62927-88EA-46C3-9689-F90DE99ABFEB}"/>
    <cellStyle name="40% - Ênfase1 5 2 4" xfId="1983" xr:uid="{3F8111E6-33CD-4EB1-807E-EAFE7AC009EB}"/>
    <cellStyle name="40% - Ênfase1 5 2 4 2" xfId="6068" xr:uid="{0A584706-344F-417A-A3B6-58F555F3DE2B}"/>
    <cellStyle name="40% - Ênfase1 5 2 4 2 2" xfId="14345" xr:uid="{B844F3D8-539C-41FB-A2B7-3F73796CE0A9}"/>
    <cellStyle name="40% - Ênfase1 5 2 4 3" xfId="8068" xr:uid="{EEF11070-DB27-4BBD-B44A-32491337D597}"/>
    <cellStyle name="40% - Ênfase1 5 2 4 3 2" xfId="16345" xr:uid="{57D7228A-A7E7-4049-862D-9861BA3E95A2}"/>
    <cellStyle name="40% - Ênfase1 5 2 4 4" xfId="4035" xr:uid="{98AD9157-9691-4B17-9898-F425729022AE}"/>
    <cellStyle name="40% - Ênfase1 5 2 4 4 2" xfId="12312" xr:uid="{FD440112-B7E8-4424-B4C4-D6EAB9593C8A}"/>
    <cellStyle name="40% - Ênfase1 5 2 4 5" xfId="10263" xr:uid="{3D38DF78-8851-4C8D-99CC-CB6BAF1A22D9}"/>
    <cellStyle name="40% - Ênfase1 5 2 5" xfId="4532" xr:uid="{DA101324-F320-4E01-BF9B-35F50C9F3C52}"/>
    <cellStyle name="40% - Ênfase1 5 2 5 2" xfId="12809" xr:uid="{4F02FB3F-1C18-4250-9ABD-B3BB6C12015F}"/>
    <cellStyle name="40% - Ênfase1 5 2 6" xfId="6562" xr:uid="{99510EA6-0541-4115-8056-A0E7D898159E}"/>
    <cellStyle name="40% - Ênfase1 5 2 6 2" xfId="14839" xr:uid="{9639250E-FD95-4317-9700-F5F04D696F7F}"/>
    <cellStyle name="40% - Ênfase1 5 2 7" xfId="2485" xr:uid="{C0576D6F-73FF-459C-87D1-C88FED42CA4A}"/>
    <cellStyle name="40% - Ênfase1 5 2 7 2" xfId="10762" xr:uid="{87C2EFF3-D941-4A73-B33B-F98A650A1F29}"/>
    <cellStyle name="40% - Ênfase1 5 2 8" xfId="8715" xr:uid="{7B89D8F4-C802-4E77-ABD1-837E659CB667}"/>
    <cellStyle name="40% - Ênfase1 5 3" xfId="1392" xr:uid="{FA1180B3-7CA5-46CF-9A2E-71CF2003FE49}"/>
    <cellStyle name="40% - Ênfase1 5 3 2" xfId="5482" xr:uid="{719972AB-244E-4F3A-B100-23DB59F67797}"/>
    <cellStyle name="40% - Ênfase1 5 3 2 2" xfId="13759" xr:uid="{70ED015D-002E-4038-99F5-38D127619E42}"/>
    <cellStyle name="40% - Ênfase1 5 3 3" xfId="7507" xr:uid="{A8478FE7-352C-4AB3-958C-F0FAFABC4666}"/>
    <cellStyle name="40% - Ênfase1 5 3 3 2" xfId="15784" xr:uid="{DAA5DEE2-3E40-4110-B61C-699361529D82}"/>
    <cellStyle name="40% - Ênfase1 5 3 4" xfId="3448" xr:uid="{365A51AA-4AB3-459E-970D-9F902C05299A}"/>
    <cellStyle name="40% - Ênfase1 5 3 4 2" xfId="11725" xr:uid="{5652222D-D3DA-46CC-8EEC-ED6F0697195E}"/>
    <cellStyle name="40% - Ênfase1 5 3 5" xfId="9676" xr:uid="{24ECC271-8FBF-42F5-8E3A-9A81B7A363FA}"/>
    <cellStyle name="40% - Ênfase1 5 4" xfId="883" xr:uid="{37BAEEB6-BCF7-4E19-B5AB-E4D0D25B1372}"/>
    <cellStyle name="40% - Ênfase1 5 4 2" xfId="4986" xr:uid="{94AF336A-1616-40EC-B9B9-65EA792ED0C9}"/>
    <cellStyle name="40% - Ênfase1 5 4 2 2" xfId="13263" xr:uid="{BB892242-FFD5-40C4-9291-25E9C3702F46}"/>
    <cellStyle name="40% - Ênfase1 5 4 3" xfId="7011" xr:uid="{2A5D60DB-A0E3-4A1C-AFE0-AA7331B43C18}"/>
    <cellStyle name="40% - Ênfase1 5 4 3 2" xfId="15288" xr:uid="{8D20F987-0F75-4B7E-94B1-4E1DE54C6251}"/>
    <cellStyle name="40% - Ênfase1 5 4 4" xfId="2943" xr:uid="{5E060258-0EF7-4F1A-8C99-9C4E4340B54C}"/>
    <cellStyle name="40% - Ênfase1 5 4 4 2" xfId="11220" xr:uid="{4827BD27-CC3E-4D29-8031-5D61881DB580}"/>
    <cellStyle name="40% - Ênfase1 5 4 5" xfId="9172" xr:uid="{5B8D95C6-9B9B-4E98-9C77-25987789F43D}"/>
    <cellStyle name="40% - Ênfase1 5 5" xfId="1934" xr:uid="{839DF247-2A38-4602-BD3E-47142E7227FA}"/>
    <cellStyle name="40% - Ênfase1 5 5 2" xfId="6019" xr:uid="{383AEB41-F494-4A6F-A559-4A3FCF5DC206}"/>
    <cellStyle name="40% - Ênfase1 5 5 2 2" xfId="14296" xr:uid="{38583C6C-63EA-4ACB-93A7-D94A77D12CA3}"/>
    <cellStyle name="40% - Ênfase1 5 5 3" xfId="8019" xr:uid="{2A735D8D-CE40-44A1-9FEB-B57855838262}"/>
    <cellStyle name="40% - Ênfase1 5 5 3 2" xfId="16296" xr:uid="{E551B277-CB2A-4936-B4A8-DEAD8E1A2271}"/>
    <cellStyle name="40% - Ênfase1 5 5 4" xfId="3986" xr:uid="{58FA9A30-A74A-47C8-9195-0AD2A5BC86DB}"/>
    <cellStyle name="40% - Ênfase1 5 5 4 2" xfId="12263" xr:uid="{6B389FBA-9607-43F2-8CD1-5678E018E484}"/>
    <cellStyle name="40% - Ênfase1 5 5 5" xfId="10214" xr:uid="{27A5617B-7B79-445D-9390-FBA318ECF96F}"/>
    <cellStyle name="40% - Ênfase1 5 6" xfId="4482" xr:uid="{44E7488A-A2EF-4F06-A5F3-9FFF72A54A17}"/>
    <cellStyle name="40% - Ênfase1 5 6 2" xfId="12759" xr:uid="{B5E4D490-61A0-4832-B9C6-0867039FF916}"/>
    <cellStyle name="40% - Ênfase1 5 7" xfId="6513" xr:uid="{22734A09-852A-4B34-98D6-804E31529569}"/>
    <cellStyle name="40% - Ênfase1 5 7 2" xfId="14790" xr:uid="{D8295AC7-4F14-4EA8-9E60-EA826C090591}"/>
    <cellStyle name="40% - Ênfase1 5 8" xfId="2434" xr:uid="{05E20295-4915-4AEC-BA56-1097182DE193}"/>
    <cellStyle name="40% - Ênfase1 5 8 2" xfId="10711" xr:uid="{8CFF8B20-327C-42D3-8994-BD6DA19D9D7F}"/>
    <cellStyle name="40% - Ênfase1 5 9" xfId="8665" xr:uid="{DB871D3E-EEF4-4757-A99F-DDCB8219F2FC}"/>
    <cellStyle name="40% - Ênfase1 6" xfId="362" xr:uid="{4C6113EE-CAED-416E-BE0C-F522DD50309F}"/>
    <cellStyle name="40% - Ênfase1 6 2" xfId="363" xr:uid="{8DC48622-5F16-4F6E-A211-36A6BE6493BC}"/>
    <cellStyle name="40% - Ênfase1 6 2 2" xfId="1445" xr:uid="{55509924-AACF-49C4-BFA5-3914D0082B17}"/>
    <cellStyle name="40% - Ênfase1 6 2 2 2" xfId="5535" xr:uid="{39D882EA-E0B2-4511-9061-AFD2EEEB39A0}"/>
    <cellStyle name="40% - Ênfase1 6 2 2 2 2" xfId="13812" xr:uid="{B891167E-750D-4BD4-9588-A031573E3FA2}"/>
    <cellStyle name="40% - Ênfase1 6 2 2 3" xfId="7559" xr:uid="{F77F7F19-567E-4D73-AEE6-9C1D1C6A39F8}"/>
    <cellStyle name="40% - Ênfase1 6 2 2 3 2" xfId="15836" xr:uid="{0BBDE605-F414-4B6F-8AC0-FC52F19427D3}"/>
    <cellStyle name="40% - Ênfase1 6 2 2 4" xfId="3501" xr:uid="{80E5718D-EE43-4443-AF6E-352B8AE1CCCA}"/>
    <cellStyle name="40% - Ênfase1 6 2 2 4 2" xfId="11778" xr:uid="{DFDAF24C-8B27-4607-B441-B1C517A65A6F}"/>
    <cellStyle name="40% - Ênfase1 6 2 2 5" xfId="9729" xr:uid="{B281477B-7580-476A-AEC1-9CAE76E040AE}"/>
    <cellStyle name="40% - Ênfase1 6 2 3" xfId="935" xr:uid="{78C008C2-53B8-4C06-B267-3A7F8C87D5F4}"/>
    <cellStyle name="40% - Ênfase1 6 2 3 2" xfId="5038" xr:uid="{E7C9F9D9-8D92-4A52-89EB-94C51C0D41C0}"/>
    <cellStyle name="40% - Ênfase1 6 2 3 2 2" xfId="13315" xr:uid="{0444BB95-CF10-4F65-A95B-E84827D0EDF7}"/>
    <cellStyle name="40% - Ênfase1 6 2 3 3" xfId="7063" xr:uid="{BBF514C5-8C1C-4F47-9653-2C7C2CE0E73E}"/>
    <cellStyle name="40% - Ênfase1 6 2 3 3 2" xfId="15340" xr:uid="{9D7D0087-9957-461C-930C-465D499B1593}"/>
    <cellStyle name="40% - Ênfase1 6 2 3 4" xfId="2995" xr:uid="{C452DA89-7B5F-41DD-B691-657DBFA4171B}"/>
    <cellStyle name="40% - Ênfase1 6 2 3 4 2" xfId="11272" xr:uid="{D475C0E8-3569-428C-8140-3E03275CAF47}"/>
    <cellStyle name="40% - Ênfase1 6 2 3 5" xfId="9224" xr:uid="{3F7FFAF1-1F24-4771-94F2-395F0D298480}"/>
    <cellStyle name="40% - Ênfase1 6 2 4" xfId="1986" xr:uid="{574C2B42-8D2D-40C2-AE73-4E67B1B45C1E}"/>
    <cellStyle name="40% - Ênfase1 6 2 4 2" xfId="6071" xr:uid="{C46C2B92-EF93-485B-B998-E033DB50E3F9}"/>
    <cellStyle name="40% - Ênfase1 6 2 4 2 2" xfId="14348" xr:uid="{2A0EF1D7-83EF-40E4-926A-10B87330DD38}"/>
    <cellStyle name="40% - Ênfase1 6 2 4 3" xfId="8071" xr:uid="{716DF137-43C8-473E-8D18-1D077C5782CE}"/>
    <cellStyle name="40% - Ênfase1 6 2 4 3 2" xfId="16348" xr:uid="{F9E6ECE7-EFFE-43F0-A046-AA79160D599A}"/>
    <cellStyle name="40% - Ênfase1 6 2 4 4" xfId="4038" xr:uid="{F5198D14-5EC6-4038-A401-36EF0A2ECD5B}"/>
    <cellStyle name="40% - Ênfase1 6 2 4 4 2" xfId="12315" xr:uid="{CC5203D8-8AEF-46E4-BF94-5655517F7019}"/>
    <cellStyle name="40% - Ênfase1 6 2 4 5" xfId="10266" xr:uid="{C70BA382-9DEF-44F5-B3A3-E825E7A198C0}"/>
    <cellStyle name="40% - Ênfase1 6 2 5" xfId="4535" xr:uid="{D70E8DD3-D658-4B5E-BC8D-FAF58A8E4A11}"/>
    <cellStyle name="40% - Ênfase1 6 2 5 2" xfId="12812" xr:uid="{5B95B554-F006-4761-901E-94398DA520FE}"/>
    <cellStyle name="40% - Ênfase1 6 2 6" xfId="6565" xr:uid="{FAB5548A-C92A-4535-8E67-9C4AEC6EB40C}"/>
    <cellStyle name="40% - Ênfase1 6 2 6 2" xfId="14842" xr:uid="{03D63459-6BCB-4B2D-B35E-DE0582E0F46A}"/>
    <cellStyle name="40% - Ênfase1 6 2 7" xfId="2488" xr:uid="{A44C539D-8F89-4AF8-B836-561C721C0CAF}"/>
    <cellStyle name="40% - Ênfase1 6 2 7 2" xfId="10765" xr:uid="{81F89AD0-39D6-4445-9955-547D674F175F}"/>
    <cellStyle name="40% - Ênfase1 6 2 8" xfId="8718" xr:uid="{6862CFA2-D933-4C6C-B0EC-663D2FA7A2A0}"/>
    <cellStyle name="40% - Ênfase1 6 3" xfId="1444" xr:uid="{93CCA3F9-A63A-419D-BA9F-35AFEA6EBF9E}"/>
    <cellStyle name="40% - Ênfase1 6 3 2" xfId="5534" xr:uid="{277948BF-4427-4544-9943-B96893B0033F}"/>
    <cellStyle name="40% - Ênfase1 6 3 2 2" xfId="13811" xr:uid="{E2980419-6DB7-4FD1-9FC4-61D63E63F4D9}"/>
    <cellStyle name="40% - Ênfase1 6 3 3" xfId="7558" xr:uid="{6D6C7095-004D-4695-905E-D43DED5A6F68}"/>
    <cellStyle name="40% - Ênfase1 6 3 3 2" xfId="15835" xr:uid="{AC9920C2-3E81-40D9-8FD8-615CFA291095}"/>
    <cellStyle name="40% - Ênfase1 6 3 4" xfId="3500" xr:uid="{03255D02-88BC-4DAF-804B-48CCE0A3B792}"/>
    <cellStyle name="40% - Ênfase1 6 3 4 2" xfId="11777" xr:uid="{F0C44E68-E7B5-497F-BE75-649F8B609E13}"/>
    <cellStyle name="40% - Ênfase1 6 3 5" xfId="9728" xr:uid="{89794706-005D-4BBB-A7E9-CA57B617D365}"/>
    <cellStyle name="40% - Ênfase1 6 4" xfId="934" xr:uid="{02FD02A4-D05E-4225-BCC0-20452C50EC97}"/>
    <cellStyle name="40% - Ênfase1 6 4 2" xfId="5037" xr:uid="{58C537C3-271B-41AC-90B6-E159A94CDFF8}"/>
    <cellStyle name="40% - Ênfase1 6 4 2 2" xfId="13314" xr:uid="{6FE360A8-92DE-4295-9C78-6CBB8C844622}"/>
    <cellStyle name="40% - Ênfase1 6 4 3" xfId="7062" xr:uid="{36CFED35-6958-4C78-8E82-0D9B811D163F}"/>
    <cellStyle name="40% - Ênfase1 6 4 3 2" xfId="15339" xr:uid="{1FEF303F-E06E-4498-ACB3-5AA25515DEB0}"/>
    <cellStyle name="40% - Ênfase1 6 4 4" xfId="2994" xr:uid="{A2CB3CAB-CC17-45AB-9F34-0C68318BC1CF}"/>
    <cellStyle name="40% - Ênfase1 6 4 4 2" xfId="11271" xr:uid="{142BDF90-7C31-4074-87BB-F7444C836253}"/>
    <cellStyle name="40% - Ênfase1 6 4 5" xfId="9223" xr:uid="{733120D7-28DF-4243-AFE1-A335D2288D39}"/>
    <cellStyle name="40% - Ênfase1 6 5" xfId="1985" xr:uid="{BF0CBECC-5468-4C78-B88C-8EE400D989FF}"/>
    <cellStyle name="40% - Ênfase1 6 5 2" xfId="6070" xr:uid="{8A37A467-C26D-4D91-A6E8-9B70980D5AE4}"/>
    <cellStyle name="40% - Ênfase1 6 5 2 2" xfId="14347" xr:uid="{063ECCD0-993D-4263-820C-E1F2E1901797}"/>
    <cellStyle name="40% - Ênfase1 6 5 3" xfId="8070" xr:uid="{5EF1E910-4708-4919-B2B1-EB4CB2445DDB}"/>
    <cellStyle name="40% - Ênfase1 6 5 3 2" xfId="16347" xr:uid="{E38D82E7-F592-460A-9011-805EB01B82DD}"/>
    <cellStyle name="40% - Ênfase1 6 5 4" xfId="4037" xr:uid="{03E82DF4-DB84-4759-8388-BEF339B4EDE5}"/>
    <cellStyle name="40% - Ênfase1 6 5 4 2" xfId="12314" xr:uid="{14D02819-54F7-41F5-9AB3-A2885C29A406}"/>
    <cellStyle name="40% - Ênfase1 6 5 5" xfId="10265" xr:uid="{51467400-DBAA-4FFF-A8C0-43D4878CA846}"/>
    <cellStyle name="40% - Ênfase1 6 6" xfId="4534" xr:uid="{55384CAD-5A1F-4511-A714-0681B4900900}"/>
    <cellStyle name="40% - Ênfase1 6 6 2" xfId="12811" xr:uid="{5665EB0E-5881-445C-B6E4-B42F479FAD95}"/>
    <cellStyle name="40% - Ênfase1 6 7" xfId="6564" xr:uid="{80834CD9-C98A-4032-9904-E5B07E24CB7A}"/>
    <cellStyle name="40% - Ênfase1 6 7 2" xfId="14841" xr:uid="{CDE56A84-4708-4DE0-B1AF-604A2091DF0C}"/>
    <cellStyle name="40% - Ênfase1 6 8" xfId="2487" xr:uid="{724DB44E-A30B-4BDC-8C52-EEF9277F7D8C}"/>
    <cellStyle name="40% - Ênfase1 6 8 2" xfId="10764" xr:uid="{F171E00E-ABEE-4863-B2D3-464D12B4AD3F}"/>
    <cellStyle name="40% - Ênfase1 6 9" xfId="8717" xr:uid="{48B8D27D-BFCA-4CF3-904A-5268EF5011E0}"/>
    <cellStyle name="40% - Ênfase1 7" xfId="366" xr:uid="{6683F319-9CA4-4715-BBD9-B31B4221144C}"/>
    <cellStyle name="40% - Ênfase1 7 2" xfId="342" xr:uid="{CBB97A17-4696-48C7-8DB4-30453EED22BB}"/>
    <cellStyle name="40% - Ênfase1 7 2 2" xfId="1427" xr:uid="{B9A48533-1FFA-4A0E-B934-51B074278E91}"/>
    <cellStyle name="40% - Ênfase1 7 2 2 2" xfId="5517" xr:uid="{E83F8635-F46A-4C84-BB89-2DAC7FEEE8BB}"/>
    <cellStyle name="40% - Ênfase1 7 2 2 2 2" xfId="13794" xr:uid="{16B9A03E-40D6-4B55-9ACA-75FD7789E246}"/>
    <cellStyle name="40% - Ênfase1 7 2 2 3" xfId="7541" xr:uid="{DAD0779B-C1F8-4B1A-8E68-0A51B54A08E4}"/>
    <cellStyle name="40% - Ênfase1 7 2 2 3 2" xfId="15818" xr:uid="{8BE746E2-9E60-4F99-8658-F2B891872987}"/>
    <cellStyle name="40% - Ênfase1 7 2 2 4" xfId="3483" xr:uid="{F14BC648-2E49-4B1E-A235-A0CFDD98BFB0}"/>
    <cellStyle name="40% - Ênfase1 7 2 2 4 2" xfId="11760" xr:uid="{533CC3D0-797C-40E9-8C00-D774DBFF6FE1}"/>
    <cellStyle name="40% - Ênfase1 7 2 2 5" xfId="9711" xr:uid="{D8143665-9C6E-4A9D-9532-521B234E584B}"/>
    <cellStyle name="40% - Ênfase1 7 2 3" xfId="917" xr:uid="{9795307F-BD85-4D72-B03A-559FED962724}"/>
    <cellStyle name="40% - Ênfase1 7 2 3 2" xfId="5020" xr:uid="{4D87426A-60CE-4CEE-8AC8-0A5F2BDBA62E}"/>
    <cellStyle name="40% - Ênfase1 7 2 3 2 2" xfId="13297" xr:uid="{2F459DC8-C585-461D-8B22-173E333EFB91}"/>
    <cellStyle name="40% - Ênfase1 7 2 3 3" xfId="7045" xr:uid="{F863474B-3D3D-49DB-A87F-76CBB4515B82}"/>
    <cellStyle name="40% - Ênfase1 7 2 3 3 2" xfId="15322" xr:uid="{A73969CD-4165-46D3-B455-092CD5F82D81}"/>
    <cellStyle name="40% - Ênfase1 7 2 3 4" xfId="2977" xr:uid="{F49550E5-FFC5-45E5-954D-E6028F5738FB}"/>
    <cellStyle name="40% - Ênfase1 7 2 3 4 2" xfId="11254" xr:uid="{24413F03-C2D2-4378-BC9C-D79CE8DD4A6D}"/>
    <cellStyle name="40% - Ênfase1 7 2 3 5" xfId="9206" xr:uid="{62B14E7F-5DD7-4E67-85D7-3333D7196E68}"/>
    <cellStyle name="40% - Ênfase1 7 2 4" xfId="1968" xr:uid="{D80FAD0D-1BA6-4D34-A826-9756B31A30C4}"/>
    <cellStyle name="40% - Ênfase1 7 2 4 2" xfId="6053" xr:uid="{4682C52A-2A77-493C-8F76-4DBFB921A161}"/>
    <cellStyle name="40% - Ênfase1 7 2 4 2 2" xfId="14330" xr:uid="{B544F125-05DA-444B-AACA-10DC3057EB9C}"/>
    <cellStyle name="40% - Ênfase1 7 2 4 3" xfId="8053" xr:uid="{E94B43DB-7C42-474D-94A8-FC771636F208}"/>
    <cellStyle name="40% - Ênfase1 7 2 4 3 2" xfId="16330" xr:uid="{564B63D9-0A03-494C-BF19-149186560D1A}"/>
    <cellStyle name="40% - Ênfase1 7 2 4 4" xfId="4020" xr:uid="{06D88E27-0588-42F3-8EAB-FA5C09003BAE}"/>
    <cellStyle name="40% - Ênfase1 7 2 4 4 2" xfId="12297" xr:uid="{C4BF9553-682C-4F2F-8374-F52A5D4DE3DF}"/>
    <cellStyle name="40% - Ênfase1 7 2 4 5" xfId="10248" xr:uid="{B012A181-ACC9-4081-ABED-1F4ED26417A0}"/>
    <cellStyle name="40% - Ênfase1 7 2 5" xfId="4517" xr:uid="{C159B9CD-4843-4FBC-8606-E33071092A4B}"/>
    <cellStyle name="40% - Ênfase1 7 2 5 2" xfId="12794" xr:uid="{0F532CDC-086D-4695-AED2-4C3DE4684D59}"/>
    <cellStyle name="40% - Ênfase1 7 2 6" xfId="6547" xr:uid="{8143DB24-AC02-433A-A3DA-EA06A92440FB}"/>
    <cellStyle name="40% - Ênfase1 7 2 6 2" xfId="14824" xr:uid="{2D07A30E-0BD3-42C5-988B-350936D23BEF}"/>
    <cellStyle name="40% - Ênfase1 7 2 7" xfId="2469" xr:uid="{66974C16-0144-4135-BE7F-BF73454CB9B3}"/>
    <cellStyle name="40% - Ênfase1 7 2 7 2" xfId="10746" xr:uid="{3746098F-D3BA-4BBD-B9A8-F64A9FCC4A1B}"/>
    <cellStyle name="40% - Ênfase1 7 2 8" xfId="8700" xr:uid="{D8D8042B-15E5-4DAE-B5BA-FFF93F46A189}"/>
    <cellStyle name="40% - Ênfase1 7 3" xfId="1447" xr:uid="{702DDF79-A6D5-4284-837F-C027252986EC}"/>
    <cellStyle name="40% - Ênfase1 7 3 2" xfId="5537" xr:uid="{F3C99F50-62DF-443A-AE04-378AD5D4CF91}"/>
    <cellStyle name="40% - Ênfase1 7 3 2 2" xfId="13814" xr:uid="{5AB2F67D-9168-4940-BF4C-92E3C564FBD2}"/>
    <cellStyle name="40% - Ênfase1 7 3 3" xfId="7561" xr:uid="{CFA228CF-5740-4C67-B6EA-7C6ACED19F30}"/>
    <cellStyle name="40% - Ênfase1 7 3 3 2" xfId="15838" xr:uid="{3076AF5B-D42A-42AA-9EE8-7247126E2F68}"/>
    <cellStyle name="40% - Ênfase1 7 3 4" xfId="3503" xr:uid="{81139E00-6855-4DF0-9845-345002F0D816}"/>
    <cellStyle name="40% - Ênfase1 7 3 4 2" xfId="11780" xr:uid="{47F6734A-B09A-4922-80BD-58E14BE23FE6}"/>
    <cellStyle name="40% - Ênfase1 7 3 5" xfId="9731" xr:uid="{81548BE4-D3A1-4DDD-8A89-75802889F48B}"/>
    <cellStyle name="40% - Ênfase1 7 4" xfId="937" xr:uid="{3B22B62E-9F0B-48A7-916C-F477BEA3FAC1}"/>
    <cellStyle name="40% - Ênfase1 7 4 2" xfId="5040" xr:uid="{40DD3FBD-75EF-47EB-A138-3FA8F8FA27F2}"/>
    <cellStyle name="40% - Ênfase1 7 4 2 2" xfId="13317" xr:uid="{CB3907D6-9536-4BE5-97C4-CE8BBE6C5988}"/>
    <cellStyle name="40% - Ênfase1 7 4 3" xfId="7065" xr:uid="{7F40BB59-9141-46B5-8FBE-FD2D3D8CD0D0}"/>
    <cellStyle name="40% - Ênfase1 7 4 3 2" xfId="15342" xr:uid="{025A83BA-41EE-492C-98D2-C20C1DCB40D5}"/>
    <cellStyle name="40% - Ênfase1 7 4 4" xfId="2997" xr:uid="{8F53C249-3D2A-4EEE-BCF5-86400BF8C24F}"/>
    <cellStyle name="40% - Ênfase1 7 4 4 2" xfId="11274" xr:uid="{A6EECA78-D7AD-4E24-8099-4F7135DA8985}"/>
    <cellStyle name="40% - Ênfase1 7 4 5" xfId="9226" xr:uid="{CA04070D-85CD-4345-9F69-A68C2D648532}"/>
    <cellStyle name="40% - Ênfase1 7 5" xfId="1988" xr:uid="{A9314383-F379-472A-9E33-6CE1B4A38F02}"/>
    <cellStyle name="40% - Ênfase1 7 5 2" xfId="6073" xr:uid="{DB7CC5A3-7E43-4E2E-AC3E-26BDD45440F6}"/>
    <cellStyle name="40% - Ênfase1 7 5 2 2" xfId="14350" xr:uid="{B66826D4-EB09-4C7E-996D-3D94EEAB6731}"/>
    <cellStyle name="40% - Ênfase1 7 5 3" xfId="8073" xr:uid="{1FB6518C-B462-47F9-BEC3-E5AA76E27897}"/>
    <cellStyle name="40% - Ênfase1 7 5 3 2" xfId="16350" xr:uid="{6727CADD-1125-4712-B421-B1623AB7FDB9}"/>
    <cellStyle name="40% - Ênfase1 7 5 4" xfId="4040" xr:uid="{5DBE0473-808C-4599-9559-3BF8F942D330}"/>
    <cellStyle name="40% - Ênfase1 7 5 4 2" xfId="12317" xr:uid="{4F625BD5-F3ED-42BA-9A7D-76272BAB46FA}"/>
    <cellStyle name="40% - Ênfase1 7 5 5" xfId="10268" xr:uid="{EA1C4184-F843-44CA-BCC3-AB637DA9E9DE}"/>
    <cellStyle name="40% - Ênfase1 7 6" xfId="4537" xr:uid="{D4EAC876-0B8C-4144-967E-C67D3489882F}"/>
    <cellStyle name="40% - Ênfase1 7 6 2" xfId="12814" xr:uid="{238C5954-2B28-4BEA-AA4E-DC6A10728D8B}"/>
    <cellStyle name="40% - Ênfase1 7 7" xfId="6567" xr:uid="{0FBFDCC4-BB3F-405D-8C24-8B93190B19C8}"/>
    <cellStyle name="40% - Ênfase1 7 7 2" xfId="14844" xr:uid="{9BD1A2F5-3585-4935-8DA8-D9326AC0B6B0}"/>
    <cellStyle name="40% - Ênfase1 7 8" xfId="2490" xr:uid="{74C16CC7-D449-40A8-A648-3ADD67B66BD2}"/>
    <cellStyle name="40% - Ênfase1 7 8 2" xfId="10767" xr:uid="{78616AAB-B71F-40CD-9610-5B1861079F2D}"/>
    <cellStyle name="40% - Ênfase1 7 9" xfId="8720" xr:uid="{B807A2D9-8463-47D2-859F-199F76EDB6A6}"/>
    <cellStyle name="40% - Ênfase1 8" xfId="367" xr:uid="{1F0B9DBE-C6EC-46CC-ACF4-B12623DA60DE}"/>
    <cellStyle name="40% - Ênfase1 8 2" xfId="368" xr:uid="{7ADA07CF-E55C-477B-99A8-215412178C29}"/>
    <cellStyle name="40% - Ênfase1 8 2 2" xfId="1449" xr:uid="{1DF5BB1B-46AE-407C-A024-56B270CB4170}"/>
    <cellStyle name="40% - Ênfase1 8 2 2 2" xfId="5539" xr:uid="{091F5FAC-F61A-4609-89DD-E635ED6948BE}"/>
    <cellStyle name="40% - Ênfase1 8 2 2 2 2" xfId="13816" xr:uid="{120ED137-0154-476B-BC69-D461A6A173AC}"/>
    <cellStyle name="40% - Ênfase1 8 2 2 3" xfId="7563" xr:uid="{1E34CC53-93D7-4683-BCBA-6F230F24858D}"/>
    <cellStyle name="40% - Ênfase1 8 2 2 3 2" xfId="15840" xr:uid="{81D26010-7E1D-466E-A8F2-FD7AE7EEC3EA}"/>
    <cellStyle name="40% - Ênfase1 8 2 2 4" xfId="3505" xr:uid="{8FC07D2C-C685-454B-A80E-677C4488F1E9}"/>
    <cellStyle name="40% - Ênfase1 8 2 2 4 2" xfId="11782" xr:uid="{95315466-02BF-487B-BD0E-C7FECC11EFD6}"/>
    <cellStyle name="40% - Ênfase1 8 2 2 5" xfId="9733" xr:uid="{57020FDD-98DE-4084-AD07-E5067607C998}"/>
    <cellStyle name="40% - Ênfase1 8 2 3" xfId="939" xr:uid="{ED625058-D415-4864-8122-34276926AD4E}"/>
    <cellStyle name="40% - Ênfase1 8 2 3 2" xfId="5042" xr:uid="{5FC1E6B8-B1AD-47AD-BCBD-B0397B8C48A9}"/>
    <cellStyle name="40% - Ênfase1 8 2 3 2 2" xfId="13319" xr:uid="{F32CBC91-03C6-4C86-9949-2A6FF1BFC845}"/>
    <cellStyle name="40% - Ênfase1 8 2 3 3" xfId="7067" xr:uid="{7BB0CE78-AB02-4A04-82EE-6CF08A1962FC}"/>
    <cellStyle name="40% - Ênfase1 8 2 3 3 2" xfId="15344" xr:uid="{CB2AEEDF-0994-421A-8834-8FF110F1892F}"/>
    <cellStyle name="40% - Ênfase1 8 2 3 4" xfId="2999" xr:uid="{C2EF7B5F-1AB5-417A-AD10-F18F2E0D2A9D}"/>
    <cellStyle name="40% - Ênfase1 8 2 3 4 2" xfId="11276" xr:uid="{5178DCA3-1D0F-4ABA-94FA-248E9FAC83FC}"/>
    <cellStyle name="40% - Ênfase1 8 2 3 5" xfId="9228" xr:uid="{AC7D4B3A-F71A-46F7-B41F-E4FF49793CC2}"/>
    <cellStyle name="40% - Ênfase1 8 2 4" xfId="1990" xr:uid="{B4271604-4B0D-42C5-8C45-F8E3C9F3E63B}"/>
    <cellStyle name="40% - Ênfase1 8 2 4 2" xfId="6075" xr:uid="{5DF55B9D-AFE2-41F3-B4EE-4C08CC1FF22D}"/>
    <cellStyle name="40% - Ênfase1 8 2 4 2 2" xfId="14352" xr:uid="{1AAA4F3D-A81C-4FB7-89A1-3217FD65570B}"/>
    <cellStyle name="40% - Ênfase1 8 2 4 3" xfId="8075" xr:uid="{740BD2BD-1B11-443A-A2D5-32CDE8714413}"/>
    <cellStyle name="40% - Ênfase1 8 2 4 3 2" xfId="16352" xr:uid="{38488FE8-7188-4050-9E18-065DDCA33617}"/>
    <cellStyle name="40% - Ênfase1 8 2 4 4" xfId="4042" xr:uid="{4F1FA820-5DB1-4280-AF64-552F10F5ED91}"/>
    <cellStyle name="40% - Ênfase1 8 2 4 4 2" xfId="12319" xr:uid="{1013CCDB-0F93-4F26-91E0-E1BBFBACD05F}"/>
    <cellStyle name="40% - Ênfase1 8 2 4 5" xfId="10270" xr:uid="{80F6B895-922F-42AA-8673-82FF8634D923}"/>
    <cellStyle name="40% - Ênfase1 8 2 5" xfId="4539" xr:uid="{521A9F68-50EA-4EB3-A83D-60969DD368BD}"/>
    <cellStyle name="40% - Ênfase1 8 2 5 2" xfId="12816" xr:uid="{9F9D4459-CF86-422B-ABD6-D6ED360D9A36}"/>
    <cellStyle name="40% - Ênfase1 8 2 6" xfId="6569" xr:uid="{6F5DD900-6E02-415C-890E-22C85F98CD31}"/>
    <cellStyle name="40% - Ênfase1 8 2 6 2" xfId="14846" xr:uid="{35F7F7D2-4F4F-49E2-8048-38E876E2124E}"/>
    <cellStyle name="40% - Ênfase1 8 2 7" xfId="2492" xr:uid="{8B3C1B0D-1117-402F-957A-F68F7AA3EA15}"/>
    <cellStyle name="40% - Ênfase1 8 2 7 2" xfId="10769" xr:uid="{03FFFA89-1EAD-42CA-976B-47A1AC0CE736}"/>
    <cellStyle name="40% - Ênfase1 8 2 8" xfId="8722" xr:uid="{6ABDFF65-C28E-484B-BCDC-E6E9846D2132}"/>
    <cellStyle name="40% - Ênfase1 8 3" xfId="1448" xr:uid="{6A8EEAD1-2F6A-46AC-AC9C-05759A5DA202}"/>
    <cellStyle name="40% - Ênfase1 8 3 2" xfId="5538" xr:uid="{B77F779C-EB4F-43D0-A748-7B134B030FF6}"/>
    <cellStyle name="40% - Ênfase1 8 3 2 2" xfId="13815" xr:uid="{DE46F273-DC47-4F32-ABA4-8B1A48130A95}"/>
    <cellStyle name="40% - Ênfase1 8 3 3" xfId="7562" xr:uid="{C0E3E3B4-428F-4D52-B2F7-BB32A52EAECE}"/>
    <cellStyle name="40% - Ênfase1 8 3 3 2" xfId="15839" xr:uid="{170197E6-167A-4AFD-9E49-0CAAF9C91E2F}"/>
    <cellStyle name="40% - Ênfase1 8 3 4" xfId="3504" xr:uid="{6B755347-9E98-4742-BF74-5FB7F865AE99}"/>
    <cellStyle name="40% - Ênfase1 8 3 4 2" xfId="11781" xr:uid="{0E2E4984-571B-4414-9172-33E71C1F83AA}"/>
    <cellStyle name="40% - Ênfase1 8 3 5" xfId="9732" xr:uid="{74D50D6F-FD58-40FB-96F7-2BE986641ED3}"/>
    <cellStyle name="40% - Ênfase1 8 4" xfId="938" xr:uid="{41AF73AC-12E9-414F-BB17-79B4EFF91C58}"/>
    <cellStyle name="40% - Ênfase1 8 4 2" xfId="5041" xr:uid="{B60E432F-7397-4F3A-A39B-1D2406AF7B13}"/>
    <cellStyle name="40% - Ênfase1 8 4 2 2" xfId="13318" xr:uid="{7129810E-FE38-4677-8874-278454EAFF0D}"/>
    <cellStyle name="40% - Ênfase1 8 4 3" xfId="7066" xr:uid="{FE8A24BE-364B-41B6-927F-0C13CCAF4971}"/>
    <cellStyle name="40% - Ênfase1 8 4 3 2" xfId="15343" xr:uid="{253B30C1-FB13-46C3-987B-D6D4BF2606AF}"/>
    <cellStyle name="40% - Ênfase1 8 4 4" xfId="2998" xr:uid="{328E6531-C1E8-432A-81D0-C6EA92026109}"/>
    <cellStyle name="40% - Ênfase1 8 4 4 2" xfId="11275" xr:uid="{1A61E827-2E15-427F-A489-8AFD94C9F259}"/>
    <cellStyle name="40% - Ênfase1 8 4 5" xfId="9227" xr:uid="{42E0CF9B-CED4-43CB-AD22-0A20143D95D9}"/>
    <cellStyle name="40% - Ênfase1 8 5" xfId="1989" xr:uid="{E6F38AD3-1B61-4857-817D-BE85DA6E0813}"/>
    <cellStyle name="40% - Ênfase1 8 5 2" xfId="6074" xr:uid="{CE36CAA2-498B-4B07-9702-58E7B87345E7}"/>
    <cellStyle name="40% - Ênfase1 8 5 2 2" xfId="14351" xr:uid="{AB49C724-2E67-4DF8-AC38-D9B5711E8B24}"/>
    <cellStyle name="40% - Ênfase1 8 5 3" xfId="8074" xr:uid="{DB52ACEF-889D-44AB-A905-C80616AD699E}"/>
    <cellStyle name="40% - Ênfase1 8 5 3 2" xfId="16351" xr:uid="{4A4DF257-9521-4C80-AC28-13A1C22EE6A6}"/>
    <cellStyle name="40% - Ênfase1 8 5 4" xfId="4041" xr:uid="{EBB25383-4E5B-4DE8-9152-C695105C888C}"/>
    <cellStyle name="40% - Ênfase1 8 5 4 2" xfId="12318" xr:uid="{E0185E61-F7EC-453F-A9B3-C499D1095F0C}"/>
    <cellStyle name="40% - Ênfase1 8 5 5" xfId="10269" xr:uid="{7B2DC864-5E63-4D51-9A9C-E0EB46DA74FC}"/>
    <cellStyle name="40% - Ênfase1 8 6" xfId="4538" xr:uid="{D04514BF-1430-41FE-A99E-183EE575CA54}"/>
    <cellStyle name="40% - Ênfase1 8 6 2" xfId="12815" xr:uid="{A8FF6988-5DEC-4E51-99AC-B2E1C95B9EDD}"/>
    <cellStyle name="40% - Ênfase1 8 7" xfId="6568" xr:uid="{FE2B3910-DF9C-4ECA-B603-DF2816D02616}"/>
    <cellStyle name="40% - Ênfase1 8 7 2" xfId="14845" xr:uid="{7D6AD6BB-D87D-4412-AA92-819657C3E107}"/>
    <cellStyle name="40% - Ênfase1 8 8" xfId="2491" xr:uid="{C37DCBB7-B603-4709-A889-E46681DD30F3}"/>
    <cellStyle name="40% - Ênfase1 8 8 2" xfId="10768" xr:uid="{54B4D4FF-448C-4ED4-BA98-EF779DE07161}"/>
    <cellStyle name="40% - Ênfase1 8 9" xfId="8721" xr:uid="{0522E76E-A416-4936-A91F-24BD200FA6B3}"/>
    <cellStyle name="40% - Ênfase1 9" xfId="369" xr:uid="{10A13E05-A704-4FCE-A8BB-096E8D501E15}"/>
    <cellStyle name="40% - Ênfase1 9 2" xfId="370" xr:uid="{1E56BD66-CD69-45E4-91CC-947696F4E06A}"/>
    <cellStyle name="40% - Ênfase1 9 2 2" xfId="1451" xr:uid="{5E7D51E4-0341-4620-A88D-04374DFE2584}"/>
    <cellStyle name="40% - Ênfase1 9 2 2 2" xfId="5541" xr:uid="{5EA8E282-F6FE-4B98-B647-CBDC445CF42C}"/>
    <cellStyle name="40% - Ênfase1 9 2 2 2 2" xfId="13818" xr:uid="{02BAB8F3-38E0-4AAE-BCA5-0524D96832C5}"/>
    <cellStyle name="40% - Ênfase1 9 2 2 3" xfId="7565" xr:uid="{58699CF5-D5DF-4461-8C92-0FDF1DAF5B8E}"/>
    <cellStyle name="40% - Ênfase1 9 2 2 3 2" xfId="15842" xr:uid="{5C5847AC-434F-49CA-85A6-4BDD3FEC23A2}"/>
    <cellStyle name="40% - Ênfase1 9 2 2 4" xfId="3507" xr:uid="{09192009-F970-42D3-82AE-79111057D8E4}"/>
    <cellStyle name="40% - Ênfase1 9 2 2 4 2" xfId="11784" xr:uid="{9C735425-9EEA-4C80-A52A-BA5A6224406C}"/>
    <cellStyle name="40% - Ênfase1 9 2 2 5" xfId="9735" xr:uid="{770EC763-28EE-427A-AD1C-F261A0FD2C62}"/>
    <cellStyle name="40% - Ênfase1 9 2 3" xfId="941" xr:uid="{8294839B-6FA4-4961-9BFC-9051EE6D2160}"/>
    <cellStyle name="40% - Ênfase1 9 2 3 2" xfId="5044" xr:uid="{F796B880-DCC5-4AF9-A4F5-BE48C29BEFE6}"/>
    <cellStyle name="40% - Ênfase1 9 2 3 2 2" xfId="13321" xr:uid="{90EAE22F-0B92-4902-ACEB-00EC0C8CB145}"/>
    <cellStyle name="40% - Ênfase1 9 2 3 3" xfId="7069" xr:uid="{D540278A-F285-428D-8054-2429F34B63A5}"/>
    <cellStyle name="40% - Ênfase1 9 2 3 3 2" xfId="15346" xr:uid="{BB557E86-723D-45C4-82D0-69D3BDD3C83E}"/>
    <cellStyle name="40% - Ênfase1 9 2 3 4" xfId="3001" xr:uid="{78BEF2F5-346F-42BE-B09A-174060288CB6}"/>
    <cellStyle name="40% - Ênfase1 9 2 3 4 2" xfId="11278" xr:uid="{78246CE9-D510-4029-9933-7C6247F7450D}"/>
    <cellStyle name="40% - Ênfase1 9 2 3 5" xfId="9230" xr:uid="{62A8965A-1F07-4644-A5A9-8B43CE2E5694}"/>
    <cellStyle name="40% - Ênfase1 9 2 4" xfId="1992" xr:uid="{710F67F7-402B-4FC0-8B66-E1111B645D05}"/>
    <cellStyle name="40% - Ênfase1 9 2 4 2" xfId="6077" xr:uid="{8E25A58A-F835-47AA-B7BB-99DAC32D155B}"/>
    <cellStyle name="40% - Ênfase1 9 2 4 2 2" xfId="14354" xr:uid="{8692E090-5FC1-4AAC-B6BC-19F7EB08FAD8}"/>
    <cellStyle name="40% - Ênfase1 9 2 4 3" xfId="8077" xr:uid="{0279A2BF-E23A-4CB4-AE81-851DA6EAC107}"/>
    <cellStyle name="40% - Ênfase1 9 2 4 3 2" xfId="16354" xr:uid="{59EF79C2-0081-48D3-928F-6CB170724561}"/>
    <cellStyle name="40% - Ênfase1 9 2 4 4" xfId="4044" xr:uid="{AE7B590B-B2DD-4841-948E-68CC7B0449AD}"/>
    <cellStyle name="40% - Ênfase1 9 2 4 4 2" xfId="12321" xr:uid="{3D062DDD-2E65-4BFB-A248-8ECC81C4D797}"/>
    <cellStyle name="40% - Ênfase1 9 2 4 5" xfId="10272" xr:uid="{3E3EEBE0-BF02-4ABA-A138-B5EFDF9FA66C}"/>
    <cellStyle name="40% - Ênfase1 9 2 5" xfId="4541" xr:uid="{864CE959-416B-4CC7-B2F1-8A8B65443DF1}"/>
    <cellStyle name="40% - Ênfase1 9 2 5 2" xfId="12818" xr:uid="{C9EBAF58-836F-4D8E-9377-396D877D86E5}"/>
    <cellStyle name="40% - Ênfase1 9 2 6" xfId="6571" xr:uid="{76602A53-BD66-498F-91CA-C98386B3408F}"/>
    <cellStyle name="40% - Ênfase1 9 2 6 2" xfId="14848" xr:uid="{E4BF7BAD-B62F-4C68-B8CA-937BF3B272C9}"/>
    <cellStyle name="40% - Ênfase1 9 2 7" xfId="2494" xr:uid="{BAC0262F-6D05-46D8-ADAB-4ED460BB9AB6}"/>
    <cellStyle name="40% - Ênfase1 9 2 7 2" xfId="10771" xr:uid="{722A487E-56CF-42E7-83D9-36F4E3CD8350}"/>
    <cellStyle name="40% - Ênfase1 9 2 8" xfId="8724" xr:uid="{3CA96375-E120-4929-9E91-FAECFDAADF49}"/>
    <cellStyle name="40% - Ênfase1 9 3" xfId="1450" xr:uid="{456F7DC0-0B90-4922-A12F-2909F0E85550}"/>
    <cellStyle name="40% - Ênfase1 9 3 2" xfId="5540" xr:uid="{49A173B6-42B5-44F4-98BC-3BFD85B0AB7C}"/>
    <cellStyle name="40% - Ênfase1 9 3 2 2" xfId="13817" xr:uid="{FB32CDFD-1C01-4162-B247-C12520BD211B}"/>
    <cellStyle name="40% - Ênfase1 9 3 3" xfId="7564" xr:uid="{AB374EBA-14FF-45F0-8E9D-C3527AA991C8}"/>
    <cellStyle name="40% - Ênfase1 9 3 3 2" xfId="15841" xr:uid="{0C2F057D-458E-4294-9453-4B37BFA255A2}"/>
    <cellStyle name="40% - Ênfase1 9 3 4" xfId="3506" xr:uid="{C93752AE-71BD-4DE9-B508-4E17511A8438}"/>
    <cellStyle name="40% - Ênfase1 9 3 4 2" xfId="11783" xr:uid="{32A97631-F489-489F-84C3-919890D6E4A0}"/>
    <cellStyle name="40% - Ênfase1 9 3 5" xfId="9734" xr:uid="{67D5ACF4-A1FB-415D-A852-06C243805318}"/>
    <cellStyle name="40% - Ênfase1 9 4" xfId="940" xr:uid="{4E548EFB-3CD9-459E-B167-BB6BCB2C0B87}"/>
    <cellStyle name="40% - Ênfase1 9 4 2" xfId="5043" xr:uid="{A08AA82B-1FA7-4A5E-90E0-C0327473160E}"/>
    <cellStyle name="40% - Ênfase1 9 4 2 2" xfId="13320" xr:uid="{19BFC5B7-8E99-4D91-A171-A9969552C9A1}"/>
    <cellStyle name="40% - Ênfase1 9 4 3" xfId="7068" xr:uid="{B31ACD0D-647D-4791-907A-A1DAD130735A}"/>
    <cellStyle name="40% - Ênfase1 9 4 3 2" xfId="15345" xr:uid="{AC5171EE-7B92-49D8-A8A3-82C63E95D141}"/>
    <cellStyle name="40% - Ênfase1 9 4 4" xfId="3000" xr:uid="{548F7597-05DC-4731-BA96-F74065951605}"/>
    <cellStyle name="40% - Ênfase1 9 4 4 2" xfId="11277" xr:uid="{2A707850-015B-4028-AD77-878D47BBA217}"/>
    <cellStyle name="40% - Ênfase1 9 4 5" xfId="9229" xr:uid="{BFC654F3-E8B3-481D-A3F3-24A923B06C61}"/>
    <cellStyle name="40% - Ênfase1 9 5" xfId="1991" xr:uid="{A6AB4CCC-CD4F-44FF-9ED8-9C5A73BDB153}"/>
    <cellStyle name="40% - Ênfase1 9 5 2" xfId="6076" xr:uid="{DA911FD0-2AEF-4D08-93E6-10D3A8C6737A}"/>
    <cellStyle name="40% - Ênfase1 9 5 2 2" xfId="14353" xr:uid="{5DE0AF84-247A-47B2-87AE-C3B6B7BF49A4}"/>
    <cellStyle name="40% - Ênfase1 9 5 3" xfId="8076" xr:uid="{67637052-F317-45BD-ABD6-69FA17046D76}"/>
    <cellStyle name="40% - Ênfase1 9 5 3 2" xfId="16353" xr:uid="{B98ECF78-B62B-433A-9A8D-E4003E3F35E7}"/>
    <cellStyle name="40% - Ênfase1 9 5 4" xfId="4043" xr:uid="{747E1ABB-9229-45B4-866C-24F9DAE25448}"/>
    <cellStyle name="40% - Ênfase1 9 5 4 2" xfId="12320" xr:uid="{9F6506A1-56A5-43FF-B8B1-0CC80BFF38E7}"/>
    <cellStyle name="40% - Ênfase1 9 5 5" xfId="10271" xr:uid="{38CE90DC-4335-45FC-8ED8-6701825585AC}"/>
    <cellStyle name="40% - Ênfase1 9 6" xfId="4540" xr:uid="{A3822694-D740-467D-BD49-F91E399F2231}"/>
    <cellStyle name="40% - Ênfase1 9 6 2" xfId="12817" xr:uid="{B9003236-C54F-4F23-9358-AF8D17A6ABE6}"/>
    <cellStyle name="40% - Ênfase1 9 7" xfId="6570" xr:uid="{113190BC-85C1-4000-A8C9-4E0780F8DD15}"/>
    <cellStyle name="40% - Ênfase1 9 7 2" xfId="14847" xr:uid="{3E2ADFB5-378F-40D8-B8E3-994747C5A0D5}"/>
    <cellStyle name="40% - Ênfase1 9 8" xfId="2493" xr:uid="{59AA906E-7D3F-4322-929F-3159B58720D6}"/>
    <cellStyle name="40% - Ênfase1 9 8 2" xfId="10770" xr:uid="{9D9E5A7F-B4AA-4B7D-9DDE-C05EAE7510D6}"/>
    <cellStyle name="40% - Ênfase1 9 9" xfId="8723" xr:uid="{D0FDCEB2-A2AF-4FE8-8337-599A9BF9AFFC}"/>
    <cellStyle name="40% - Ênfase2 10" xfId="371" xr:uid="{B2FE08E4-61A7-4E1E-BB36-93E8F3852424}"/>
    <cellStyle name="40% - Ênfase2 10 2" xfId="21" xr:uid="{CC4A1178-03F1-4FC5-B728-AB6FB3F64706}"/>
    <cellStyle name="40% - Ênfase2 10 2 2" xfId="1128" xr:uid="{A9B73744-68EA-461F-8361-B838B521A14A}"/>
    <cellStyle name="40% - Ênfase2 10 2 2 2" xfId="5220" xr:uid="{2ECCF9D1-5053-49EE-9F14-CD6136D93ECB}"/>
    <cellStyle name="40% - Ênfase2 10 2 2 2 2" xfId="13497" xr:uid="{85087E88-647A-433F-B399-35F874D22A0B}"/>
    <cellStyle name="40% - Ênfase2 10 2 2 3" xfId="7245" xr:uid="{C0DE1671-CF1C-45F4-8B13-BAACB63506AA}"/>
    <cellStyle name="40% - Ênfase2 10 2 2 3 2" xfId="15522" xr:uid="{D1EFDBBB-C75A-4F2D-8FCD-808BB58C4F6E}"/>
    <cellStyle name="40% - Ênfase2 10 2 2 4" xfId="3185" xr:uid="{C8C3BF14-7D70-4A24-808E-B8DD383FD728}"/>
    <cellStyle name="40% - Ênfase2 10 2 2 4 2" xfId="11462" xr:uid="{F21DEF4E-74F7-4161-AB73-A4F0412DB9E4}"/>
    <cellStyle name="40% - Ênfase2 10 2 2 5" xfId="9413" xr:uid="{C38B5758-7F8B-4BBB-BDF0-18CC633E24C9}"/>
    <cellStyle name="40% - Ênfase2 10 2 3" xfId="620" xr:uid="{CBC158C7-67B9-43D3-98B3-D4E2146BD6E6}"/>
    <cellStyle name="40% - Ênfase2 10 2 3 2" xfId="4726" xr:uid="{F45A8BF7-7EF0-487C-B90E-CF20AF22F957}"/>
    <cellStyle name="40% - Ênfase2 10 2 3 2 2" xfId="13003" xr:uid="{AA43400A-1988-47E8-A470-E40B3674FDCF}"/>
    <cellStyle name="40% - Ênfase2 10 2 3 3" xfId="6751" xr:uid="{89C61F89-58CF-40B8-A36C-24A1442443C5}"/>
    <cellStyle name="40% - Ênfase2 10 2 3 3 2" xfId="15028" xr:uid="{FEE75800-7D4D-4C7A-81FA-5B3ED2C1C1CE}"/>
    <cellStyle name="40% - Ênfase2 10 2 3 4" xfId="2681" xr:uid="{B0129AD5-5C98-4471-A968-D6E327D9E770}"/>
    <cellStyle name="40% - Ênfase2 10 2 3 4 2" xfId="10958" xr:uid="{5F8EE74E-2C55-43E3-B388-8C5EAE849ADA}"/>
    <cellStyle name="40% - Ênfase2 10 2 3 5" xfId="8910" xr:uid="{D9D9DA6F-2A38-40EA-9F42-32482DF70FEB}"/>
    <cellStyle name="40% - Ênfase2 10 2 4" xfId="1673" xr:uid="{F5329E8B-835A-4965-A18B-8F815777A723}"/>
    <cellStyle name="40% - Ênfase2 10 2 4 2" xfId="5759" xr:uid="{9B63C1FB-0B97-4789-A390-83887A52D098}"/>
    <cellStyle name="40% - Ênfase2 10 2 4 2 2" xfId="14036" xr:uid="{28CF3A1A-85CC-459F-B22F-2ACA4BD76A8F}"/>
    <cellStyle name="40% - Ênfase2 10 2 4 3" xfId="7759" xr:uid="{1EC0FCC8-FBE3-4E4B-B743-03675C604BE1}"/>
    <cellStyle name="40% - Ênfase2 10 2 4 3 2" xfId="16036" xr:uid="{914F4E2C-2A54-4F8C-861B-5F58974D6D65}"/>
    <cellStyle name="40% - Ênfase2 10 2 4 4" xfId="3725" xr:uid="{030BA3BB-AC19-40DF-B019-95763E26EEF4}"/>
    <cellStyle name="40% - Ênfase2 10 2 4 4 2" xfId="12002" xr:uid="{E94CDA72-B1DF-4B73-B683-7A544BDD76E5}"/>
    <cellStyle name="40% - Ênfase2 10 2 4 5" xfId="9953" xr:uid="{E65A0953-B614-43EC-86CC-21565D021A0A}"/>
    <cellStyle name="40% - Ênfase2 10 2 5" xfId="4222" xr:uid="{5C154F89-35A1-4AAD-8AFD-BB1613489C8F}"/>
    <cellStyle name="40% - Ênfase2 10 2 5 2" xfId="12499" xr:uid="{FD53FD2B-46DB-476F-9173-3F2555613789}"/>
    <cellStyle name="40% - Ênfase2 10 2 6" xfId="6253" xr:uid="{04DD1677-6F46-49F0-8FEA-908BA7A56C42}"/>
    <cellStyle name="40% - Ênfase2 10 2 6 2" xfId="14530" xr:uid="{64B9D6BF-535F-4D86-8CC8-1B0007615E40}"/>
    <cellStyle name="40% - Ênfase2 10 2 7" xfId="2172" xr:uid="{FC26ACD1-BC1C-4421-BF84-291098F5B5C2}"/>
    <cellStyle name="40% - Ênfase2 10 2 7 2" xfId="10449" xr:uid="{10C70009-3C16-42E0-8E33-8FABF5D55FFD}"/>
    <cellStyle name="40% - Ênfase2 10 2 8" xfId="8404" xr:uid="{D0475417-55EA-4ACF-8870-48C08C138AF5}"/>
    <cellStyle name="40% - Ênfase2 10 3" xfId="1452" xr:uid="{9B059A33-6951-44B2-A749-E0AB0F019E2F}"/>
    <cellStyle name="40% - Ênfase2 10 3 2" xfId="5542" xr:uid="{31E4A5BB-A5D8-4207-9687-D348FFC09FB4}"/>
    <cellStyle name="40% - Ênfase2 10 3 2 2" xfId="13819" xr:uid="{389E6EB4-BDED-4F5E-9EBA-306AF68C9905}"/>
    <cellStyle name="40% - Ênfase2 10 3 3" xfId="7566" xr:uid="{89B1D395-8F77-492A-AC1C-248158A67711}"/>
    <cellStyle name="40% - Ênfase2 10 3 3 2" xfId="15843" xr:uid="{EB33F2B5-E956-4181-8F9D-09B5A6651324}"/>
    <cellStyle name="40% - Ênfase2 10 3 4" xfId="3508" xr:uid="{889D1DF1-9DB4-445A-9E8E-AD5CECBE9401}"/>
    <cellStyle name="40% - Ênfase2 10 3 4 2" xfId="11785" xr:uid="{8348C88B-4623-4B6C-B9F7-72271B7484D8}"/>
    <cellStyle name="40% - Ênfase2 10 3 5" xfId="9736" xr:uid="{34ACAA16-BDF8-4585-A509-7FE3F91C8F6F}"/>
    <cellStyle name="40% - Ênfase2 10 4" xfId="942" xr:uid="{3403C324-3B5A-49C0-BAD1-2E2ECDD7B2BC}"/>
    <cellStyle name="40% - Ênfase2 10 4 2" xfId="5045" xr:uid="{DCE8AB17-3238-4778-BEFB-815C1D76D06E}"/>
    <cellStyle name="40% - Ênfase2 10 4 2 2" xfId="13322" xr:uid="{A32B6F2D-0171-4E05-89F0-E0DAE803B85A}"/>
    <cellStyle name="40% - Ênfase2 10 4 3" xfId="7070" xr:uid="{318E18D8-6A10-4B3A-B3B9-585D4932FDDA}"/>
    <cellStyle name="40% - Ênfase2 10 4 3 2" xfId="15347" xr:uid="{5FEF1DD2-BC05-43FE-A7F6-F31505C6E213}"/>
    <cellStyle name="40% - Ênfase2 10 4 4" xfId="3002" xr:uid="{8176AD92-7ABE-44F1-A18F-39EA07611F6A}"/>
    <cellStyle name="40% - Ênfase2 10 4 4 2" xfId="11279" xr:uid="{3097EE24-5BF1-4256-8ED6-1097DD5EA05E}"/>
    <cellStyle name="40% - Ênfase2 10 4 5" xfId="9231" xr:uid="{92704EA4-60C6-4D0A-B528-357F25CDB591}"/>
    <cellStyle name="40% - Ênfase2 10 5" xfId="1993" xr:uid="{DBAFD997-43F9-42D5-A06D-86E2A574C0F9}"/>
    <cellStyle name="40% - Ênfase2 10 5 2" xfId="6078" xr:uid="{BCD0C675-0130-4EB7-A5EF-E270E9CA8689}"/>
    <cellStyle name="40% - Ênfase2 10 5 2 2" xfId="14355" xr:uid="{B04DEE6F-4F25-45A9-B837-4FD53409375D}"/>
    <cellStyle name="40% - Ênfase2 10 5 3" xfId="8078" xr:uid="{B3DE52F8-2B38-40E3-A298-805920521279}"/>
    <cellStyle name="40% - Ênfase2 10 5 3 2" xfId="16355" xr:uid="{377426AA-1C83-4A84-8B2B-DBAE38F29951}"/>
    <cellStyle name="40% - Ênfase2 10 5 4" xfId="4045" xr:uid="{D429CBDA-09E7-4DD4-A647-0676BFC70847}"/>
    <cellStyle name="40% - Ênfase2 10 5 4 2" xfId="12322" xr:uid="{9C1BA53F-FEDC-4991-B49D-482409B52B79}"/>
    <cellStyle name="40% - Ênfase2 10 5 5" xfId="10273" xr:uid="{8A7DB6AA-8515-415E-9BB5-01C52344AAE4}"/>
    <cellStyle name="40% - Ênfase2 10 6" xfId="4542" xr:uid="{1A3A9775-4C60-4705-8450-F0C8882198DC}"/>
    <cellStyle name="40% - Ênfase2 10 6 2" xfId="12819" xr:uid="{8A8FF82C-6C68-43E4-AB74-433AD844DA59}"/>
    <cellStyle name="40% - Ênfase2 10 7" xfId="6572" xr:uid="{3B89481D-C996-49BE-A3F4-462C24640497}"/>
    <cellStyle name="40% - Ênfase2 10 7 2" xfId="14849" xr:uid="{05AB0D62-F29D-4BEB-BFB3-C554F481581C}"/>
    <cellStyle name="40% - Ênfase2 10 8" xfId="2495" xr:uid="{29E7CF7A-F623-45D1-AF30-267B7494FF01}"/>
    <cellStyle name="40% - Ênfase2 10 8 2" xfId="10772" xr:uid="{2FD8923D-A281-49D5-8FB6-9695E01BB82F}"/>
    <cellStyle name="40% - Ênfase2 10 9" xfId="8725" xr:uid="{2B1D6179-F358-4BFB-B19B-2C5714DDC387}"/>
    <cellStyle name="40% - Ênfase2 11" xfId="372" xr:uid="{6233EB5C-9122-4CE4-B3A2-7A245B6DD343}"/>
    <cellStyle name="40% - Ênfase2 11 2" xfId="1453" xr:uid="{3134FA5A-53E6-490C-A1CD-7D0E8036429F}"/>
    <cellStyle name="40% - Ênfase2 11 2 2" xfId="5543" xr:uid="{3F1201E7-FCB2-47E6-A6CF-644839A70CBB}"/>
    <cellStyle name="40% - Ênfase2 11 2 2 2" xfId="13820" xr:uid="{F3925181-DA7B-4758-9B05-7FF1589BF98B}"/>
    <cellStyle name="40% - Ênfase2 11 2 3" xfId="7567" xr:uid="{C02F387D-AA41-4B3D-B5E2-70C08183ABFB}"/>
    <cellStyle name="40% - Ênfase2 11 2 3 2" xfId="15844" xr:uid="{38E3EE9C-BDB5-46DB-B188-E4824E7EEB5E}"/>
    <cellStyle name="40% - Ênfase2 11 2 4" xfId="3509" xr:uid="{627A6AF4-7D62-4675-AABF-1BE83319CF30}"/>
    <cellStyle name="40% - Ênfase2 11 2 4 2" xfId="11786" xr:uid="{25A11F25-4847-4B58-9D60-7D31F8798C2B}"/>
    <cellStyle name="40% - Ênfase2 11 2 5" xfId="9737" xr:uid="{ED68D3C7-AB39-40F1-9901-2B080A5BD01D}"/>
    <cellStyle name="40% - Ênfase2 11 3" xfId="943" xr:uid="{CF4AD01C-2CB9-4862-85B1-0A6962AE76CD}"/>
    <cellStyle name="40% - Ênfase2 11 3 2" xfId="5046" xr:uid="{87C85AD7-595E-40BA-AEA3-22DB64B335D2}"/>
    <cellStyle name="40% - Ênfase2 11 3 2 2" xfId="13323" xr:uid="{1D3A4AFA-A20F-45B9-9501-398B5E3F0EF9}"/>
    <cellStyle name="40% - Ênfase2 11 3 3" xfId="7071" xr:uid="{6E42823C-E2BB-4098-8C41-59F8A2698AA5}"/>
    <cellStyle name="40% - Ênfase2 11 3 3 2" xfId="15348" xr:uid="{1A7E5D67-5230-4D45-A891-37A55CDB3944}"/>
    <cellStyle name="40% - Ênfase2 11 3 4" xfId="3003" xr:uid="{CE131511-9D13-4803-8803-00339DC6D439}"/>
    <cellStyle name="40% - Ênfase2 11 3 4 2" xfId="11280" xr:uid="{D83440B9-D275-4F28-AB9F-D7568295C637}"/>
    <cellStyle name="40% - Ênfase2 11 3 5" xfId="9232" xr:uid="{933BCC68-FC2F-47D0-AE6A-9E4DFC04DFB2}"/>
    <cellStyle name="40% - Ênfase2 11 4" xfId="1994" xr:uid="{2EE98D94-D4E8-4A9E-BF3E-26B2FC8F2397}"/>
    <cellStyle name="40% - Ênfase2 11 4 2" xfId="6079" xr:uid="{F5C91DDC-E8D9-436C-91E1-058FA904DBD8}"/>
    <cellStyle name="40% - Ênfase2 11 4 2 2" xfId="14356" xr:uid="{E4ED0255-CF2B-4AB9-9D59-94486FA763C0}"/>
    <cellStyle name="40% - Ênfase2 11 4 3" xfId="8079" xr:uid="{07ADA5E4-F8B9-4977-806D-FD655DAE21C5}"/>
    <cellStyle name="40% - Ênfase2 11 4 3 2" xfId="16356" xr:uid="{56D5C3DC-8480-4B02-9570-DC70625EA291}"/>
    <cellStyle name="40% - Ênfase2 11 4 4" xfId="4046" xr:uid="{151A6B2C-FD9B-4299-BA8D-9D81736C1349}"/>
    <cellStyle name="40% - Ênfase2 11 4 4 2" xfId="12323" xr:uid="{F7AE9059-0205-443B-8541-396AF24B6EFD}"/>
    <cellStyle name="40% - Ênfase2 11 4 5" xfId="10274" xr:uid="{3368C848-4AAF-4028-9931-900BA1167D30}"/>
    <cellStyle name="40% - Ênfase2 11 5" xfId="4543" xr:uid="{8211D195-588B-433E-BC67-617C9ED69086}"/>
    <cellStyle name="40% - Ênfase2 11 5 2" xfId="12820" xr:uid="{818D17AE-31C2-4181-8DCA-1E2343908933}"/>
    <cellStyle name="40% - Ênfase2 11 6" xfId="6573" xr:uid="{62A9C650-B972-4C11-BAD5-962ADF33237D}"/>
    <cellStyle name="40% - Ênfase2 11 6 2" xfId="14850" xr:uid="{9E83BA2C-FD7A-4530-9FC3-044D4E06F011}"/>
    <cellStyle name="40% - Ênfase2 11 7" xfId="2496" xr:uid="{CD4D1194-1B98-45D5-9DE3-235AC8E03769}"/>
    <cellStyle name="40% - Ênfase2 11 7 2" xfId="10773" xr:uid="{8CC6C6F3-E5D3-4D90-9832-1FF2F31643E2}"/>
    <cellStyle name="40% - Ênfase2 11 8" xfId="8726" xr:uid="{93A92742-EBC4-428A-A38C-DFF7191468A3}"/>
    <cellStyle name="40% - Ênfase2 12" xfId="373" xr:uid="{F0DBC9DC-9253-412C-9CDA-39BD7CE69DEE}"/>
    <cellStyle name="40% - Ênfase2 12 2" xfId="1454" xr:uid="{D3F411DB-E2A4-4F76-AF75-0979FB808938}"/>
    <cellStyle name="40% - Ênfase2 12 2 2" xfId="5544" xr:uid="{60FDCA9F-CA66-4000-9E3A-9FB7CAB041C8}"/>
    <cellStyle name="40% - Ênfase2 12 2 2 2" xfId="13821" xr:uid="{C219800A-888D-4B32-9B80-504BD6D84CEF}"/>
    <cellStyle name="40% - Ênfase2 12 2 3" xfId="7568" xr:uid="{49453CE1-41F9-4FB3-9F01-05E2BBBBA3E6}"/>
    <cellStyle name="40% - Ênfase2 12 2 3 2" xfId="15845" xr:uid="{847A518B-AC41-4542-824D-528EAA91D735}"/>
    <cellStyle name="40% - Ênfase2 12 2 4" xfId="3510" xr:uid="{4FA61043-5577-4C39-9788-015FC6465612}"/>
    <cellStyle name="40% - Ênfase2 12 2 4 2" xfId="11787" xr:uid="{94DFD143-5FE1-4EED-A551-BAF0BEE954CF}"/>
    <cellStyle name="40% - Ênfase2 12 2 5" xfId="9738" xr:uid="{A38BB41F-3ADA-46BA-8212-3B64771F23F8}"/>
    <cellStyle name="40% - Ênfase2 12 3" xfId="944" xr:uid="{1EC68AB4-0AEE-44A6-97C3-167B4829668C}"/>
    <cellStyle name="40% - Ênfase2 12 3 2" xfId="5047" xr:uid="{22DE3CD9-E578-4B92-9E5F-E07DAE5405E9}"/>
    <cellStyle name="40% - Ênfase2 12 3 2 2" xfId="13324" xr:uid="{7A2E24B3-67A2-446F-BF12-C33D6F7A3CD7}"/>
    <cellStyle name="40% - Ênfase2 12 3 3" xfId="7072" xr:uid="{786CB33E-7C7D-45F9-B01C-6677E957ABB6}"/>
    <cellStyle name="40% - Ênfase2 12 3 3 2" xfId="15349" xr:uid="{A035054A-999D-495F-A304-8218D5098AFF}"/>
    <cellStyle name="40% - Ênfase2 12 3 4" xfId="3004" xr:uid="{000F60F1-9485-4BA2-87F6-FC283F84D570}"/>
    <cellStyle name="40% - Ênfase2 12 3 4 2" xfId="11281" xr:uid="{C23A10A6-45C9-4F50-B49E-BE91777CAB82}"/>
    <cellStyle name="40% - Ênfase2 12 3 5" xfId="9233" xr:uid="{8446AD64-F720-47BB-AD3C-83111F5C5BFF}"/>
    <cellStyle name="40% - Ênfase2 12 4" xfId="1995" xr:uid="{AA426940-AEE7-43AD-B2FA-9F8EA9469D26}"/>
    <cellStyle name="40% - Ênfase2 12 4 2" xfId="6080" xr:uid="{AE01AEC6-4D06-492E-AF8F-4FEFF1A86CBF}"/>
    <cellStyle name="40% - Ênfase2 12 4 2 2" xfId="14357" xr:uid="{B4EA02CC-6F27-436D-A0E0-1183655CA7CB}"/>
    <cellStyle name="40% - Ênfase2 12 4 3" xfId="8080" xr:uid="{70DC63FB-38D1-4CA7-BC4B-A91124C8A19C}"/>
    <cellStyle name="40% - Ênfase2 12 4 3 2" xfId="16357" xr:uid="{BA23779B-B660-41C5-AC63-007FE4910093}"/>
    <cellStyle name="40% - Ênfase2 12 4 4" xfId="4047" xr:uid="{8501E135-2D7B-421C-8795-8F67D23F5C04}"/>
    <cellStyle name="40% - Ênfase2 12 4 4 2" xfId="12324" xr:uid="{09373756-B826-47BB-B287-14B5F1C1C15B}"/>
    <cellStyle name="40% - Ênfase2 12 4 5" xfId="10275" xr:uid="{DBDE0B9A-D73F-4D97-B0ED-39EB32706B0B}"/>
    <cellStyle name="40% - Ênfase2 12 5" xfId="4544" xr:uid="{01676CF7-3FC3-480A-B4E9-C959E3EF4F86}"/>
    <cellStyle name="40% - Ênfase2 12 5 2" xfId="12821" xr:uid="{91650955-39F1-490A-BE21-FD6906F4DFF3}"/>
    <cellStyle name="40% - Ênfase2 12 6" xfId="6574" xr:uid="{56909266-3752-4325-A345-0DF6FFAF0FC1}"/>
    <cellStyle name="40% - Ênfase2 12 6 2" xfId="14851" xr:uid="{60DB62C8-6F3A-43D0-9C61-77DCA9EA492B}"/>
    <cellStyle name="40% - Ênfase2 12 7" xfId="2497" xr:uid="{AA58E517-1F7D-4A00-945B-09B11A0831B5}"/>
    <cellStyle name="40% - Ênfase2 12 7 2" xfId="10774" xr:uid="{1398F735-31AF-453F-A78F-8A9050D3DD63}"/>
    <cellStyle name="40% - Ênfase2 12 8" xfId="8727" xr:uid="{D2E59051-886A-47EA-A63E-FF9302EBB529}"/>
    <cellStyle name="40% - Ênfase2 13" xfId="374" xr:uid="{177391FA-741A-4E10-860F-52C5B91F8F52}"/>
    <cellStyle name="40% - Ênfase2 13 2" xfId="1455" xr:uid="{E66E4ED7-7F2F-44D4-9809-6D6FB445E5A0}"/>
    <cellStyle name="40% - Ênfase2 13 2 2" xfId="5545" xr:uid="{985A13BE-240D-4C38-872A-4EC3FDE170CD}"/>
    <cellStyle name="40% - Ênfase2 13 2 2 2" xfId="13822" xr:uid="{0D12717E-B3D3-4C0B-B973-F1277C5E05A4}"/>
    <cellStyle name="40% - Ênfase2 13 2 3" xfId="7569" xr:uid="{43FFB952-2AD2-41E9-B061-139DB8D42CCE}"/>
    <cellStyle name="40% - Ênfase2 13 2 3 2" xfId="15846" xr:uid="{C27B6FC8-F58D-45F7-9363-CF2093670D49}"/>
    <cellStyle name="40% - Ênfase2 13 2 4" xfId="3511" xr:uid="{53863667-D4EE-4A0E-B678-0693C9ECEF04}"/>
    <cellStyle name="40% - Ênfase2 13 2 4 2" xfId="11788" xr:uid="{B12173A0-DECA-4945-B015-344025FB1E33}"/>
    <cellStyle name="40% - Ênfase2 13 2 5" xfId="9739" xr:uid="{424412CC-FE14-4CD0-8524-00A414FE8C60}"/>
    <cellStyle name="40% - Ênfase2 13 3" xfId="945" xr:uid="{E4B46B4E-8FDE-405B-8FEB-924C82729691}"/>
    <cellStyle name="40% - Ênfase2 13 3 2" xfId="5048" xr:uid="{A71AF46B-8372-459A-BE36-3E49292DFCB9}"/>
    <cellStyle name="40% - Ênfase2 13 3 2 2" xfId="13325" xr:uid="{735A2605-563A-44C0-B6E8-F1B7F0187CE8}"/>
    <cellStyle name="40% - Ênfase2 13 3 3" xfId="7073" xr:uid="{DEC0DC0C-F844-43E9-BE59-1D28B3D906F7}"/>
    <cellStyle name="40% - Ênfase2 13 3 3 2" xfId="15350" xr:uid="{8DE70BFF-A7D6-4616-BBD2-87AC8ADA5869}"/>
    <cellStyle name="40% - Ênfase2 13 3 4" xfId="3005" xr:uid="{9F3ECD46-E016-4D9A-8483-31B66231E175}"/>
    <cellStyle name="40% - Ênfase2 13 3 4 2" xfId="11282" xr:uid="{A006252F-5421-49C9-882E-705C37C4AFD2}"/>
    <cellStyle name="40% - Ênfase2 13 3 5" xfId="9234" xr:uid="{FD9E4EB1-7F68-4617-B9E3-6DB6121374F5}"/>
    <cellStyle name="40% - Ênfase2 13 4" xfId="1996" xr:uid="{F3183110-41E8-47BF-BF67-A417CEEBB0E3}"/>
    <cellStyle name="40% - Ênfase2 13 4 2" xfId="6081" xr:uid="{CBEF5E99-98C6-4B43-BEFF-BD3360ED4D05}"/>
    <cellStyle name="40% - Ênfase2 13 4 2 2" xfId="14358" xr:uid="{79CA111F-DD51-468C-B637-C088A66B12EC}"/>
    <cellStyle name="40% - Ênfase2 13 4 3" xfId="8081" xr:uid="{C4D69447-E579-46CD-AFAE-56ADAB2801FD}"/>
    <cellStyle name="40% - Ênfase2 13 4 3 2" xfId="16358" xr:uid="{B0436191-E234-4E63-B0F9-A9994B382A0C}"/>
    <cellStyle name="40% - Ênfase2 13 4 4" xfId="4048" xr:uid="{2FC16F5B-406D-451A-BF0B-D4D0CF78B075}"/>
    <cellStyle name="40% - Ênfase2 13 4 4 2" xfId="12325" xr:uid="{7D4BE936-2698-4E75-959A-D8334A55E324}"/>
    <cellStyle name="40% - Ênfase2 13 4 5" xfId="10276" xr:uid="{77A58A8F-329B-4263-B828-88DF7AA1FEFF}"/>
    <cellStyle name="40% - Ênfase2 13 5" xfId="4545" xr:uid="{5B113AAD-0D04-4A01-8276-48ADD74B4ADE}"/>
    <cellStyle name="40% - Ênfase2 13 5 2" xfId="12822" xr:uid="{8587373A-E44B-4197-B72F-034BBD35F1F1}"/>
    <cellStyle name="40% - Ênfase2 13 6" xfId="6575" xr:uid="{FE676864-6F25-4668-8941-2EE3E34178D8}"/>
    <cellStyle name="40% - Ênfase2 13 6 2" xfId="14852" xr:uid="{20739A56-5464-4375-A554-D1D7D6E647E0}"/>
    <cellStyle name="40% - Ênfase2 13 7" xfId="2498" xr:uid="{FBB8C2D4-8B30-4649-955B-F6B9788E39D5}"/>
    <cellStyle name="40% - Ênfase2 13 7 2" xfId="10775" xr:uid="{B82ECACE-866D-421F-BE00-0CDE0F905BC8}"/>
    <cellStyle name="40% - Ênfase2 13 8" xfId="8728" xr:uid="{B609049A-E289-424C-9A6C-50965DD2E7C9}"/>
    <cellStyle name="40% - Ênfase2 14" xfId="375" xr:uid="{EDBCC2B8-A0DB-4A8B-A5D5-7D9FAB5A7DB0}"/>
    <cellStyle name="40% - Ênfase2 14 2" xfId="1456" xr:uid="{5C62211C-1FC7-43F8-8412-50301E6751BA}"/>
    <cellStyle name="40% - Ênfase2 14 2 2" xfId="5546" xr:uid="{84E884B8-60A3-46D2-BEBA-115A71D23C24}"/>
    <cellStyle name="40% - Ênfase2 14 2 2 2" xfId="13823" xr:uid="{BAC3302E-2092-485B-8EEE-91E454432C9C}"/>
    <cellStyle name="40% - Ênfase2 14 2 3" xfId="7570" xr:uid="{C58CF1C2-F38E-4C9F-9528-3CD138E2D8D7}"/>
    <cellStyle name="40% - Ênfase2 14 2 3 2" xfId="15847" xr:uid="{888EC25D-EE18-4AAD-9283-C77A1A9465A6}"/>
    <cellStyle name="40% - Ênfase2 14 2 4" xfId="3512" xr:uid="{FABDB215-EBC9-4B61-A543-15E987F74BC9}"/>
    <cellStyle name="40% - Ênfase2 14 2 4 2" xfId="11789" xr:uid="{8F712714-F03D-48D5-BB42-BB770770A2A9}"/>
    <cellStyle name="40% - Ênfase2 14 2 5" xfId="9740" xr:uid="{65E52B87-8131-4EA8-9829-E6EE9A84C215}"/>
    <cellStyle name="40% - Ênfase2 14 3" xfId="946" xr:uid="{2C22368F-3FBF-4F90-BEF7-8635AAE4ADEA}"/>
    <cellStyle name="40% - Ênfase2 14 3 2" xfId="5049" xr:uid="{62FD2C5B-57A9-4B42-9D92-69D0F49EEDDF}"/>
    <cellStyle name="40% - Ênfase2 14 3 2 2" xfId="13326" xr:uid="{F99CA936-0C63-4B95-BA16-343C6D981013}"/>
    <cellStyle name="40% - Ênfase2 14 3 3" xfId="7074" xr:uid="{334C4747-68C5-4BB9-90DD-B7C1D9B08A00}"/>
    <cellStyle name="40% - Ênfase2 14 3 3 2" xfId="15351" xr:uid="{9ADC3BA8-6A50-4B1E-ADD2-DA097275F924}"/>
    <cellStyle name="40% - Ênfase2 14 3 4" xfId="3006" xr:uid="{5EF94A32-3E37-46B2-99A9-6C5461AB8615}"/>
    <cellStyle name="40% - Ênfase2 14 3 4 2" xfId="11283" xr:uid="{F8E4BAB8-CF43-4739-9C84-4FE679EEB4B1}"/>
    <cellStyle name="40% - Ênfase2 14 3 5" xfId="9235" xr:uid="{D4D5ED97-6D71-4B4F-BE30-34B6271EB694}"/>
    <cellStyle name="40% - Ênfase2 14 4" xfId="1997" xr:uid="{43A063C8-D11B-4089-AD5B-D115897A23C9}"/>
    <cellStyle name="40% - Ênfase2 14 4 2" xfId="6082" xr:uid="{615E5508-9444-4041-9893-0F624E4455C3}"/>
    <cellStyle name="40% - Ênfase2 14 4 2 2" xfId="14359" xr:uid="{40B5FDD8-FF76-4581-B3FF-2DB0542A97F4}"/>
    <cellStyle name="40% - Ênfase2 14 4 3" xfId="8082" xr:uid="{7735E0CA-CEB5-4BD7-AA07-9FD890FFA14A}"/>
    <cellStyle name="40% - Ênfase2 14 4 3 2" xfId="16359" xr:uid="{C60A9506-801C-4039-A9EE-0CDA86AEE4DD}"/>
    <cellStyle name="40% - Ênfase2 14 4 4" xfId="4049" xr:uid="{DEFB6FF9-0600-4BFD-85BE-17D06480BB00}"/>
    <cellStyle name="40% - Ênfase2 14 4 4 2" xfId="12326" xr:uid="{C3ED3306-AA02-448B-90BE-BD2FB55B806C}"/>
    <cellStyle name="40% - Ênfase2 14 4 5" xfId="10277" xr:uid="{AC7D066C-8914-4D42-89D4-83ECEFA970BF}"/>
    <cellStyle name="40% - Ênfase2 14 5" xfId="4546" xr:uid="{3381C7E2-56BD-438D-A9E8-02AF3D9A3802}"/>
    <cellStyle name="40% - Ênfase2 14 5 2" xfId="12823" xr:uid="{C4F9FD51-D2F0-4701-8971-F352CCFB8B1D}"/>
    <cellStyle name="40% - Ênfase2 14 6" xfId="6576" xr:uid="{EB250B99-2E67-4135-BE8B-8651066DF037}"/>
    <cellStyle name="40% - Ênfase2 14 6 2" xfId="14853" xr:uid="{4500EEDB-F42F-41AE-9130-BF374F900C39}"/>
    <cellStyle name="40% - Ênfase2 14 7" xfId="2499" xr:uid="{AE93B2C6-3BBE-46D0-83E2-4E3163F134C0}"/>
    <cellStyle name="40% - Ênfase2 14 7 2" xfId="10776" xr:uid="{6ABD77B4-3E52-4F89-A55E-F54916F4F764}"/>
    <cellStyle name="40% - Ênfase2 14 8" xfId="8729" xr:uid="{A87CE2C9-2520-4913-A172-5A78E7CDC51E}"/>
    <cellStyle name="40% - Ênfase2 15" xfId="93" xr:uid="{B71A97EB-A1CE-478C-B767-C423BB2250CF}"/>
    <cellStyle name="40% - Ênfase2 15 2" xfId="1190" xr:uid="{B142F38F-5733-43EC-BA29-947381C0E996}"/>
    <cellStyle name="40% - Ênfase2 15 2 2" xfId="5281" xr:uid="{9ACBFFB4-AC21-4E74-A90B-8ED9A4F93B2E}"/>
    <cellStyle name="40% - Ênfase2 15 2 2 2" xfId="13558" xr:uid="{5AAF2370-8C00-4865-B870-19476AF21FCA}"/>
    <cellStyle name="40% - Ênfase2 15 2 3" xfId="7306" xr:uid="{77229BF5-D94B-4BE7-89DD-7EC2C3479748}"/>
    <cellStyle name="40% - Ênfase2 15 2 3 2" xfId="15583" xr:uid="{872C1BB3-AC8C-4718-86B4-DA21F3BF088E}"/>
    <cellStyle name="40% - Ênfase2 15 2 4" xfId="3246" xr:uid="{05AFC1C4-D419-4411-B4EE-7BD39E230AA8}"/>
    <cellStyle name="40% - Ênfase2 15 2 4 2" xfId="11523" xr:uid="{702F2755-6773-4C47-98A3-98BB9FD57396}"/>
    <cellStyle name="40% - Ênfase2 15 2 5" xfId="9474" xr:uid="{859144C3-1A65-49E5-BA95-02D40B2622DF}"/>
    <cellStyle name="40% - Ênfase2 15 3" xfId="680" xr:uid="{6BFEBB6C-1ADE-4A15-95B6-DB06D146C564}"/>
    <cellStyle name="40% - Ênfase2 15 3 2" xfId="4785" xr:uid="{A245C7BC-EAC7-4D39-A49D-81EE2EDD1102}"/>
    <cellStyle name="40% - Ênfase2 15 3 2 2" xfId="13062" xr:uid="{1364C71C-3114-433C-810B-B2569F07EEF4}"/>
    <cellStyle name="40% - Ênfase2 15 3 3" xfId="6810" xr:uid="{1279B3E9-4EB8-46D2-864F-E1B63703835C}"/>
    <cellStyle name="40% - Ênfase2 15 3 3 2" xfId="15087" xr:uid="{9725181B-F95B-49E0-A26A-69D94B77460B}"/>
    <cellStyle name="40% - Ênfase2 15 3 4" xfId="2740" xr:uid="{3193CE0E-069B-4F30-BBFA-07C002B8B8D5}"/>
    <cellStyle name="40% - Ênfase2 15 3 4 2" xfId="11017" xr:uid="{4F1C5320-A951-4C1F-AA1A-60A67E4D158A}"/>
    <cellStyle name="40% - Ênfase2 15 3 5" xfId="8969" xr:uid="{E45FD4C9-A790-47C7-B66C-8CE8EE754E43}"/>
    <cellStyle name="40% - Ênfase2 15 4" xfId="1732" xr:uid="{6C1F2F02-8E7C-432A-ACFE-CEF28EEBDE2C}"/>
    <cellStyle name="40% - Ênfase2 15 4 2" xfId="5818" xr:uid="{019F98B0-BF6F-4D4F-A487-A95F8B773B0E}"/>
    <cellStyle name="40% - Ênfase2 15 4 2 2" xfId="14095" xr:uid="{BC6B2B4E-D3A8-46A1-B96B-8EBC51D0F8BE}"/>
    <cellStyle name="40% - Ênfase2 15 4 3" xfId="7818" xr:uid="{191C1C18-033C-4761-A088-1AC393000D71}"/>
    <cellStyle name="40% - Ênfase2 15 4 3 2" xfId="16095" xr:uid="{6F4FEE5C-397A-44A2-9CE0-D1B5AD367B4A}"/>
    <cellStyle name="40% - Ênfase2 15 4 4" xfId="3784" xr:uid="{AEF6EC2C-9888-4C8B-BE00-449719DEB6AC}"/>
    <cellStyle name="40% - Ênfase2 15 4 4 2" xfId="12061" xr:uid="{D88B5CC5-C352-483E-85E9-AB859F0F1CF5}"/>
    <cellStyle name="40% - Ênfase2 15 4 5" xfId="10012" xr:uid="{F128B6FE-8B24-4006-BA08-10CD7B426053}"/>
    <cellStyle name="40% - Ênfase2 15 5" xfId="4281" xr:uid="{BAA46B79-3251-4760-A890-402564F3E95A}"/>
    <cellStyle name="40% - Ênfase2 15 5 2" xfId="12558" xr:uid="{36F6C3A1-A9AA-41E2-B705-A052219D838B}"/>
    <cellStyle name="40% - Ênfase2 15 6" xfId="6312" xr:uid="{F6A573D2-6DB8-4183-BEFD-6EFC16B22EC5}"/>
    <cellStyle name="40% - Ênfase2 15 6 2" xfId="14589" xr:uid="{A75AC38E-9925-4586-8F35-01A9358D264C}"/>
    <cellStyle name="40% - Ênfase2 15 7" xfId="2232" xr:uid="{648D4F0E-5825-4778-A972-99F498F30A5F}"/>
    <cellStyle name="40% - Ênfase2 15 7 2" xfId="10509" xr:uid="{16939B2F-30FA-48C0-A2F6-CEA661C650A7}"/>
    <cellStyle name="40% - Ênfase2 15 8" xfId="8463" xr:uid="{87E58987-E54B-4838-84F6-E4F6C34CC62D}"/>
    <cellStyle name="40% - Ênfase2 16" xfId="376" xr:uid="{0C6EAFCD-B559-44B0-A78A-BCB0DD34D823}"/>
    <cellStyle name="40% - Ênfase2 16 2" xfId="1457" xr:uid="{CC951F77-D88F-4C32-819B-745A239F5C7E}"/>
    <cellStyle name="40% - Ênfase2 16 2 2" xfId="5547" xr:uid="{67B0BC15-BB83-4ED5-96EE-A6D8EC7D7023}"/>
    <cellStyle name="40% - Ênfase2 16 2 2 2" xfId="13824" xr:uid="{7C79BF73-319F-4E9C-AA3B-EA7DFFEB270C}"/>
    <cellStyle name="40% - Ênfase2 16 2 3" xfId="7571" xr:uid="{E96DA1EB-7648-49E9-A3B1-B5E0A176D7D5}"/>
    <cellStyle name="40% - Ênfase2 16 2 3 2" xfId="15848" xr:uid="{42A44D47-F9F0-4D7B-8604-9E25D3E045A0}"/>
    <cellStyle name="40% - Ênfase2 16 2 4" xfId="3513" xr:uid="{93CB805F-47FB-44ED-B6ED-2E959402344A}"/>
    <cellStyle name="40% - Ênfase2 16 2 4 2" xfId="11790" xr:uid="{C016318F-A793-4B96-8C05-987DCA842E19}"/>
    <cellStyle name="40% - Ênfase2 16 2 5" xfId="9741" xr:uid="{9FBE7F0F-B327-449B-90F7-BD542DE83CD0}"/>
    <cellStyle name="40% - Ênfase2 16 3" xfId="947" xr:uid="{D94CF25C-DC57-4C8E-9419-810077EF4690}"/>
    <cellStyle name="40% - Ênfase2 16 3 2" xfId="5050" xr:uid="{83BD501A-DD3F-45A5-96CE-7CC9BC63D1E9}"/>
    <cellStyle name="40% - Ênfase2 16 3 2 2" xfId="13327" xr:uid="{85DFF368-3756-4986-8610-42CC2F1E1F2F}"/>
    <cellStyle name="40% - Ênfase2 16 3 3" xfId="7075" xr:uid="{D42C285E-D466-4E39-A588-5D472C08127E}"/>
    <cellStyle name="40% - Ênfase2 16 3 3 2" xfId="15352" xr:uid="{3731439F-4014-4C0A-AA80-3DF2161310AD}"/>
    <cellStyle name="40% - Ênfase2 16 3 4" xfId="3007" xr:uid="{1B2CDD24-C8E9-45CB-9956-72D19C4A6153}"/>
    <cellStyle name="40% - Ênfase2 16 3 4 2" xfId="11284" xr:uid="{4E27217D-471E-401C-B462-EA457FE07140}"/>
    <cellStyle name="40% - Ênfase2 16 3 5" xfId="9236" xr:uid="{2470DE41-A64C-4156-BB7C-822D6BED93C8}"/>
    <cellStyle name="40% - Ênfase2 16 4" xfId="1998" xr:uid="{79F0E752-3BF8-420E-ACB2-672B925C6E48}"/>
    <cellStyle name="40% - Ênfase2 16 4 2" xfId="6083" xr:uid="{5AC20614-FD44-4CD0-BEA8-F5CEE345F986}"/>
    <cellStyle name="40% - Ênfase2 16 4 2 2" xfId="14360" xr:uid="{61D361A8-9085-4F55-93B7-5C6C8AB138B3}"/>
    <cellStyle name="40% - Ênfase2 16 4 3" xfId="8083" xr:uid="{EA43AD8D-0272-45E2-BC22-F4A180552A7D}"/>
    <cellStyle name="40% - Ênfase2 16 4 3 2" xfId="16360" xr:uid="{14FA4885-EC58-4DC4-9EA9-3F0CF51B8544}"/>
    <cellStyle name="40% - Ênfase2 16 4 4" xfId="4050" xr:uid="{AD0E701C-D776-4F62-926B-7587D51B703A}"/>
    <cellStyle name="40% - Ênfase2 16 4 4 2" xfId="12327" xr:uid="{F951B548-FE82-4F18-810C-EBB5CC42FEB4}"/>
    <cellStyle name="40% - Ênfase2 16 4 5" xfId="10278" xr:uid="{F86889AD-2DA8-4665-8B0C-2B4CCB2DB6A1}"/>
    <cellStyle name="40% - Ênfase2 16 5" xfId="4547" xr:uid="{4435C584-B5B8-4742-9795-6E6BC2B51F77}"/>
    <cellStyle name="40% - Ênfase2 16 5 2" xfId="12824" xr:uid="{433BFECC-525F-40C2-8041-C3DAEF0DB056}"/>
    <cellStyle name="40% - Ênfase2 16 6" xfId="6577" xr:uid="{8B5BAEFF-CE3F-4FFC-B130-AB7FACBEB306}"/>
    <cellStyle name="40% - Ênfase2 16 6 2" xfId="14854" xr:uid="{4BD6FCC0-F13E-44EE-9921-EBEFD565D227}"/>
    <cellStyle name="40% - Ênfase2 16 7" xfId="2500" xr:uid="{150E3D8A-F9F4-4E88-9B12-717DD566FBB7}"/>
    <cellStyle name="40% - Ênfase2 16 7 2" xfId="10777" xr:uid="{B1E020A2-36B0-4770-BB3A-078EF31EE9F1}"/>
    <cellStyle name="40% - Ênfase2 16 8" xfId="8730" xr:uid="{1F9A48E4-0E18-431F-8D09-0DECBC686CD8}"/>
    <cellStyle name="40% - Ênfase2 17" xfId="378" xr:uid="{CE925E5B-B746-4D23-AD91-642EE046D204}"/>
    <cellStyle name="40% - Ênfase2 17 2" xfId="1459" xr:uid="{A2905651-5AEC-4726-B6EA-C26A03DC4504}"/>
    <cellStyle name="40% - Ênfase2 17 2 2" xfId="5549" xr:uid="{ED923FCB-432D-4D73-A58E-567A201308A4}"/>
    <cellStyle name="40% - Ênfase2 17 2 2 2" xfId="13826" xr:uid="{E5617C3A-BB5C-4073-8E62-2DEF7D9AF88A}"/>
    <cellStyle name="40% - Ênfase2 17 2 3" xfId="7573" xr:uid="{46CA5E64-532D-4592-8904-40E88C1009C9}"/>
    <cellStyle name="40% - Ênfase2 17 2 3 2" xfId="15850" xr:uid="{B0130529-6E5A-4537-A99C-4BBBF87FF299}"/>
    <cellStyle name="40% - Ênfase2 17 2 4" xfId="3515" xr:uid="{701DA535-8B02-48DE-BD32-A1ABABEDBAE8}"/>
    <cellStyle name="40% - Ênfase2 17 2 4 2" xfId="11792" xr:uid="{BF7FF776-2C29-46B8-B033-2C4359A3323C}"/>
    <cellStyle name="40% - Ênfase2 17 2 5" xfId="9743" xr:uid="{614B7AD3-2E12-4467-A878-A5B0A7B8A27F}"/>
    <cellStyle name="40% - Ênfase2 17 3" xfId="949" xr:uid="{53A3B357-4402-4156-96D6-E58DCD1CE2CD}"/>
    <cellStyle name="40% - Ênfase2 17 3 2" xfId="5052" xr:uid="{508FDB99-82CB-4C84-98E1-61D1983B0B04}"/>
    <cellStyle name="40% - Ênfase2 17 3 2 2" xfId="13329" xr:uid="{A8F7D51F-5600-4138-9AEF-A9B6DB72545F}"/>
    <cellStyle name="40% - Ênfase2 17 3 3" xfId="7077" xr:uid="{742EB7EE-157D-4B97-868C-FD9DB68F9BCB}"/>
    <cellStyle name="40% - Ênfase2 17 3 3 2" xfId="15354" xr:uid="{EC7C0177-709F-4B76-9F86-C19B3D0499CE}"/>
    <cellStyle name="40% - Ênfase2 17 3 4" xfId="3009" xr:uid="{96D13042-1D4B-44BB-9A1A-9D9AFB99D540}"/>
    <cellStyle name="40% - Ênfase2 17 3 4 2" xfId="11286" xr:uid="{F64D7B32-DB48-4018-A4B6-F263C4037E0C}"/>
    <cellStyle name="40% - Ênfase2 17 3 5" xfId="9238" xr:uid="{AE4DD565-59CB-4688-84B6-AF54C2121ABF}"/>
    <cellStyle name="40% - Ênfase2 17 4" xfId="2000" xr:uid="{4DFF3BFA-7414-4764-8F14-A5C39242EE24}"/>
    <cellStyle name="40% - Ênfase2 17 4 2" xfId="6085" xr:uid="{1234FFE9-651B-4210-8DE2-C0A09B403B5C}"/>
    <cellStyle name="40% - Ênfase2 17 4 2 2" xfId="14362" xr:uid="{69F753FF-54B5-413B-BA54-01B0EB106CD6}"/>
    <cellStyle name="40% - Ênfase2 17 4 3" xfId="8085" xr:uid="{13BBB723-DC22-45AF-80FA-FE0151CF029D}"/>
    <cellStyle name="40% - Ênfase2 17 4 3 2" xfId="16362" xr:uid="{EA0828A6-D204-40AB-8878-88D92B4191C2}"/>
    <cellStyle name="40% - Ênfase2 17 4 4" xfId="4052" xr:uid="{36237735-F338-40C2-8E94-9267EB1D69ED}"/>
    <cellStyle name="40% - Ênfase2 17 4 4 2" xfId="12329" xr:uid="{0739C361-67CD-4DBE-B2F0-6384C26BBA94}"/>
    <cellStyle name="40% - Ênfase2 17 4 5" xfId="10280" xr:uid="{D79F4A7E-A65A-49E7-9BFD-354D61E0ABC3}"/>
    <cellStyle name="40% - Ênfase2 17 5" xfId="4549" xr:uid="{08BD6345-AD25-4BA1-9ADB-AD06E69EE7C6}"/>
    <cellStyle name="40% - Ênfase2 17 5 2" xfId="12826" xr:uid="{2D750C14-8210-42A4-ACDF-2D23C8F875F1}"/>
    <cellStyle name="40% - Ênfase2 17 6" xfId="6579" xr:uid="{527F5A42-6C24-4B37-A889-D3965734E0DB}"/>
    <cellStyle name="40% - Ênfase2 17 6 2" xfId="14856" xr:uid="{D1A5EA08-9859-4CFD-9B07-FB34430D2780}"/>
    <cellStyle name="40% - Ênfase2 17 7" xfId="2502" xr:uid="{BA60BF67-E96B-4553-9C17-C3F5E013F2FD}"/>
    <cellStyle name="40% - Ênfase2 17 7 2" xfId="10779" xr:uid="{5E680B4A-FEB6-4457-87AD-49CCB62D2479}"/>
    <cellStyle name="40% - Ênfase2 17 8" xfId="8732" xr:uid="{D49DA23E-266E-44B2-B6D6-AE80957376B3}"/>
    <cellStyle name="40% - Ênfase2 18" xfId="327" xr:uid="{4A336732-546A-43E9-94D1-2D01B7EFC7D2}"/>
    <cellStyle name="40% - Ênfase2 18 2" xfId="1412" xr:uid="{C426CD39-F836-4842-9244-729611F7F559}"/>
    <cellStyle name="40% - Ênfase2 18 2 2" xfId="5502" xr:uid="{DE77FAD4-7C97-49BF-A2BF-337E9BC21884}"/>
    <cellStyle name="40% - Ênfase2 18 2 2 2" xfId="13779" xr:uid="{1121CBB5-84D5-47B3-BBB6-839059F8FB14}"/>
    <cellStyle name="40% - Ênfase2 18 2 3" xfId="7527" xr:uid="{408C6D16-3D3C-4322-AE0D-CBB63F32D0CA}"/>
    <cellStyle name="40% - Ênfase2 18 2 3 2" xfId="15804" xr:uid="{8CA80971-6237-420E-ABA4-C9907079ECA0}"/>
    <cellStyle name="40% - Ênfase2 18 2 4" xfId="3468" xr:uid="{F803C44B-2633-4811-96F1-7ACA1A1C3085}"/>
    <cellStyle name="40% - Ênfase2 18 2 4 2" xfId="11745" xr:uid="{9EF9ACE9-10A5-4ED1-9398-1E422443363D}"/>
    <cellStyle name="40% - Ênfase2 18 2 5" xfId="9696" xr:uid="{4618866D-36FD-498C-9A44-836BCA40F7E4}"/>
    <cellStyle name="40% - Ênfase2 18 3" xfId="903" xr:uid="{9441E741-A856-4E42-9692-29D39E97F8DA}"/>
    <cellStyle name="40% - Ênfase2 18 3 2" xfId="5006" xr:uid="{56AABE4D-35FB-4A4E-B303-A228A550DFF9}"/>
    <cellStyle name="40% - Ênfase2 18 3 2 2" xfId="13283" xr:uid="{2E7AE9B3-FD38-4B4F-A692-6511E6EA0B00}"/>
    <cellStyle name="40% - Ênfase2 18 3 3" xfId="7031" xr:uid="{3973F3E4-B351-4F2E-AC88-73C27C6A7D8E}"/>
    <cellStyle name="40% - Ênfase2 18 3 3 2" xfId="15308" xr:uid="{D60B6D44-969C-4A44-8E72-0A52BAEFAFCC}"/>
    <cellStyle name="40% - Ênfase2 18 3 4" xfId="2963" xr:uid="{FFD0E26F-4644-4CFC-A89E-25600E65C23C}"/>
    <cellStyle name="40% - Ênfase2 18 3 4 2" xfId="11240" xr:uid="{070B0EDD-2414-42AC-AEBF-8040D77495FD}"/>
    <cellStyle name="40% - Ênfase2 18 3 5" xfId="9192" xr:uid="{6766C2DD-174A-4E58-B0BF-545182E85A4A}"/>
    <cellStyle name="40% - Ênfase2 18 4" xfId="1954" xr:uid="{299F21FC-D52C-4FFE-98BB-610867D1C483}"/>
    <cellStyle name="40% - Ênfase2 18 4 2" xfId="6039" xr:uid="{6D07CCEE-691D-4DA5-87F9-C30641852108}"/>
    <cellStyle name="40% - Ênfase2 18 4 2 2" xfId="14316" xr:uid="{FFD9F760-778B-4FE1-85E0-D2172672DF39}"/>
    <cellStyle name="40% - Ênfase2 18 4 3" xfId="8039" xr:uid="{7896FA91-BA37-429A-B15A-94127A436D0E}"/>
    <cellStyle name="40% - Ênfase2 18 4 3 2" xfId="16316" xr:uid="{B7666B06-74FF-4C2F-BB9C-7A5ECB6C5AA7}"/>
    <cellStyle name="40% - Ênfase2 18 4 4" xfId="4006" xr:uid="{75C6C36E-C970-489D-B753-4B1E2C2AC566}"/>
    <cellStyle name="40% - Ênfase2 18 4 4 2" xfId="12283" xr:uid="{3750DC80-1470-44A2-AC15-92D5461EA5AE}"/>
    <cellStyle name="40% - Ênfase2 18 4 5" xfId="10234" xr:uid="{3A10DE69-A82C-4809-99E8-4766A9108861}"/>
    <cellStyle name="40% - Ênfase2 18 5" xfId="4502" xr:uid="{F20F2A8C-2A13-4227-AC7E-447103AC2A78}"/>
    <cellStyle name="40% - Ênfase2 18 5 2" xfId="12779" xr:uid="{EE2E8D5E-9ADE-4724-BFA2-7DAEA1B7825A}"/>
    <cellStyle name="40% - Ênfase2 18 6" xfId="6533" xr:uid="{CA54384E-F169-470E-939C-E35993DFEA06}"/>
    <cellStyle name="40% - Ênfase2 18 6 2" xfId="14810" xr:uid="{072A323B-8ED1-4F5C-8B1F-D96AEFDD1BC0}"/>
    <cellStyle name="40% - Ênfase2 18 7" xfId="2454" xr:uid="{93CF833E-1986-4DAA-9E8F-9BD8194C0282}"/>
    <cellStyle name="40% - Ênfase2 18 7 2" xfId="10731" xr:uid="{AEBA0B7D-D0A4-4A05-BFDA-CCF834E0ED88}"/>
    <cellStyle name="40% - Ênfase2 18 8" xfId="8685" xr:uid="{D1D3AA9F-DCE5-44E4-A244-A86CC4230F96}"/>
    <cellStyle name="40% - Ênfase2 19" xfId="381" xr:uid="{37475E71-1D28-400C-878E-1F4D80E70CFE}"/>
    <cellStyle name="40% - Ênfase2 19 2" xfId="1461" xr:uid="{65F18B22-0E83-4826-AA31-8104B6E2A50A}"/>
    <cellStyle name="40% - Ênfase2 19 2 2" xfId="5551" xr:uid="{C54C1270-BD66-45A3-839A-57570D730F11}"/>
    <cellStyle name="40% - Ênfase2 19 2 2 2" xfId="13828" xr:uid="{33505B50-4948-4EF0-9ADE-5FE42A350DD3}"/>
    <cellStyle name="40% - Ênfase2 19 2 3" xfId="7575" xr:uid="{0D2825E1-50A4-4082-9A02-CC2A32D683C5}"/>
    <cellStyle name="40% - Ênfase2 19 2 3 2" xfId="15852" xr:uid="{AEFB5692-EF96-4DF2-83BC-76FA9CB7F2B5}"/>
    <cellStyle name="40% - Ênfase2 19 2 4" xfId="3517" xr:uid="{D149C735-9313-4068-B799-A58711C6B54A}"/>
    <cellStyle name="40% - Ênfase2 19 2 4 2" xfId="11794" xr:uid="{E1DD46A1-A14D-4758-99F0-3DD9F42B0999}"/>
    <cellStyle name="40% - Ênfase2 19 2 5" xfId="9745" xr:uid="{B1375068-7542-44C7-B005-7BF8277D8B18}"/>
    <cellStyle name="40% - Ênfase2 19 3" xfId="951" xr:uid="{AF1B3CBF-196F-44D0-A49A-FFB09CF1368F}"/>
    <cellStyle name="40% - Ênfase2 19 3 2" xfId="5054" xr:uid="{CC87E4DA-8125-4B03-B6E7-4910713F7728}"/>
    <cellStyle name="40% - Ênfase2 19 3 2 2" xfId="13331" xr:uid="{341F09A1-B9D0-4140-9136-974B995A3469}"/>
    <cellStyle name="40% - Ênfase2 19 3 3" xfId="7079" xr:uid="{042E64A5-B251-4CDE-97AD-EF0834BC1DA6}"/>
    <cellStyle name="40% - Ênfase2 19 3 3 2" xfId="15356" xr:uid="{BAB1A764-687D-4D95-B4AA-056BB9FAA27B}"/>
    <cellStyle name="40% - Ênfase2 19 3 4" xfId="3011" xr:uid="{698BDDFB-6231-4CA8-ADB4-962ACA7DA9C7}"/>
    <cellStyle name="40% - Ênfase2 19 3 4 2" xfId="11288" xr:uid="{E267C1E8-4444-4970-B853-B097E13F95A0}"/>
    <cellStyle name="40% - Ênfase2 19 3 5" xfId="9240" xr:uid="{A3E7F3E6-3136-47F5-A342-9D70F1041791}"/>
    <cellStyle name="40% - Ênfase2 19 4" xfId="2002" xr:uid="{2D2E4E27-C320-4FF6-87E1-24183040E8A8}"/>
    <cellStyle name="40% - Ênfase2 19 4 2" xfId="6087" xr:uid="{529D5936-9CDE-4996-9FD5-A3A982D2AE2F}"/>
    <cellStyle name="40% - Ênfase2 19 4 2 2" xfId="14364" xr:uid="{D63B24A9-029D-4A8B-A6FE-1F3AD30D3C71}"/>
    <cellStyle name="40% - Ênfase2 19 4 3" xfId="8087" xr:uid="{EA7B518E-B15D-4609-A821-8F17F8007BFA}"/>
    <cellStyle name="40% - Ênfase2 19 4 3 2" xfId="16364" xr:uid="{C6C825D5-D71B-4B38-AF77-FC43EFAC0390}"/>
    <cellStyle name="40% - Ênfase2 19 4 4" xfId="4054" xr:uid="{1FDFBA01-ECA4-438A-8077-896C1E612B6F}"/>
    <cellStyle name="40% - Ênfase2 19 4 4 2" xfId="12331" xr:uid="{A56031D3-3785-4FD0-8CA8-2A6C4783E731}"/>
    <cellStyle name="40% - Ênfase2 19 4 5" xfId="10282" xr:uid="{8E2224F6-411F-4404-BE71-250CB3E5D0E7}"/>
    <cellStyle name="40% - Ênfase2 19 5" xfId="4551" xr:uid="{DA7D0828-9893-4ABB-A006-E281B97F579A}"/>
    <cellStyle name="40% - Ênfase2 19 5 2" xfId="12828" xr:uid="{4E82D22F-0482-483C-A784-A236057DFCA6}"/>
    <cellStyle name="40% - Ênfase2 19 6" xfId="6581" xr:uid="{EA7EDD42-C1EC-45B7-8BCD-6CF3208DDF27}"/>
    <cellStyle name="40% - Ênfase2 19 6 2" xfId="14858" xr:uid="{2798A29B-FD8D-4C03-BBD2-938ECE66B741}"/>
    <cellStyle name="40% - Ênfase2 19 7" xfId="2504" xr:uid="{B26FA25F-CDBC-4551-9225-432E41C08F31}"/>
    <cellStyle name="40% - Ênfase2 19 7 2" xfId="10781" xr:uid="{DC94EC49-5711-453C-85D8-7CCBBB509501}"/>
    <cellStyle name="40% - Ênfase2 19 8" xfId="8734" xr:uid="{12D2E23D-1523-4BDC-9A10-39C6A2E7C063}"/>
    <cellStyle name="40% - Ênfase2 2" xfId="383" xr:uid="{B89C43F0-A62E-4D12-A400-C00A9C5728FF}"/>
    <cellStyle name="40% - Ênfase2 2 2" xfId="385" xr:uid="{0DE5ABCB-9318-4B0C-B0E0-053C56392F26}"/>
    <cellStyle name="40% - Ênfase2 2 2 2" xfId="1465" xr:uid="{71F3E7A3-244B-464A-8E3D-447DA975CCDF}"/>
    <cellStyle name="40% - Ênfase2 2 2 2 2" xfId="5555" xr:uid="{70A3E13F-DBED-4408-93B4-7E6BC7E7843E}"/>
    <cellStyle name="40% - Ênfase2 2 2 2 2 2" xfId="13832" xr:uid="{A0B73D64-F6F3-4EED-9FF3-69C300FE37C3}"/>
    <cellStyle name="40% - Ênfase2 2 2 2 3" xfId="7579" xr:uid="{316E6BD5-AE9C-49AB-87B5-C235C069C364}"/>
    <cellStyle name="40% - Ênfase2 2 2 2 3 2" xfId="15856" xr:uid="{6943B6F0-3F47-41E9-B71D-012755AFA1C6}"/>
    <cellStyle name="40% - Ênfase2 2 2 2 4" xfId="3521" xr:uid="{57F60C07-01C5-45F3-BF40-EBCA77EDB853}"/>
    <cellStyle name="40% - Ênfase2 2 2 2 4 2" xfId="11798" xr:uid="{9844B3D5-6F02-4018-B10D-E9CB4C30FDD7}"/>
    <cellStyle name="40% - Ênfase2 2 2 2 5" xfId="9749" xr:uid="{6178CE46-9D52-41CB-A8BD-2DFC264BEBA8}"/>
    <cellStyle name="40% - Ênfase2 2 2 3" xfId="955" xr:uid="{981E7053-F632-45F2-85B6-DB0DBAC95CBA}"/>
    <cellStyle name="40% - Ênfase2 2 2 3 2" xfId="5058" xr:uid="{CE9A4AEF-86E1-48D3-B82F-5FA2819D700F}"/>
    <cellStyle name="40% - Ênfase2 2 2 3 2 2" xfId="13335" xr:uid="{F1305712-0419-4663-BAE7-BA26DC271EF4}"/>
    <cellStyle name="40% - Ênfase2 2 2 3 3" xfId="7083" xr:uid="{A538514F-9CC2-4ABF-80A2-8E7C8D1FD9AD}"/>
    <cellStyle name="40% - Ênfase2 2 2 3 3 2" xfId="15360" xr:uid="{4EFCC2BB-404B-42B8-B087-4C314BF87DE4}"/>
    <cellStyle name="40% - Ênfase2 2 2 3 4" xfId="3015" xr:uid="{90C2DD16-4ECF-46AD-88BB-DC0C5E465420}"/>
    <cellStyle name="40% - Ênfase2 2 2 3 4 2" xfId="11292" xr:uid="{317A0C28-EA38-4F7E-9A8E-5FA305F26B40}"/>
    <cellStyle name="40% - Ênfase2 2 2 3 5" xfId="9244" xr:uid="{9083B2F3-0C24-41AB-957D-8A4BC410CC0F}"/>
    <cellStyle name="40% - Ênfase2 2 2 4" xfId="2006" xr:uid="{B1F1C8D5-D193-420F-91B2-0BC44260D4B8}"/>
    <cellStyle name="40% - Ênfase2 2 2 4 2" xfId="6091" xr:uid="{BFEB6C9A-5C65-4F3D-81D5-D54A8DA2D30B}"/>
    <cellStyle name="40% - Ênfase2 2 2 4 2 2" xfId="14368" xr:uid="{15B09619-7514-4543-93F4-8972A5B73657}"/>
    <cellStyle name="40% - Ênfase2 2 2 4 3" xfId="8091" xr:uid="{22E5E07B-E6DB-4A38-9980-15E101E7DA98}"/>
    <cellStyle name="40% - Ênfase2 2 2 4 3 2" xfId="16368" xr:uid="{03405604-0DFE-4B8C-B84E-3695C0CC556C}"/>
    <cellStyle name="40% - Ênfase2 2 2 4 4" xfId="4058" xr:uid="{4A9CE28A-D13A-42C7-87EE-05030107F587}"/>
    <cellStyle name="40% - Ênfase2 2 2 4 4 2" xfId="12335" xr:uid="{3DA74737-1E1C-4246-8857-90EBE1B76BC7}"/>
    <cellStyle name="40% - Ênfase2 2 2 4 5" xfId="10286" xr:uid="{2F937054-6CDC-47BC-B18A-0054032999B7}"/>
    <cellStyle name="40% - Ênfase2 2 2 5" xfId="4555" xr:uid="{10114CB3-F24D-483F-B255-FE3F330418F1}"/>
    <cellStyle name="40% - Ênfase2 2 2 5 2" xfId="12832" xr:uid="{75CE0E12-B827-48BB-AAE4-977685B12582}"/>
    <cellStyle name="40% - Ênfase2 2 2 6" xfId="6585" xr:uid="{C0C5E434-646A-445E-A042-0A8D929E5C71}"/>
    <cellStyle name="40% - Ênfase2 2 2 6 2" xfId="14862" xr:uid="{5CB5EC89-B1D4-4060-998A-0CAB9F12F5E7}"/>
    <cellStyle name="40% - Ênfase2 2 2 7" xfId="2508" xr:uid="{E3480A52-8E06-4527-8FFE-9100F8828865}"/>
    <cellStyle name="40% - Ênfase2 2 2 7 2" xfId="10785" xr:uid="{E7B8307C-01F6-4CAC-A4AE-18B353826E02}"/>
    <cellStyle name="40% - Ênfase2 2 2 8" xfId="8738" xr:uid="{73311F28-AA0C-4E63-82D2-EF62A7143F5E}"/>
    <cellStyle name="40% - Ênfase2 2 3" xfId="1463" xr:uid="{6B7F68D0-5E87-4ED2-ACC7-A27A6DF01E92}"/>
    <cellStyle name="40% - Ênfase2 2 3 2" xfId="5553" xr:uid="{5D7CEA88-6D26-4CD3-850F-439CA4E80A03}"/>
    <cellStyle name="40% - Ênfase2 2 3 2 2" xfId="13830" xr:uid="{3258C3CF-E824-4A7A-8BBC-990BC15B5164}"/>
    <cellStyle name="40% - Ênfase2 2 3 3" xfId="7577" xr:uid="{2CC6537B-6AAC-47CA-BFDC-5A41A068B3D1}"/>
    <cellStyle name="40% - Ênfase2 2 3 3 2" xfId="15854" xr:uid="{26683AAB-CFD6-402F-8468-5DC7B65E8722}"/>
    <cellStyle name="40% - Ênfase2 2 3 4" xfId="3519" xr:uid="{104A9946-E3F1-4FB9-85ED-D0377D0C6823}"/>
    <cellStyle name="40% - Ênfase2 2 3 4 2" xfId="11796" xr:uid="{90297DA2-6EAE-4A8F-86F8-367B97B103B1}"/>
    <cellStyle name="40% - Ênfase2 2 3 5" xfId="9747" xr:uid="{E99FF728-76DB-4A1D-AFCA-494909299377}"/>
    <cellStyle name="40% - Ênfase2 2 4" xfId="953" xr:uid="{8B874BDC-79BC-4E4E-B2A3-0C28CC453DB0}"/>
    <cellStyle name="40% - Ênfase2 2 4 2" xfId="5056" xr:uid="{5C3FB4C1-6CAF-4AD7-B355-DB3327B2EAC9}"/>
    <cellStyle name="40% - Ênfase2 2 4 2 2" xfId="13333" xr:uid="{38675D4E-F098-473F-A321-63D299959DA7}"/>
    <cellStyle name="40% - Ênfase2 2 4 3" xfId="7081" xr:uid="{2BA46186-DB55-48C5-AA0C-9DC2B7631EE3}"/>
    <cellStyle name="40% - Ênfase2 2 4 3 2" xfId="15358" xr:uid="{8E53DED1-B474-4D08-8D1A-FD32522EF25B}"/>
    <cellStyle name="40% - Ênfase2 2 4 4" xfId="3013" xr:uid="{9F0C08FE-2340-4430-9736-B47D2F52251A}"/>
    <cellStyle name="40% - Ênfase2 2 4 4 2" xfId="11290" xr:uid="{47A5F3E3-A5DD-4162-BAEA-DDAFC232493B}"/>
    <cellStyle name="40% - Ênfase2 2 4 5" xfId="9242" xr:uid="{5FB341C7-7851-4A10-9883-442414CDDE72}"/>
    <cellStyle name="40% - Ênfase2 2 5" xfId="2004" xr:uid="{B4C3DE87-8C52-4AF0-96CA-1BCFBD1E0DFB}"/>
    <cellStyle name="40% - Ênfase2 2 5 2" xfId="6089" xr:uid="{DED599FF-20FC-418C-870A-562C88F4C96B}"/>
    <cellStyle name="40% - Ênfase2 2 5 2 2" xfId="14366" xr:uid="{371F1297-30E3-482E-9C33-4776DDCBD894}"/>
    <cellStyle name="40% - Ênfase2 2 5 3" xfId="8089" xr:uid="{2DFC98AF-7325-4F56-9D1F-D504257003F4}"/>
    <cellStyle name="40% - Ênfase2 2 5 3 2" xfId="16366" xr:uid="{19F1FE6C-E20E-4BB3-AFA7-1A0A7C2B00E2}"/>
    <cellStyle name="40% - Ênfase2 2 5 4" xfId="4056" xr:uid="{5E8F1C6A-AA96-4072-A126-90ED7E434C97}"/>
    <cellStyle name="40% - Ênfase2 2 5 4 2" xfId="12333" xr:uid="{74F6BBCD-FF3A-4D3F-873E-05B9E4244639}"/>
    <cellStyle name="40% - Ênfase2 2 5 5" xfId="10284" xr:uid="{DF81203A-482C-4F9D-9C62-87275BE54634}"/>
    <cellStyle name="40% - Ênfase2 2 6" xfId="4553" xr:uid="{800F8FBD-57F6-404B-B6F2-B0DA35E6A5B6}"/>
    <cellStyle name="40% - Ênfase2 2 6 2" xfId="12830" xr:uid="{421E2070-FB10-416E-B2B8-6777427CCB97}"/>
    <cellStyle name="40% - Ênfase2 2 7" xfId="6583" xr:uid="{F952995D-845D-477B-B93F-13B7AD5C1325}"/>
    <cellStyle name="40% - Ênfase2 2 7 2" xfId="14860" xr:uid="{9157A497-8AEF-4519-8013-A66A98E46234}"/>
    <cellStyle name="40% - Ênfase2 2 8" xfId="2506" xr:uid="{0A8E5791-4D2D-4ABE-8F0C-E2C961F27C91}"/>
    <cellStyle name="40% - Ênfase2 2 8 2" xfId="10783" xr:uid="{7C4A3CC8-2CC5-4C11-845C-2B29ADD28565}"/>
    <cellStyle name="40% - Ênfase2 2 9" xfId="8736" xr:uid="{5FC3707E-FA92-4148-8480-F82EE63BE36E}"/>
    <cellStyle name="40% - Ênfase2 20" xfId="94" xr:uid="{84489715-D5BE-49D3-B88F-55A38A80656B}"/>
    <cellStyle name="40% - Ênfase2 20 2" xfId="1191" xr:uid="{16763EA8-2ED8-4DD1-84EB-2D34CCDBB692}"/>
    <cellStyle name="40% - Ênfase2 20 2 2" xfId="5282" xr:uid="{49AEFB3E-306B-41F0-AB05-9B7FFC7C06FE}"/>
    <cellStyle name="40% - Ênfase2 20 2 2 2" xfId="13559" xr:uid="{CE331E8C-CFE2-4850-ADB0-2B352F44BD42}"/>
    <cellStyle name="40% - Ênfase2 20 2 3" xfId="7307" xr:uid="{D1F91D2B-E7B6-49A6-A063-F7BAA93934EB}"/>
    <cellStyle name="40% - Ênfase2 20 2 3 2" xfId="15584" xr:uid="{EB6CB9C8-4939-41B7-810C-A02607A896AC}"/>
    <cellStyle name="40% - Ênfase2 20 2 4" xfId="3247" xr:uid="{2B2AFBA0-B79D-46D4-B033-B3B964B64BC5}"/>
    <cellStyle name="40% - Ênfase2 20 2 4 2" xfId="11524" xr:uid="{FDE959DC-E5A7-4C46-83F0-138E5D460ED5}"/>
    <cellStyle name="40% - Ênfase2 20 2 5" xfId="9475" xr:uid="{5A769756-D703-4FBB-8CA4-EEAFBBBE263F}"/>
    <cellStyle name="40% - Ênfase2 20 3" xfId="681" xr:uid="{B7E13ED9-421B-411E-8783-0440CF59021E}"/>
    <cellStyle name="40% - Ênfase2 20 3 2" xfId="4786" xr:uid="{CEA10009-D96B-4FF9-8251-A928ABC6656F}"/>
    <cellStyle name="40% - Ênfase2 20 3 2 2" xfId="13063" xr:uid="{8EAD8C06-57C2-4FE6-978B-BB89FAA7C859}"/>
    <cellStyle name="40% - Ênfase2 20 3 3" xfId="6811" xr:uid="{C68AC01A-1EC3-41D0-8BFC-B1E342623368}"/>
    <cellStyle name="40% - Ênfase2 20 3 3 2" xfId="15088" xr:uid="{242752E3-9F33-4024-AD6A-9D0334EB1998}"/>
    <cellStyle name="40% - Ênfase2 20 3 4" xfId="2741" xr:uid="{A1999711-08C8-43CB-906C-0FFBEA221557}"/>
    <cellStyle name="40% - Ênfase2 20 3 4 2" xfId="11018" xr:uid="{3F4CB203-C2E9-47BE-894D-0C7A90A07483}"/>
    <cellStyle name="40% - Ênfase2 20 3 5" xfId="8970" xr:uid="{909BA3FF-623C-43C8-9F8E-16A49A42E1B0}"/>
    <cellStyle name="40% - Ênfase2 20 4" xfId="1733" xr:uid="{C79CF073-3CF0-473D-95F6-84B2D44DC301}"/>
    <cellStyle name="40% - Ênfase2 20 4 2" xfId="5819" xr:uid="{D3FCFE1B-C0BA-4CC1-BEDC-A488D4C387FF}"/>
    <cellStyle name="40% - Ênfase2 20 4 2 2" xfId="14096" xr:uid="{F7CFCD2F-F3AB-4D54-9A91-DA1A72F85861}"/>
    <cellStyle name="40% - Ênfase2 20 4 3" xfId="7819" xr:uid="{6DE0BE5C-4ABD-4359-8ADB-2EFDD2453EB0}"/>
    <cellStyle name="40% - Ênfase2 20 4 3 2" xfId="16096" xr:uid="{4F939310-F9E2-4C8B-8E6C-4D5D007914A0}"/>
    <cellStyle name="40% - Ênfase2 20 4 4" xfId="3785" xr:uid="{C6E2DD71-2C6D-4343-AC21-F5804C4E9349}"/>
    <cellStyle name="40% - Ênfase2 20 4 4 2" xfId="12062" xr:uid="{CFBF31BD-CAC5-4E4A-A81F-02F40431DC57}"/>
    <cellStyle name="40% - Ênfase2 20 4 5" xfId="10013" xr:uid="{0C54138E-B014-4ED1-9254-A854D2ACCAB7}"/>
    <cellStyle name="40% - Ênfase2 20 5" xfId="4282" xr:uid="{38A938AF-9175-48B3-989A-AF10450A02CC}"/>
    <cellStyle name="40% - Ênfase2 20 5 2" xfId="12559" xr:uid="{1B579EF1-4917-4405-9446-C6D6CA99BBF5}"/>
    <cellStyle name="40% - Ênfase2 20 6" xfId="6313" xr:uid="{47B32E74-482B-4F11-A959-B5B865CE15A9}"/>
    <cellStyle name="40% - Ênfase2 20 6 2" xfId="14590" xr:uid="{9974E565-AF10-418A-8DB9-9BED358D4F57}"/>
    <cellStyle name="40% - Ênfase2 20 7" xfId="2233" xr:uid="{26EB427F-07D6-4302-9251-F90C370D6A18}"/>
    <cellStyle name="40% - Ênfase2 20 7 2" xfId="10510" xr:uid="{32C4D39A-8B14-40CC-BB99-3EB7C2E7AF98}"/>
    <cellStyle name="40% - Ênfase2 20 8" xfId="8464" xr:uid="{46C56F8C-1AA7-4C01-94DC-AA9BF4FE221C}"/>
    <cellStyle name="40% - Ênfase2 21" xfId="377" xr:uid="{10A08CDC-0331-47C7-87F5-BE9D4F830E55}"/>
    <cellStyle name="40% - Ênfase2 21 2" xfId="1458" xr:uid="{3CEF8220-E538-48F8-A4F5-6F3477DE79A8}"/>
    <cellStyle name="40% - Ênfase2 21 2 2" xfId="5548" xr:uid="{32779904-B0D5-49D6-83BE-107DA5B0F61C}"/>
    <cellStyle name="40% - Ênfase2 21 2 2 2" xfId="13825" xr:uid="{454C9DE7-0BE9-4B0A-90CB-970EEDE6CF57}"/>
    <cellStyle name="40% - Ênfase2 21 2 3" xfId="7572" xr:uid="{68F4D9EC-1F46-4DD2-B91A-A74CFB867498}"/>
    <cellStyle name="40% - Ênfase2 21 2 3 2" xfId="15849" xr:uid="{45961C30-28D5-4270-8F3C-2676427D3755}"/>
    <cellStyle name="40% - Ênfase2 21 2 4" xfId="3514" xr:uid="{CA628F17-F4AA-448B-B0BB-D462633160E5}"/>
    <cellStyle name="40% - Ênfase2 21 2 4 2" xfId="11791" xr:uid="{1C5CE0B5-751C-4691-B1D8-B659C5F50E4E}"/>
    <cellStyle name="40% - Ênfase2 21 2 5" xfId="9742" xr:uid="{7E61C056-A78C-4DC6-A0F4-64E198CDC99D}"/>
    <cellStyle name="40% - Ênfase2 21 3" xfId="948" xr:uid="{78077F69-DA20-4014-91FF-BFD6A95BEB00}"/>
    <cellStyle name="40% - Ênfase2 21 3 2" xfId="5051" xr:uid="{D59B0357-F1AC-4DB1-AE7B-9CD8192CB165}"/>
    <cellStyle name="40% - Ênfase2 21 3 2 2" xfId="13328" xr:uid="{73B49F75-725A-47BD-A2AE-E890D31B0635}"/>
    <cellStyle name="40% - Ênfase2 21 3 3" xfId="7076" xr:uid="{DB0B3FEF-D019-4AB8-9182-D0400A6D373D}"/>
    <cellStyle name="40% - Ênfase2 21 3 3 2" xfId="15353" xr:uid="{A1FBC2F7-52D4-4261-B9EA-BCDDD2157C04}"/>
    <cellStyle name="40% - Ênfase2 21 3 4" xfId="3008" xr:uid="{6605BADD-E21D-4D82-BA7A-E22E4BB57A1C}"/>
    <cellStyle name="40% - Ênfase2 21 3 4 2" xfId="11285" xr:uid="{3AB9BA00-6447-479A-8A50-B7EE194A4CAE}"/>
    <cellStyle name="40% - Ênfase2 21 3 5" xfId="9237" xr:uid="{ACCCC917-8E13-4A7F-9F3B-4CAC9379501E}"/>
    <cellStyle name="40% - Ênfase2 21 4" xfId="1999" xr:uid="{E73EAA41-2372-4454-9BDC-BC6809536B76}"/>
    <cellStyle name="40% - Ênfase2 21 4 2" xfId="6084" xr:uid="{A4695EA6-0CE1-48F0-99B8-B3C605DFDCE3}"/>
    <cellStyle name="40% - Ênfase2 21 4 2 2" xfId="14361" xr:uid="{A0E9B868-40A4-4514-A2FF-9E8F1DFEFF57}"/>
    <cellStyle name="40% - Ênfase2 21 4 3" xfId="8084" xr:uid="{19E9EB62-AB24-4419-8E28-428F3AE78758}"/>
    <cellStyle name="40% - Ênfase2 21 4 3 2" xfId="16361" xr:uid="{50069365-C6A0-4A0B-BE6E-69A53CD48E1F}"/>
    <cellStyle name="40% - Ênfase2 21 4 4" xfId="4051" xr:uid="{B333E568-DD0E-4A82-A149-3D47ADDF031B}"/>
    <cellStyle name="40% - Ênfase2 21 4 4 2" xfId="12328" xr:uid="{9540F099-9A80-4DF7-8CD9-3E220E848120}"/>
    <cellStyle name="40% - Ênfase2 21 4 5" xfId="10279" xr:uid="{CDB0AB2F-6EEC-46ED-8F55-E830D2ACF842}"/>
    <cellStyle name="40% - Ênfase2 21 5" xfId="4548" xr:uid="{04E9766B-768E-453A-AF46-CC8C836DB71F}"/>
    <cellStyle name="40% - Ênfase2 21 5 2" xfId="12825" xr:uid="{3DA2E00F-0E12-4A7A-9E27-6DA1C9BA5A32}"/>
    <cellStyle name="40% - Ênfase2 21 6" xfId="6578" xr:uid="{3F5C0F59-1C6E-4024-BB0D-7FB6B4704593}"/>
    <cellStyle name="40% - Ênfase2 21 6 2" xfId="14855" xr:uid="{A409B6E3-98BA-4D98-A80B-F8F5EBEE35DA}"/>
    <cellStyle name="40% - Ênfase2 21 7" xfId="2501" xr:uid="{D0386C48-5DCF-4A09-9EC5-400A038BE516}"/>
    <cellStyle name="40% - Ênfase2 21 7 2" xfId="10778" xr:uid="{9BC2623E-33E6-4033-A381-A950D4E80664}"/>
    <cellStyle name="40% - Ênfase2 21 8" xfId="8731" xr:uid="{0BD15F47-21A4-49CE-9307-0928B240A782}"/>
    <cellStyle name="40% - Ênfase2 22" xfId="379" xr:uid="{09994F71-CFDF-437F-9925-2894C185BBA6}"/>
    <cellStyle name="40% - Ênfase2 3" xfId="137" xr:uid="{CD722BE4-DC9B-4305-BA5C-C225A01872A2}"/>
    <cellStyle name="40% - Ênfase2 3 2" xfId="386" xr:uid="{76D2632A-3244-473F-9DD5-A025CE0E3ADC}"/>
    <cellStyle name="40% - Ênfase2 3 2 2" xfId="1466" xr:uid="{3CC6E440-A9F3-4FDC-8685-6451BB720FB3}"/>
    <cellStyle name="40% - Ênfase2 3 2 2 2" xfId="5556" xr:uid="{A0A5D787-5990-4B46-BB48-12B7786FB01A}"/>
    <cellStyle name="40% - Ênfase2 3 2 2 2 2" xfId="13833" xr:uid="{708E5B67-E101-442F-98C0-33B0E2DED597}"/>
    <cellStyle name="40% - Ênfase2 3 2 2 3" xfId="7580" xr:uid="{CCF4BCD7-6E6A-439F-9283-A4E326EE7791}"/>
    <cellStyle name="40% - Ênfase2 3 2 2 3 2" xfId="15857" xr:uid="{A27924EC-24EF-4BCA-B914-FFDC098A9F20}"/>
    <cellStyle name="40% - Ênfase2 3 2 2 4" xfId="3522" xr:uid="{56D6E08C-DB63-4C98-85D0-E8EA03E66FF8}"/>
    <cellStyle name="40% - Ênfase2 3 2 2 4 2" xfId="11799" xr:uid="{117E961E-3A24-47AD-9B35-76668C2E83F7}"/>
    <cellStyle name="40% - Ênfase2 3 2 2 5" xfId="9750" xr:uid="{731C128A-3523-468C-969F-7102CCFBEC09}"/>
    <cellStyle name="40% - Ênfase2 3 2 3" xfId="956" xr:uid="{7B806A49-F535-44DA-92E5-4EA903421E6F}"/>
    <cellStyle name="40% - Ênfase2 3 2 3 2" xfId="5059" xr:uid="{1F4DC19B-8FB9-44EC-AB61-D824F151F94E}"/>
    <cellStyle name="40% - Ênfase2 3 2 3 2 2" xfId="13336" xr:uid="{298CE197-1060-40B1-9456-97EA07AB40C4}"/>
    <cellStyle name="40% - Ênfase2 3 2 3 3" xfId="7084" xr:uid="{BA233593-5C7E-4375-9D37-692EDBC7B898}"/>
    <cellStyle name="40% - Ênfase2 3 2 3 3 2" xfId="15361" xr:uid="{079B8429-090F-4F0A-951C-80EAD74B9DE7}"/>
    <cellStyle name="40% - Ênfase2 3 2 3 4" xfId="3016" xr:uid="{0D41C75B-CDCC-4B0E-B9AC-040E1C9F7E5A}"/>
    <cellStyle name="40% - Ênfase2 3 2 3 4 2" xfId="11293" xr:uid="{B3EBCABA-C495-4AC0-90E1-5A27B53320BF}"/>
    <cellStyle name="40% - Ênfase2 3 2 3 5" xfId="9245" xr:uid="{342AE5EF-A96C-417E-9D43-5863EF2581D5}"/>
    <cellStyle name="40% - Ênfase2 3 2 4" xfId="2007" xr:uid="{7C6C19C7-A5C2-493A-A423-B0F6BCA2A1DE}"/>
    <cellStyle name="40% - Ênfase2 3 2 4 2" xfId="6092" xr:uid="{B28B12DC-8BDF-4974-BF25-44C0120D3284}"/>
    <cellStyle name="40% - Ênfase2 3 2 4 2 2" xfId="14369" xr:uid="{EAB47841-9F2D-4598-B82F-081FAFF80DB1}"/>
    <cellStyle name="40% - Ênfase2 3 2 4 3" xfId="8092" xr:uid="{4B0EB9D6-2FB8-46E0-AF86-88BD3BE0013B}"/>
    <cellStyle name="40% - Ênfase2 3 2 4 3 2" xfId="16369" xr:uid="{164B99ED-3A6F-42AE-A0E7-E0037DF3E3E0}"/>
    <cellStyle name="40% - Ênfase2 3 2 4 4" xfId="4059" xr:uid="{27BE06A5-B70A-4B43-AFC5-C5305CADE310}"/>
    <cellStyle name="40% - Ênfase2 3 2 4 4 2" xfId="12336" xr:uid="{AF24E2D8-53E0-46F7-9667-396C06D2D14C}"/>
    <cellStyle name="40% - Ênfase2 3 2 4 5" xfId="10287" xr:uid="{A0C0FCFC-45F5-4375-9AC7-1792D0F7BFA4}"/>
    <cellStyle name="40% - Ênfase2 3 2 5" xfId="4556" xr:uid="{1456AB22-BDB2-41C8-90BC-7C1274974883}"/>
    <cellStyle name="40% - Ênfase2 3 2 5 2" xfId="12833" xr:uid="{315C2B7E-BD6C-4B0D-8BFF-F0A342753911}"/>
    <cellStyle name="40% - Ênfase2 3 2 6" xfId="6586" xr:uid="{DA06A56B-7BF5-4AFD-A83D-2A6F208EFD26}"/>
    <cellStyle name="40% - Ênfase2 3 2 6 2" xfId="14863" xr:uid="{F824E44A-F4B0-4F49-A877-AF43F48AB5C2}"/>
    <cellStyle name="40% - Ênfase2 3 2 7" xfId="2509" xr:uid="{A4A74959-B960-4F92-B353-321EA9FCCD48}"/>
    <cellStyle name="40% - Ênfase2 3 2 7 2" xfId="10786" xr:uid="{AF0AB4DA-CD94-4098-89BF-2BAA3CB5A9AC}"/>
    <cellStyle name="40% - Ênfase2 3 2 8" xfId="8739" xr:uid="{016707E4-EC5B-4BFF-8F9B-016BD8201866}"/>
    <cellStyle name="40% - Ênfase2 3 3" xfId="1231" xr:uid="{4ECFB45A-3093-447C-807B-157578B6C702}"/>
    <cellStyle name="40% - Ênfase2 3 3 2" xfId="5322" xr:uid="{0CBCCC90-8896-4D3B-AB0A-586C431E2C5E}"/>
    <cellStyle name="40% - Ênfase2 3 3 2 2" xfId="13599" xr:uid="{A4C35F6F-04EA-46A3-9941-AB448C7B0D9D}"/>
    <cellStyle name="40% - Ênfase2 3 3 3" xfId="7347" xr:uid="{F0544D84-AD66-4690-AFAF-E9CC3DFD30EE}"/>
    <cellStyle name="40% - Ênfase2 3 3 3 2" xfId="15624" xr:uid="{C72FD985-FA77-4B64-B719-4CEF10777277}"/>
    <cellStyle name="40% - Ênfase2 3 3 4" xfId="3287" xr:uid="{5B754840-66E4-4EC3-8E74-6EC869DBD16B}"/>
    <cellStyle name="40% - Ênfase2 3 3 4 2" xfId="11564" xr:uid="{61E6C80E-E300-4E9A-8F78-92F34BC19765}"/>
    <cellStyle name="40% - Ênfase2 3 3 5" xfId="9515" xr:uid="{87FCB24E-24DE-4CE0-A41D-747B028FD5EF}"/>
    <cellStyle name="40% - Ênfase2 3 4" xfId="722" xr:uid="{76B2A569-5276-4032-AFA8-CC22281B00E8}"/>
    <cellStyle name="40% - Ênfase2 3 4 2" xfId="4826" xr:uid="{DDA791C7-63ED-44A5-B99A-1D15A3F4F882}"/>
    <cellStyle name="40% - Ênfase2 3 4 2 2" xfId="13103" xr:uid="{CB1D15E5-8FA3-443D-9D0D-645CEFA9454E}"/>
    <cellStyle name="40% - Ênfase2 3 4 3" xfId="6851" xr:uid="{105C32A6-D17B-49E6-A55B-ECB3D46AACF0}"/>
    <cellStyle name="40% - Ênfase2 3 4 3 2" xfId="15128" xr:uid="{0CE5A6E8-D46C-4B07-A032-B34AF3CDABF1}"/>
    <cellStyle name="40% - Ênfase2 3 4 4" xfId="2782" xr:uid="{B8A123B3-0DE7-47F0-B344-40812375F958}"/>
    <cellStyle name="40% - Ênfase2 3 4 4 2" xfId="11059" xr:uid="{E584EF59-334D-42EE-9FA5-C3F0661B152D}"/>
    <cellStyle name="40% - Ênfase2 3 4 5" xfId="9011" xr:uid="{67169857-D6DC-412D-92A3-9F1143B03CB0}"/>
    <cellStyle name="40% - Ênfase2 3 5" xfId="1773" xr:uid="{B8C66CA5-46CF-4F92-8F83-62C87486D89A}"/>
    <cellStyle name="40% - Ênfase2 3 5 2" xfId="5859" xr:uid="{921A80AA-458A-4452-B9CC-18290747B560}"/>
    <cellStyle name="40% - Ênfase2 3 5 2 2" xfId="14136" xr:uid="{AB349828-3249-46A4-A701-9E460671B6B7}"/>
    <cellStyle name="40% - Ênfase2 3 5 3" xfId="7859" xr:uid="{07894936-ADFB-4FB7-805B-3515DE582814}"/>
    <cellStyle name="40% - Ênfase2 3 5 3 2" xfId="16136" xr:uid="{D84DA4AB-924E-410A-A80B-B75F61C31194}"/>
    <cellStyle name="40% - Ênfase2 3 5 4" xfId="3825" xr:uid="{6C8C41C6-D679-4D7B-A684-76081E03E28B}"/>
    <cellStyle name="40% - Ênfase2 3 5 4 2" xfId="12102" xr:uid="{19CEC65A-D070-4AFB-A710-12383BE25CC0}"/>
    <cellStyle name="40% - Ênfase2 3 5 5" xfId="10053" xr:uid="{AFB7595F-CB5E-40F7-90B3-8AECA7E4A965}"/>
    <cellStyle name="40% - Ênfase2 3 6" xfId="4322" xr:uid="{D4B36DDA-F0FC-4DDD-AE3D-F99D565FF559}"/>
    <cellStyle name="40% - Ênfase2 3 6 2" xfId="12599" xr:uid="{105A72A3-85FC-4E42-B66C-7F0F85EA291A}"/>
    <cellStyle name="40% - Ênfase2 3 7" xfId="6353" xr:uid="{5DED7D3C-5D3A-4878-8B87-679AF0C692A7}"/>
    <cellStyle name="40% - Ênfase2 3 7 2" xfId="14630" xr:uid="{BFDCB754-BC5A-4E91-A465-AE2ED1256642}"/>
    <cellStyle name="40% - Ênfase2 3 8" xfId="2273" xr:uid="{3AF43E28-4B77-41FD-9FDA-8D45624521C0}"/>
    <cellStyle name="40% - Ênfase2 3 8 2" xfId="10550" xr:uid="{5EBF2A3B-914E-4F4C-8F1D-6EC6068F2A56}"/>
    <cellStyle name="40% - Ênfase2 3 9" xfId="8504" xr:uid="{6FFCC92D-5267-4A9D-9E40-50EEC9906FA3}"/>
    <cellStyle name="40% - Ênfase2 4" xfId="63" xr:uid="{D6B7DCF3-876E-4BF4-8B69-3B8F98B535B0}"/>
    <cellStyle name="40% - Ênfase2 4 2" xfId="14" xr:uid="{837F51F5-4515-4DC7-96A2-88B1E14CFECD}"/>
    <cellStyle name="40% - Ênfase2 4 2 2" xfId="1122" xr:uid="{23FB43F1-F520-4FE4-95A5-AE39E0820B3E}"/>
    <cellStyle name="40% - Ênfase2 4 2 2 2" xfId="5214" xr:uid="{C3E61653-F1A3-4D68-857B-ED1848275601}"/>
    <cellStyle name="40% - Ênfase2 4 2 2 2 2" xfId="13491" xr:uid="{852BB580-635E-4719-8F5D-596C375BCB76}"/>
    <cellStyle name="40% - Ênfase2 4 2 2 3" xfId="7239" xr:uid="{ACA9E490-9C7E-45A2-BA89-B01895D9E8F3}"/>
    <cellStyle name="40% - Ênfase2 4 2 2 3 2" xfId="15516" xr:uid="{14C3B98C-0D88-4CC1-9A29-0D92DB0025AE}"/>
    <cellStyle name="40% - Ênfase2 4 2 2 4" xfId="3179" xr:uid="{95BAF4C3-69F1-4103-9F22-828FEBD85D7B}"/>
    <cellStyle name="40% - Ênfase2 4 2 2 4 2" xfId="11456" xr:uid="{63D5CB27-CE97-4B64-AC3B-E957364D5289}"/>
    <cellStyle name="40% - Ênfase2 4 2 2 5" xfId="9407" xr:uid="{9CA1F9D8-A5F6-4A14-BBF0-2B64E1E66300}"/>
    <cellStyle name="40% - Ênfase2 4 2 3" xfId="614" xr:uid="{0AE501FA-3471-464B-815F-56B3A43BB5D0}"/>
    <cellStyle name="40% - Ênfase2 4 2 3 2" xfId="4720" xr:uid="{8408F22E-49B3-4414-A63B-E89728CCA9AA}"/>
    <cellStyle name="40% - Ênfase2 4 2 3 2 2" xfId="12997" xr:uid="{E1E17FE9-D538-4C79-8492-29E50B6AA8CF}"/>
    <cellStyle name="40% - Ênfase2 4 2 3 3" xfId="6745" xr:uid="{2BD47F92-1C60-4880-8A30-AB49B65890D9}"/>
    <cellStyle name="40% - Ênfase2 4 2 3 3 2" xfId="15022" xr:uid="{3B4EF6A6-9BE3-4CBA-8AF0-3689391CA87C}"/>
    <cellStyle name="40% - Ênfase2 4 2 3 4" xfId="2675" xr:uid="{B6A406DC-678E-4869-AA0C-7094C879F909}"/>
    <cellStyle name="40% - Ênfase2 4 2 3 4 2" xfId="10952" xr:uid="{CE4F78C2-56B0-4ACF-99DE-B29CE14CBFF8}"/>
    <cellStyle name="40% - Ênfase2 4 2 3 5" xfId="8904" xr:uid="{CF05CCB0-01A7-49B5-A060-FE87007D0E96}"/>
    <cellStyle name="40% - Ênfase2 4 2 4" xfId="1667" xr:uid="{4314EA1F-BFCC-4AD5-9E04-F874EBE21671}"/>
    <cellStyle name="40% - Ênfase2 4 2 4 2" xfId="5753" xr:uid="{ACDC7531-1383-47FE-929C-BF7BEB6C34DC}"/>
    <cellStyle name="40% - Ênfase2 4 2 4 2 2" xfId="14030" xr:uid="{3F1BD030-6D2F-44F7-A4E0-48524DBFF2BC}"/>
    <cellStyle name="40% - Ênfase2 4 2 4 3" xfId="7753" xr:uid="{EB125FA4-F88D-4A9D-9AC1-40D9F3B24EC9}"/>
    <cellStyle name="40% - Ênfase2 4 2 4 3 2" xfId="16030" xr:uid="{25B6703E-3BB7-4B58-9024-1CEC575918BE}"/>
    <cellStyle name="40% - Ênfase2 4 2 4 4" xfId="3719" xr:uid="{0848E5C8-E482-42A1-85FB-60CD30474F84}"/>
    <cellStyle name="40% - Ênfase2 4 2 4 4 2" xfId="11996" xr:uid="{A4044542-6DBD-42FA-BB4F-9DFC165BF485}"/>
    <cellStyle name="40% - Ênfase2 4 2 4 5" xfId="9947" xr:uid="{0B8B27E0-2E2F-4E91-BBAE-CAD66BDBDF78}"/>
    <cellStyle name="40% - Ênfase2 4 2 5" xfId="4216" xr:uid="{D930672A-4574-4148-B759-AA9B8E46EEA0}"/>
    <cellStyle name="40% - Ênfase2 4 2 5 2" xfId="12493" xr:uid="{AC2897E2-D298-4D08-813C-EDA03811B192}"/>
    <cellStyle name="40% - Ênfase2 4 2 6" xfId="6247" xr:uid="{DD6ECAF3-6027-4762-804F-78F4AC431526}"/>
    <cellStyle name="40% - Ênfase2 4 2 6 2" xfId="14524" xr:uid="{E43D07E2-D3B9-4B9D-B2D8-0C082861A00D}"/>
    <cellStyle name="40% - Ênfase2 4 2 7" xfId="2166" xr:uid="{87245377-B6D0-4120-A613-A9033311BCE1}"/>
    <cellStyle name="40% - Ênfase2 4 2 7 2" xfId="10443" xr:uid="{B646D9C8-5338-4E20-8C1F-152A80449DD6}"/>
    <cellStyle name="40% - Ênfase2 4 2 8" xfId="8398" xr:uid="{1F5BD408-D7EC-44FB-82C4-461AB7140EEA}"/>
    <cellStyle name="40% - Ênfase2 4 3" xfId="1160" xr:uid="{86E463EA-0043-493F-99C0-24C1A4BA8521}"/>
    <cellStyle name="40% - Ênfase2 4 3 2" xfId="5252" xr:uid="{753D079D-BF56-432B-A9B6-CD3D21008A95}"/>
    <cellStyle name="40% - Ênfase2 4 3 2 2" xfId="13529" xr:uid="{EFF1FD2A-392B-4224-A5B7-2D4854602F11}"/>
    <cellStyle name="40% - Ênfase2 4 3 3" xfId="7277" xr:uid="{3A72221D-485A-43E8-B41D-6467013BD2CC}"/>
    <cellStyle name="40% - Ênfase2 4 3 3 2" xfId="15554" xr:uid="{C6A63A06-19A3-45A5-BECC-73BA223C87F8}"/>
    <cellStyle name="40% - Ênfase2 4 3 4" xfId="3217" xr:uid="{D561CAEC-5B3B-4336-9695-047FFAEE0AF8}"/>
    <cellStyle name="40% - Ênfase2 4 3 4 2" xfId="11494" xr:uid="{5CB03637-632F-45B7-9067-0EAA91D07AB8}"/>
    <cellStyle name="40% - Ênfase2 4 3 5" xfId="9445" xr:uid="{41426041-C79D-42FE-BB9A-396B828B8061}"/>
    <cellStyle name="40% - Ênfase2 4 4" xfId="651" xr:uid="{54DB980B-1CD8-41FE-859A-92D5C216057C}"/>
    <cellStyle name="40% - Ênfase2 4 4 2" xfId="4757" xr:uid="{254CE160-7DA2-41EC-B893-1720F98FDFAA}"/>
    <cellStyle name="40% - Ênfase2 4 4 2 2" xfId="13034" xr:uid="{2AAE0F4C-37ED-4489-A5B7-D1A7E1F762D8}"/>
    <cellStyle name="40% - Ênfase2 4 4 3" xfId="6782" xr:uid="{7A79B62F-BE38-4952-807E-E6D142B63593}"/>
    <cellStyle name="40% - Ênfase2 4 4 3 2" xfId="15059" xr:uid="{4D3A8432-3886-437C-B8B8-08377E7AE468}"/>
    <cellStyle name="40% - Ênfase2 4 4 4" xfId="2712" xr:uid="{BC6F4B85-F0DD-41CF-8F49-95B6E1D263D4}"/>
    <cellStyle name="40% - Ênfase2 4 4 4 2" xfId="10989" xr:uid="{B2E48B7B-5F5B-4BDF-BF86-E09B3779F884}"/>
    <cellStyle name="40% - Ênfase2 4 4 5" xfId="8941" xr:uid="{CF8F05C9-6A5F-43D2-95BB-C04CDC37BE97}"/>
    <cellStyle name="40% - Ênfase2 4 5" xfId="1704" xr:uid="{02EFCD9F-8A47-4B68-B29D-6CCCB84ABED0}"/>
    <cellStyle name="40% - Ênfase2 4 5 2" xfId="5790" xr:uid="{5942629A-98AE-44ED-9227-2460D7642827}"/>
    <cellStyle name="40% - Ênfase2 4 5 2 2" xfId="14067" xr:uid="{61CF6B24-0DDA-4415-9A55-6C4A51CFCB31}"/>
    <cellStyle name="40% - Ênfase2 4 5 3" xfId="7790" xr:uid="{1F90929B-E5E5-402D-B2C6-35C2C9C8A803}"/>
    <cellStyle name="40% - Ênfase2 4 5 3 2" xfId="16067" xr:uid="{2F6F009A-3325-400D-8D65-3CB39D879706}"/>
    <cellStyle name="40% - Ênfase2 4 5 4" xfId="3756" xr:uid="{81792D93-5977-4EB3-98BE-1589BBE3AC8D}"/>
    <cellStyle name="40% - Ênfase2 4 5 4 2" xfId="12033" xr:uid="{B3B81E51-690D-4CDF-B03A-C46CA19C1266}"/>
    <cellStyle name="40% - Ênfase2 4 5 5" xfId="9984" xr:uid="{D2F1AEC4-43D0-4341-9C2A-9D1DE5217BB5}"/>
    <cellStyle name="40% - Ênfase2 4 6" xfId="4253" xr:uid="{52CFF36D-4B9E-45EC-BDF5-D1C96D4D4319}"/>
    <cellStyle name="40% - Ênfase2 4 6 2" xfId="12530" xr:uid="{6E4D860B-3B76-4F40-8D0B-F7D8F6E55EED}"/>
    <cellStyle name="40% - Ênfase2 4 7" xfId="6284" xr:uid="{AD5623CC-D1B0-4AAB-A401-77D91D99ABEE}"/>
    <cellStyle name="40% - Ênfase2 4 7 2" xfId="14561" xr:uid="{5A56CB92-6DDB-4D1B-8768-74ABEB34436D}"/>
    <cellStyle name="40% - Ênfase2 4 8" xfId="2203" xr:uid="{A2EF3212-8EEF-40EA-A50B-10375C7E97BE}"/>
    <cellStyle name="40% - Ênfase2 4 8 2" xfId="10480" xr:uid="{0674D563-F19C-438B-9843-6436DAC02EF9}"/>
    <cellStyle name="40% - Ênfase2 4 9" xfId="8435" xr:uid="{15447636-5821-46DD-A6EA-A47552DBC780}"/>
    <cellStyle name="40% - Ênfase2 5" xfId="387" xr:uid="{90955578-DF3E-493B-982E-1A3274C10344}"/>
    <cellStyle name="40% - Ênfase2 5 2" xfId="388" xr:uid="{25C91E00-0D99-4590-B651-8E8518F3A4B9}"/>
    <cellStyle name="40% - Ênfase2 5 2 2" xfId="1468" xr:uid="{761E940F-7DE1-4AC2-974C-A4D83508A6CE}"/>
    <cellStyle name="40% - Ênfase2 5 2 2 2" xfId="5558" xr:uid="{A8025431-F660-4211-8C83-9446F89E6AB5}"/>
    <cellStyle name="40% - Ênfase2 5 2 2 2 2" xfId="13835" xr:uid="{91265921-13F5-4F66-A120-CDC00EBB19EE}"/>
    <cellStyle name="40% - Ênfase2 5 2 2 3" xfId="7582" xr:uid="{B4531755-3C24-4E3D-8765-800846B8A81F}"/>
    <cellStyle name="40% - Ênfase2 5 2 2 3 2" xfId="15859" xr:uid="{0A578458-7281-4579-A4F8-7D0BBF1A3B54}"/>
    <cellStyle name="40% - Ênfase2 5 2 2 4" xfId="3524" xr:uid="{9F69A863-224A-4F6D-8626-2D7744E203A6}"/>
    <cellStyle name="40% - Ênfase2 5 2 2 4 2" xfId="11801" xr:uid="{20EFABCB-2AD7-403A-BD8D-708D652AA23E}"/>
    <cellStyle name="40% - Ênfase2 5 2 2 5" xfId="9752" xr:uid="{CDF26266-DA49-4238-AAFE-9749B2CD21EA}"/>
    <cellStyle name="40% - Ênfase2 5 2 3" xfId="958" xr:uid="{3AEA7D96-B56A-4C6E-9FD2-EF8C2A13911B}"/>
    <cellStyle name="40% - Ênfase2 5 2 3 2" xfId="5061" xr:uid="{958AF946-CC4F-4904-80BD-EAF4301BDB16}"/>
    <cellStyle name="40% - Ênfase2 5 2 3 2 2" xfId="13338" xr:uid="{2A627ADE-BDBE-4C18-ACB5-59E58B390BA9}"/>
    <cellStyle name="40% - Ênfase2 5 2 3 3" xfId="7086" xr:uid="{BA59F2BB-BEE4-4150-9479-5BAF5ED0FD02}"/>
    <cellStyle name="40% - Ênfase2 5 2 3 3 2" xfId="15363" xr:uid="{D1726677-E494-47E4-8DF9-BED9897F43EF}"/>
    <cellStyle name="40% - Ênfase2 5 2 3 4" xfId="3018" xr:uid="{2EFE0A49-1AD1-4C9C-88CE-424005AF1CC6}"/>
    <cellStyle name="40% - Ênfase2 5 2 3 4 2" xfId="11295" xr:uid="{FDAAEC7D-F50F-4705-BCC5-368A704715A7}"/>
    <cellStyle name="40% - Ênfase2 5 2 3 5" xfId="9247" xr:uid="{D2988912-36F2-45EB-9EF5-B60155677BA7}"/>
    <cellStyle name="40% - Ênfase2 5 2 4" xfId="2009" xr:uid="{BDF92D8F-477D-4805-915E-10CCA7E60C56}"/>
    <cellStyle name="40% - Ênfase2 5 2 4 2" xfId="6094" xr:uid="{8AEB73B9-E6EE-4F76-9F4E-9A6D74BAA266}"/>
    <cellStyle name="40% - Ênfase2 5 2 4 2 2" xfId="14371" xr:uid="{3B3E84E9-D994-4EF2-95CE-00362A289881}"/>
    <cellStyle name="40% - Ênfase2 5 2 4 3" xfId="8094" xr:uid="{DAED213B-5F52-4019-9AEE-992F1046A8A4}"/>
    <cellStyle name="40% - Ênfase2 5 2 4 3 2" xfId="16371" xr:uid="{2BAEDC77-8F13-4020-9EB1-DA39F766196E}"/>
    <cellStyle name="40% - Ênfase2 5 2 4 4" xfId="4061" xr:uid="{65EB9510-1F3D-4964-9DF2-5C349B8C0005}"/>
    <cellStyle name="40% - Ênfase2 5 2 4 4 2" xfId="12338" xr:uid="{07095E9F-40BB-470C-BC77-29B66C5FB24E}"/>
    <cellStyle name="40% - Ênfase2 5 2 4 5" xfId="10289" xr:uid="{E9FE5058-A0C7-42B2-9F1C-D7E28162FE77}"/>
    <cellStyle name="40% - Ênfase2 5 2 5" xfId="4558" xr:uid="{619741FF-E8B7-45DB-B3AD-53A97DB65D6D}"/>
    <cellStyle name="40% - Ênfase2 5 2 5 2" xfId="12835" xr:uid="{CDBAC2A5-12BB-4F18-BA41-939EDD1C4060}"/>
    <cellStyle name="40% - Ênfase2 5 2 6" xfId="6588" xr:uid="{9D819161-1521-4F4E-A3CA-EC8FA083EF8D}"/>
    <cellStyle name="40% - Ênfase2 5 2 6 2" xfId="14865" xr:uid="{B88205D0-54A9-4835-9A64-F5FB7031D451}"/>
    <cellStyle name="40% - Ênfase2 5 2 7" xfId="2511" xr:uid="{8E94FAC6-540B-4FED-A3B4-48ACE1B00CF7}"/>
    <cellStyle name="40% - Ênfase2 5 2 7 2" xfId="10788" xr:uid="{508CC197-D119-45D1-A479-2EEBBC87EE23}"/>
    <cellStyle name="40% - Ênfase2 5 2 8" xfId="8741" xr:uid="{CDE07E7B-749C-4F54-BA37-84281C21266D}"/>
    <cellStyle name="40% - Ênfase2 5 3" xfId="1467" xr:uid="{E2566FD3-64EA-4C79-98F7-6D8E87B34220}"/>
    <cellStyle name="40% - Ênfase2 5 3 2" xfId="5557" xr:uid="{E8226EC6-69B7-4D45-8D43-5AD5BF95E8E2}"/>
    <cellStyle name="40% - Ênfase2 5 3 2 2" xfId="13834" xr:uid="{289986F1-409B-47C1-9FC3-1A5EA6600FD1}"/>
    <cellStyle name="40% - Ênfase2 5 3 3" xfId="7581" xr:uid="{6ACEA243-E740-44ED-B3D5-D3B71560C1B6}"/>
    <cellStyle name="40% - Ênfase2 5 3 3 2" xfId="15858" xr:uid="{223192BE-DB3A-4309-A500-1BD49E1AD956}"/>
    <cellStyle name="40% - Ênfase2 5 3 4" xfId="3523" xr:uid="{AA5D521A-E99C-4268-A143-F94A5F04578C}"/>
    <cellStyle name="40% - Ênfase2 5 3 4 2" xfId="11800" xr:uid="{7F8E1613-6229-4441-B5BF-4302561E4125}"/>
    <cellStyle name="40% - Ênfase2 5 3 5" xfId="9751" xr:uid="{8CD7C2A8-A80C-4F2D-8C96-E49E368E9325}"/>
    <cellStyle name="40% - Ênfase2 5 4" xfId="957" xr:uid="{13FF89EC-2894-43C4-806F-4AAF0EBBAEFE}"/>
    <cellStyle name="40% - Ênfase2 5 4 2" xfId="5060" xr:uid="{A87DCB43-AFC4-4CF5-9912-621073898FE5}"/>
    <cellStyle name="40% - Ênfase2 5 4 2 2" xfId="13337" xr:uid="{E778723C-BF60-4269-BDA3-0DAF5128A5C0}"/>
    <cellStyle name="40% - Ênfase2 5 4 3" xfId="7085" xr:uid="{45E32FB9-4225-4C24-A0E4-16C6E682E31F}"/>
    <cellStyle name="40% - Ênfase2 5 4 3 2" xfId="15362" xr:uid="{8BFA8285-A7C5-40CE-91D1-DD3E2F66E8EB}"/>
    <cellStyle name="40% - Ênfase2 5 4 4" xfId="3017" xr:uid="{86401E7E-6355-40BD-8271-50EFBC726878}"/>
    <cellStyle name="40% - Ênfase2 5 4 4 2" xfId="11294" xr:uid="{1E62B606-B869-44A0-B4F7-E18FBBD3BBE3}"/>
    <cellStyle name="40% - Ênfase2 5 4 5" xfId="9246" xr:uid="{90DC1792-F7CF-4D46-94EA-5B629ACA98F7}"/>
    <cellStyle name="40% - Ênfase2 5 5" xfId="2008" xr:uid="{7A8B6FE2-D6C3-4E85-985A-247E29DC0D73}"/>
    <cellStyle name="40% - Ênfase2 5 5 2" xfId="6093" xr:uid="{229CC88B-2828-4308-80AC-4FC03BCE6A3E}"/>
    <cellStyle name="40% - Ênfase2 5 5 2 2" xfId="14370" xr:uid="{877263BD-71B7-4B4E-A9AF-DC30B2B8CA08}"/>
    <cellStyle name="40% - Ênfase2 5 5 3" xfId="8093" xr:uid="{FD197369-457A-40BB-B30F-B359A8C9B6E1}"/>
    <cellStyle name="40% - Ênfase2 5 5 3 2" xfId="16370" xr:uid="{7C1DEF80-6FE2-49D3-A446-1AFB02EC03F9}"/>
    <cellStyle name="40% - Ênfase2 5 5 4" xfId="4060" xr:uid="{235E28C6-DA6A-4CFA-995A-0F822F0D55EB}"/>
    <cellStyle name="40% - Ênfase2 5 5 4 2" xfId="12337" xr:uid="{66349725-4FB4-40FC-888E-6CBE99854F57}"/>
    <cellStyle name="40% - Ênfase2 5 5 5" xfId="10288" xr:uid="{B7541BA2-2165-4CAE-B4EF-96662E0ED39D}"/>
    <cellStyle name="40% - Ênfase2 5 6" xfId="4557" xr:uid="{7BD28D1F-F1A4-46AE-B4A7-ACD8BA620209}"/>
    <cellStyle name="40% - Ênfase2 5 6 2" xfId="12834" xr:uid="{B2FD7AB4-8E22-4798-8886-17AF677466AE}"/>
    <cellStyle name="40% - Ênfase2 5 7" xfId="6587" xr:uid="{678A7A69-4543-424C-AEA5-8AF902EEEBF3}"/>
    <cellStyle name="40% - Ênfase2 5 7 2" xfId="14864" xr:uid="{A1B5DD51-C4FE-433C-AB3E-F2314A1C4D15}"/>
    <cellStyle name="40% - Ênfase2 5 8" xfId="2510" xr:uid="{942520A9-FBDB-4FEB-A893-58F046D973A6}"/>
    <cellStyle name="40% - Ênfase2 5 8 2" xfId="10787" xr:uid="{4CD12C9B-3097-4007-A871-36D65916E62E}"/>
    <cellStyle name="40% - Ênfase2 5 9" xfId="8740" xr:uid="{657E1ED0-BD6D-40B6-962F-AFEF7B00A57E}"/>
    <cellStyle name="40% - Ênfase2 6" xfId="390" xr:uid="{16A76FAA-B9C5-4798-B81E-4F6110A0CBDE}"/>
    <cellStyle name="40% - Ênfase2 6 2" xfId="391" xr:uid="{92C0CC79-BD48-47E4-A049-1C0962B80596}"/>
    <cellStyle name="40% - Ênfase2 6 2 2" xfId="1470" xr:uid="{463BF62B-D8BC-488B-82DE-AC7B3FC03DF4}"/>
    <cellStyle name="40% - Ênfase2 6 2 2 2" xfId="5560" xr:uid="{9E6E5E66-89EB-4BC5-B9BA-0D4D4FD91637}"/>
    <cellStyle name="40% - Ênfase2 6 2 2 2 2" xfId="13837" xr:uid="{D9BD787B-416A-4178-8CFC-C13BC07C70FD}"/>
    <cellStyle name="40% - Ênfase2 6 2 2 3" xfId="7584" xr:uid="{3B674EB4-6B2B-4317-9D85-6093D50CE3F4}"/>
    <cellStyle name="40% - Ênfase2 6 2 2 3 2" xfId="15861" xr:uid="{F235DF34-8AE3-47A6-9646-9D183596F6AC}"/>
    <cellStyle name="40% - Ênfase2 6 2 2 4" xfId="3526" xr:uid="{DB6F0FC8-3E10-4A3E-9568-10ABACB87E06}"/>
    <cellStyle name="40% - Ênfase2 6 2 2 4 2" xfId="11803" xr:uid="{38197CE5-30C8-42DB-AAC5-55D59577778D}"/>
    <cellStyle name="40% - Ênfase2 6 2 2 5" xfId="9754" xr:uid="{CF5D0115-EEA6-49A9-8A14-B189D1AD2F19}"/>
    <cellStyle name="40% - Ênfase2 6 2 3" xfId="960" xr:uid="{AF67316A-637A-4573-A77E-7591B1AFF060}"/>
    <cellStyle name="40% - Ênfase2 6 2 3 2" xfId="5063" xr:uid="{19D1642C-BDD8-4F79-9444-9688546259B3}"/>
    <cellStyle name="40% - Ênfase2 6 2 3 2 2" xfId="13340" xr:uid="{C385EDAD-19D6-464B-9951-714FB7572D36}"/>
    <cellStyle name="40% - Ênfase2 6 2 3 3" xfId="7088" xr:uid="{001B96E7-835E-4AC8-9E9B-4D01F64D7EAB}"/>
    <cellStyle name="40% - Ênfase2 6 2 3 3 2" xfId="15365" xr:uid="{86A21494-1B3D-49A2-A954-C2F1B4E53F48}"/>
    <cellStyle name="40% - Ênfase2 6 2 3 4" xfId="3020" xr:uid="{FE26F33B-E8AC-4661-8C4C-801DB45391C5}"/>
    <cellStyle name="40% - Ênfase2 6 2 3 4 2" xfId="11297" xr:uid="{CC6DEFB6-1A74-4A88-8CBC-0E2968A29C66}"/>
    <cellStyle name="40% - Ênfase2 6 2 3 5" xfId="9249" xr:uid="{A3F1B405-034E-491F-8530-E0EE323964D7}"/>
    <cellStyle name="40% - Ênfase2 6 2 4" xfId="2011" xr:uid="{6C20C9EE-CA3E-4698-B5C8-2C08BC6DFAC5}"/>
    <cellStyle name="40% - Ênfase2 6 2 4 2" xfId="6096" xr:uid="{EE395306-9C43-47C3-B08B-AD6DB4493697}"/>
    <cellStyle name="40% - Ênfase2 6 2 4 2 2" xfId="14373" xr:uid="{DDE59D52-8738-431B-8EDF-F5252FD266DC}"/>
    <cellStyle name="40% - Ênfase2 6 2 4 3" xfId="8096" xr:uid="{6A5810EF-C9DA-4AF1-B340-6F473DA4241E}"/>
    <cellStyle name="40% - Ênfase2 6 2 4 3 2" xfId="16373" xr:uid="{387AAAD8-E763-4852-9845-6E8663D2347D}"/>
    <cellStyle name="40% - Ênfase2 6 2 4 4" xfId="4063" xr:uid="{22382ACD-4620-4F1B-A826-55562859AD90}"/>
    <cellStyle name="40% - Ênfase2 6 2 4 4 2" xfId="12340" xr:uid="{8B694A56-A039-43D2-BE21-BEF50AB1193F}"/>
    <cellStyle name="40% - Ênfase2 6 2 4 5" xfId="10291" xr:uid="{A89972B4-1552-4502-975E-4E98EC596B0C}"/>
    <cellStyle name="40% - Ênfase2 6 2 5" xfId="4560" xr:uid="{7838FF9F-E398-4EDE-AE04-97ECCFE2CD5A}"/>
    <cellStyle name="40% - Ênfase2 6 2 5 2" xfId="12837" xr:uid="{990D5112-FDC9-4263-84C8-D50F707EC574}"/>
    <cellStyle name="40% - Ênfase2 6 2 6" xfId="6590" xr:uid="{70F66D72-D8FD-440A-9FF5-A0108FC8245C}"/>
    <cellStyle name="40% - Ênfase2 6 2 6 2" xfId="14867" xr:uid="{711569F1-3B3B-4516-A9E6-A868A30CCF6B}"/>
    <cellStyle name="40% - Ênfase2 6 2 7" xfId="2513" xr:uid="{A9A459E0-E106-4624-973D-0A2304744354}"/>
    <cellStyle name="40% - Ênfase2 6 2 7 2" xfId="10790" xr:uid="{C40E85DF-EF14-4321-96CB-2805D7792F53}"/>
    <cellStyle name="40% - Ênfase2 6 2 8" xfId="8743" xr:uid="{3E4FBC04-35AB-4A4C-B65B-0BFE015C3626}"/>
    <cellStyle name="40% - Ênfase2 6 3" xfId="1469" xr:uid="{D07D6EBF-0C5E-4B1F-8624-A054DD2D3D9B}"/>
    <cellStyle name="40% - Ênfase2 6 3 2" xfId="5559" xr:uid="{1C0320F7-F463-4408-93C8-31B76BD62AC9}"/>
    <cellStyle name="40% - Ênfase2 6 3 2 2" xfId="13836" xr:uid="{28D235F7-783E-4E94-88BB-77F5E976E550}"/>
    <cellStyle name="40% - Ênfase2 6 3 3" xfId="7583" xr:uid="{D563C6C5-71DA-4E9F-933E-B94BD3B1FF73}"/>
    <cellStyle name="40% - Ênfase2 6 3 3 2" xfId="15860" xr:uid="{59E28BED-A85F-4FFF-ABA4-767A634C465D}"/>
    <cellStyle name="40% - Ênfase2 6 3 4" xfId="3525" xr:uid="{433A35C7-2C5E-4C0D-8B36-7C705426E489}"/>
    <cellStyle name="40% - Ênfase2 6 3 4 2" xfId="11802" xr:uid="{B26C7325-AA18-4659-94E5-509205019679}"/>
    <cellStyle name="40% - Ênfase2 6 3 5" xfId="9753" xr:uid="{C229EAF8-D059-4B39-A176-CCD90F076A91}"/>
    <cellStyle name="40% - Ênfase2 6 4" xfId="959" xr:uid="{71E66C03-8EB5-43EF-BA56-BA756A417EEE}"/>
    <cellStyle name="40% - Ênfase2 6 4 2" xfId="5062" xr:uid="{E6699649-3F17-4DB8-B134-BA1E4F1441F0}"/>
    <cellStyle name="40% - Ênfase2 6 4 2 2" xfId="13339" xr:uid="{7363C812-C1C1-4289-A649-A7CE68D8C361}"/>
    <cellStyle name="40% - Ênfase2 6 4 3" xfId="7087" xr:uid="{985B1DC1-71C7-4699-9DEF-F6D00108A868}"/>
    <cellStyle name="40% - Ênfase2 6 4 3 2" xfId="15364" xr:uid="{ABAB0AC1-E6F5-42DA-87AE-8071A381DE10}"/>
    <cellStyle name="40% - Ênfase2 6 4 4" xfId="3019" xr:uid="{6B22F5D8-692A-4536-9719-A534C99A4884}"/>
    <cellStyle name="40% - Ênfase2 6 4 4 2" xfId="11296" xr:uid="{A0D909B3-6CE3-4CAE-8AF5-34B8289FC1B7}"/>
    <cellStyle name="40% - Ênfase2 6 4 5" xfId="9248" xr:uid="{466E456B-3F81-4C08-972A-0B5B44F6134D}"/>
    <cellStyle name="40% - Ênfase2 6 5" xfId="2010" xr:uid="{6408A2ED-32EC-455A-A7F8-F45216A3E3F3}"/>
    <cellStyle name="40% - Ênfase2 6 5 2" xfId="6095" xr:uid="{EE6DC738-2A5F-4871-9139-5035E8A7DA39}"/>
    <cellStyle name="40% - Ênfase2 6 5 2 2" xfId="14372" xr:uid="{F7B5643A-7FFD-489A-821E-C401686F9950}"/>
    <cellStyle name="40% - Ênfase2 6 5 3" xfId="8095" xr:uid="{5001C52D-04F8-4536-9153-8373B9A4374C}"/>
    <cellStyle name="40% - Ênfase2 6 5 3 2" xfId="16372" xr:uid="{E42723DC-1B5F-4DAE-9561-3DD638BCD670}"/>
    <cellStyle name="40% - Ênfase2 6 5 4" xfId="4062" xr:uid="{E3B7C0FA-1984-453A-8A90-6BF70C0FB559}"/>
    <cellStyle name="40% - Ênfase2 6 5 4 2" xfId="12339" xr:uid="{296E9F73-FE35-492F-A868-22C6D33E4A27}"/>
    <cellStyle name="40% - Ênfase2 6 5 5" xfId="10290" xr:uid="{E7121F37-ABEA-4E5F-847A-C84C7F941D55}"/>
    <cellStyle name="40% - Ênfase2 6 6" xfId="4559" xr:uid="{9ABDAE14-C312-4DC8-830B-B7A478F7D3CD}"/>
    <cellStyle name="40% - Ênfase2 6 6 2" xfId="12836" xr:uid="{FC390C94-DF44-45E7-BF4B-E707E41D47FC}"/>
    <cellStyle name="40% - Ênfase2 6 7" xfId="6589" xr:uid="{6C31AC39-DD7C-482A-BC2E-220A095E5FC1}"/>
    <cellStyle name="40% - Ênfase2 6 7 2" xfId="14866" xr:uid="{25BC7B7B-646B-4A99-9D49-8F4101FCE850}"/>
    <cellStyle name="40% - Ênfase2 6 8" xfId="2512" xr:uid="{CB95BCCE-7B9C-485F-94B6-6F6C3B5E2E64}"/>
    <cellStyle name="40% - Ênfase2 6 8 2" xfId="10789" xr:uid="{5C791987-E17B-4BCA-B2E5-523DF483743B}"/>
    <cellStyle name="40% - Ênfase2 6 9" xfId="8742" xr:uid="{6F3A97F6-AB61-4F13-B963-4687D405CAFB}"/>
    <cellStyle name="40% - Ênfase2 7" xfId="393" xr:uid="{5060865B-27B0-412D-9CA8-DB3B6E183E34}"/>
    <cellStyle name="40% - Ênfase2 7 2" xfId="351" xr:uid="{C924D2C3-FF50-4202-8F8C-FABBABB7C70F}"/>
    <cellStyle name="40% - Ênfase2 7 2 2" xfId="1434" xr:uid="{C7E61657-3F79-43C4-BBA4-EC094F620C86}"/>
    <cellStyle name="40% - Ênfase2 7 2 2 2" xfId="5524" xr:uid="{B9BE8117-B431-421E-A47F-40A1BDAA068F}"/>
    <cellStyle name="40% - Ênfase2 7 2 2 2 2" xfId="13801" xr:uid="{E01C2444-0CFF-49B7-A86A-795914ADECB9}"/>
    <cellStyle name="40% - Ênfase2 7 2 2 3" xfId="7548" xr:uid="{28C2FC62-C123-4A44-914C-4C739C31E93E}"/>
    <cellStyle name="40% - Ênfase2 7 2 2 3 2" xfId="15825" xr:uid="{E02C02E4-F545-4B5D-9E94-0BF14F5777C0}"/>
    <cellStyle name="40% - Ênfase2 7 2 2 4" xfId="3490" xr:uid="{537BAF97-F89B-4A35-917B-9AD527FCCD2F}"/>
    <cellStyle name="40% - Ênfase2 7 2 2 4 2" xfId="11767" xr:uid="{ADE1B4EE-A777-4B12-A57B-4ECDBF9393B1}"/>
    <cellStyle name="40% - Ênfase2 7 2 2 5" xfId="9718" xr:uid="{49CD8C59-AEF1-448C-ACF4-EC22562AB0C1}"/>
    <cellStyle name="40% - Ênfase2 7 2 3" xfId="924" xr:uid="{42062D32-DC28-4A50-9BB5-C3631FCB01CF}"/>
    <cellStyle name="40% - Ênfase2 7 2 3 2" xfId="5027" xr:uid="{7CDE8D6A-4F5E-4234-B66D-6600FBD16EE7}"/>
    <cellStyle name="40% - Ênfase2 7 2 3 2 2" xfId="13304" xr:uid="{446D858C-BC33-4D3D-BC41-141F9358B6A3}"/>
    <cellStyle name="40% - Ênfase2 7 2 3 3" xfId="7052" xr:uid="{B1302272-84F4-4E92-92EB-414D2916B4F7}"/>
    <cellStyle name="40% - Ênfase2 7 2 3 3 2" xfId="15329" xr:uid="{F1B4ECBF-451C-4E15-8879-8965712918FA}"/>
    <cellStyle name="40% - Ênfase2 7 2 3 4" xfId="2984" xr:uid="{66487A9D-5EEF-4B17-9209-31E60F15C8DE}"/>
    <cellStyle name="40% - Ênfase2 7 2 3 4 2" xfId="11261" xr:uid="{9E06DC43-EB2A-4619-93BC-5EEBA009A6F5}"/>
    <cellStyle name="40% - Ênfase2 7 2 3 5" xfId="9213" xr:uid="{048D56BC-0D21-45DA-84BC-CBD1B7EC18DB}"/>
    <cellStyle name="40% - Ênfase2 7 2 4" xfId="1975" xr:uid="{CE22A86B-536F-4675-A6E4-793C90FAB2C8}"/>
    <cellStyle name="40% - Ênfase2 7 2 4 2" xfId="6060" xr:uid="{32CD7CDF-0959-481E-B7D7-CE59B1C61097}"/>
    <cellStyle name="40% - Ênfase2 7 2 4 2 2" xfId="14337" xr:uid="{1138830E-1AF1-4F82-93D9-99EB1E116862}"/>
    <cellStyle name="40% - Ênfase2 7 2 4 3" xfId="8060" xr:uid="{99349131-AA36-41AF-9AC8-626C862A3E9D}"/>
    <cellStyle name="40% - Ênfase2 7 2 4 3 2" xfId="16337" xr:uid="{1BFA177A-C4F0-4D9F-BE7B-1D9012B2F609}"/>
    <cellStyle name="40% - Ênfase2 7 2 4 4" xfId="4027" xr:uid="{EF72752F-38F7-4894-8305-04FA69041472}"/>
    <cellStyle name="40% - Ênfase2 7 2 4 4 2" xfId="12304" xr:uid="{52A95F38-F00C-4FFC-B637-2CF32EFC43EE}"/>
    <cellStyle name="40% - Ênfase2 7 2 4 5" xfId="10255" xr:uid="{E780D5EF-49FF-41F1-99B8-951376E6CF48}"/>
    <cellStyle name="40% - Ênfase2 7 2 5" xfId="4524" xr:uid="{138018E0-F48C-4F86-AB14-C1C1A2F3D5AD}"/>
    <cellStyle name="40% - Ênfase2 7 2 5 2" xfId="12801" xr:uid="{F6B3D854-D024-4CDD-B15B-C43FE2B7A49E}"/>
    <cellStyle name="40% - Ênfase2 7 2 6" xfId="6554" xr:uid="{D54378C8-1100-41BC-B38E-8CFE399EA3B2}"/>
    <cellStyle name="40% - Ênfase2 7 2 6 2" xfId="14831" xr:uid="{4D67566A-A4D5-43CF-A029-DCFA1C1D7C33}"/>
    <cellStyle name="40% - Ênfase2 7 2 7" xfId="2477" xr:uid="{9A49F479-595F-445E-BDB7-22D9AA934363}"/>
    <cellStyle name="40% - Ênfase2 7 2 7 2" xfId="10754" xr:uid="{04A8DB8F-5744-495B-B31E-6BA9677E32C3}"/>
    <cellStyle name="40% - Ênfase2 7 2 8" xfId="8707" xr:uid="{60113C13-E5D5-4352-806D-7FCC37440475}"/>
    <cellStyle name="40% - Ênfase2 7 3" xfId="1471" xr:uid="{633C01DE-B96B-4B9B-A5FB-345572CFC832}"/>
    <cellStyle name="40% - Ênfase2 7 3 2" xfId="5561" xr:uid="{7D4D8E07-DBC2-489C-AC6F-542EC8543E6B}"/>
    <cellStyle name="40% - Ênfase2 7 3 2 2" xfId="13838" xr:uid="{4D638D4F-0F1C-46EE-89FB-A934A185AE5E}"/>
    <cellStyle name="40% - Ênfase2 7 3 3" xfId="7585" xr:uid="{077FEE7D-4487-4589-96A1-405681E1B26D}"/>
    <cellStyle name="40% - Ênfase2 7 3 3 2" xfId="15862" xr:uid="{D3B6A5D1-41BC-4EEF-95CD-FF3014AA0489}"/>
    <cellStyle name="40% - Ênfase2 7 3 4" xfId="3527" xr:uid="{44F0E1F6-547F-40B7-9E01-C9418A0E33C4}"/>
    <cellStyle name="40% - Ênfase2 7 3 4 2" xfId="11804" xr:uid="{BE0FDF95-9863-4F3C-BE60-5F7C1018F019}"/>
    <cellStyle name="40% - Ênfase2 7 3 5" xfId="9755" xr:uid="{B96E815F-2A4A-4D50-B0DE-2E2C1C6C8624}"/>
    <cellStyle name="40% - Ênfase2 7 4" xfId="961" xr:uid="{83387E35-9E40-4051-8495-4E1A9D020858}"/>
    <cellStyle name="40% - Ênfase2 7 4 2" xfId="5064" xr:uid="{F4548DDE-62C4-4606-81DB-35912CC4CB76}"/>
    <cellStyle name="40% - Ênfase2 7 4 2 2" xfId="13341" xr:uid="{A04C9926-2D4E-4E1A-86B2-0CC69F453948}"/>
    <cellStyle name="40% - Ênfase2 7 4 3" xfId="7089" xr:uid="{95B4EAAA-06E0-4DA8-821E-429F14EDBBBD}"/>
    <cellStyle name="40% - Ênfase2 7 4 3 2" xfId="15366" xr:uid="{8A1EA004-A030-41F4-B677-8751D920B50E}"/>
    <cellStyle name="40% - Ênfase2 7 4 4" xfId="3021" xr:uid="{CE79B4B4-8B3F-459B-8165-010BD7330B51}"/>
    <cellStyle name="40% - Ênfase2 7 4 4 2" xfId="11298" xr:uid="{5B4F1EC8-ECDF-468F-A194-2D010F2D4E9A}"/>
    <cellStyle name="40% - Ênfase2 7 4 5" xfId="9250" xr:uid="{D81C7A7C-9685-433C-BD43-53EEC27E11DE}"/>
    <cellStyle name="40% - Ênfase2 7 5" xfId="2012" xr:uid="{EF94B28F-CADA-4926-BB5E-7B9D78801151}"/>
    <cellStyle name="40% - Ênfase2 7 5 2" xfId="6097" xr:uid="{99BF98CF-A673-4CA8-940B-C1454F1228D3}"/>
    <cellStyle name="40% - Ênfase2 7 5 2 2" xfId="14374" xr:uid="{29DF9D25-D628-446B-9C6A-FBD0627222A6}"/>
    <cellStyle name="40% - Ênfase2 7 5 3" xfId="8097" xr:uid="{495EAA94-EEB2-4EBA-AFCE-429EEA45D340}"/>
    <cellStyle name="40% - Ênfase2 7 5 3 2" xfId="16374" xr:uid="{CC0A7102-2F42-4443-B6ED-1BFD5BC94D77}"/>
    <cellStyle name="40% - Ênfase2 7 5 4" xfId="4064" xr:uid="{9B1E2CB9-5518-4FCF-8566-71DF1A42D678}"/>
    <cellStyle name="40% - Ênfase2 7 5 4 2" xfId="12341" xr:uid="{A2B35E7C-0004-4B39-8CB5-EB4E9DAB0445}"/>
    <cellStyle name="40% - Ênfase2 7 5 5" xfId="10292" xr:uid="{41276926-EFDE-49FF-9450-510842D933EE}"/>
    <cellStyle name="40% - Ênfase2 7 6" xfId="4561" xr:uid="{F65EB0BA-C8DE-4777-BCC3-078307A874F4}"/>
    <cellStyle name="40% - Ênfase2 7 6 2" xfId="12838" xr:uid="{3FDB87DC-B05B-47C2-836C-B5E523BE3B24}"/>
    <cellStyle name="40% - Ênfase2 7 7" xfId="6591" xr:uid="{383B9B52-EE36-4B04-9C7E-8008502B6856}"/>
    <cellStyle name="40% - Ênfase2 7 7 2" xfId="14868" xr:uid="{EBF5BF82-ED1F-42C2-AA4C-9665270BAA55}"/>
    <cellStyle name="40% - Ênfase2 7 8" xfId="2514" xr:uid="{9EBD3921-43BE-4518-A358-AAEB96E49A7A}"/>
    <cellStyle name="40% - Ênfase2 7 8 2" xfId="10791" xr:uid="{A551EBFF-031A-46EA-8FE8-98036ADD49C3}"/>
    <cellStyle name="40% - Ênfase2 7 9" xfId="8744" xr:uid="{9E446630-F3FE-4C13-B44B-25BFD42F4024}"/>
    <cellStyle name="40% - Ênfase2 8" xfId="394" xr:uid="{C35483F2-51C0-4257-B594-F0D2547A657D}"/>
    <cellStyle name="40% - Ênfase2 8 2" xfId="382" xr:uid="{0147E744-FA97-4325-8C48-94FDE8A16183}"/>
    <cellStyle name="40% - Ênfase2 8 2 2" xfId="1462" xr:uid="{0EA32518-326D-4DB7-A94B-4B815516767E}"/>
    <cellStyle name="40% - Ênfase2 8 2 2 2" xfId="5552" xr:uid="{37D9A0FA-E990-4589-8CA7-12E4BEAFEE97}"/>
    <cellStyle name="40% - Ênfase2 8 2 2 2 2" xfId="13829" xr:uid="{F7778464-1B14-4EA4-AE13-42E00A41C4F5}"/>
    <cellStyle name="40% - Ênfase2 8 2 2 3" xfId="7576" xr:uid="{7FFE5A11-F14B-43EC-A6CC-1EE68112FA36}"/>
    <cellStyle name="40% - Ênfase2 8 2 2 3 2" xfId="15853" xr:uid="{892EF363-CBEB-4349-A0F7-C8AF58811A4C}"/>
    <cellStyle name="40% - Ênfase2 8 2 2 4" xfId="3518" xr:uid="{D4694E4E-5C5B-4A06-9A2B-D957446FF357}"/>
    <cellStyle name="40% - Ênfase2 8 2 2 4 2" xfId="11795" xr:uid="{B998059D-A104-45F3-983F-0804A9A0DB3A}"/>
    <cellStyle name="40% - Ênfase2 8 2 2 5" xfId="9746" xr:uid="{EE1C10D4-9FD7-41D2-89F4-D36623CBFE99}"/>
    <cellStyle name="40% - Ênfase2 8 2 3" xfId="952" xr:uid="{C4D764BA-C4DC-4AC3-840C-DA963F2DCF5F}"/>
    <cellStyle name="40% - Ênfase2 8 2 3 2" xfId="5055" xr:uid="{EA1DB5BE-ABA5-4583-9BF1-AD14CD1DF4DC}"/>
    <cellStyle name="40% - Ênfase2 8 2 3 2 2" xfId="13332" xr:uid="{89DB0168-2E35-4FCF-A207-310CEAB92679}"/>
    <cellStyle name="40% - Ênfase2 8 2 3 3" xfId="7080" xr:uid="{DA9F6B5C-0C05-49A8-98F1-A45FC7C3CB9F}"/>
    <cellStyle name="40% - Ênfase2 8 2 3 3 2" xfId="15357" xr:uid="{05213E3E-8B0D-40F5-A8F6-62A0FADD80A4}"/>
    <cellStyle name="40% - Ênfase2 8 2 3 4" xfId="3012" xr:uid="{64F111CF-2B5B-4F67-B618-B109A0498A47}"/>
    <cellStyle name="40% - Ênfase2 8 2 3 4 2" xfId="11289" xr:uid="{0418F94A-55F4-400B-A897-C797098230D7}"/>
    <cellStyle name="40% - Ênfase2 8 2 3 5" xfId="9241" xr:uid="{252EEFCE-A46C-483D-A57C-04F5C23FE8A6}"/>
    <cellStyle name="40% - Ênfase2 8 2 4" xfId="2003" xr:uid="{85B221E4-0B6F-473A-B873-36AACD9053F4}"/>
    <cellStyle name="40% - Ênfase2 8 2 4 2" xfId="6088" xr:uid="{2A493852-9DC5-4A7B-B96A-3B80125D82B2}"/>
    <cellStyle name="40% - Ênfase2 8 2 4 2 2" xfId="14365" xr:uid="{EB8CCBF3-48D5-4CBC-B5BC-C4E7EF8046F5}"/>
    <cellStyle name="40% - Ênfase2 8 2 4 3" xfId="8088" xr:uid="{001A4903-1E22-4B6C-80F1-1BDDF98088B9}"/>
    <cellStyle name="40% - Ênfase2 8 2 4 3 2" xfId="16365" xr:uid="{3AADAF0F-06D1-483A-AEEB-747B6EE41964}"/>
    <cellStyle name="40% - Ênfase2 8 2 4 4" xfId="4055" xr:uid="{84110DFD-5034-4546-9084-424EF02CDFB1}"/>
    <cellStyle name="40% - Ênfase2 8 2 4 4 2" xfId="12332" xr:uid="{6EB63BBE-B9D9-4642-9921-28D13C51F8F7}"/>
    <cellStyle name="40% - Ênfase2 8 2 4 5" xfId="10283" xr:uid="{6F930A57-AA81-4F56-8A44-1BA418F17D3C}"/>
    <cellStyle name="40% - Ênfase2 8 2 5" xfId="4552" xr:uid="{C48AFDB3-DD79-40BB-891F-DE46FD737945}"/>
    <cellStyle name="40% - Ênfase2 8 2 5 2" xfId="12829" xr:uid="{CF0FC2F2-AD40-4178-8E82-F80C1C9B2850}"/>
    <cellStyle name="40% - Ênfase2 8 2 6" xfId="6582" xr:uid="{2E2572E6-A8C6-4667-8126-F2D83C16B96C}"/>
    <cellStyle name="40% - Ênfase2 8 2 6 2" xfId="14859" xr:uid="{F2D409D0-EFF2-40DF-8856-345843836774}"/>
    <cellStyle name="40% - Ênfase2 8 2 7" xfId="2505" xr:uid="{C8175437-EF66-457F-B2C2-799ABB8D619A}"/>
    <cellStyle name="40% - Ênfase2 8 2 7 2" xfId="10782" xr:uid="{EC631BD8-F41E-4C59-9D65-63B9585626B2}"/>
    <cellStyle name="40% - Ênfase2 8 2 8" xfId="8735" xr:uid="{6AE2100E-5A51-4BF0-9D94-200ECCC7E09C}"/>
    <cellStyle name="40% - Ênfase2 8 3" xfId="1472" xr:uid="{7F6E0BAF-1249-41BF-A38D-38B270172CCE}"/>
    <cellStyle name="40% - Ênfase2 8 3 2" xfId="5562" xr:uid="{6FBB65EF-BB7B-48CC-902F-1026915A75CC}"/>
    <cellStyle name="40% - Ênfase2 8 3 2 2" xfId="13839" xr:uid="{4D7FEA58-5203-4D98-963C-843724C59C80}"/>
    <cellStyle name="40% - Ênfase2 8 3 3" xfId="7586" xr:uid="{D1D39D56-4E2D-49A7-9593-2D9C953B7E58}"/>
    <cellStyle name="40% - Ênfase2 8 3 3 2" xfId="15863" xr:uid="{3E2DDC00-0A31-457D-BCF3-E05C935A5850}"/>
    <cellStyle name="40% - Ênfase2 8 3 4" xfId="3528" xr:uid="{6E6EDB6C-86A7-4DE2-A995-BE8E50EBB696}"/>
    <cellStyle name="40% - Ênfase2 8 3 4 2" xfId="11805" xr:uid="{C5EB8DEF-8F88-4086-9C20-9D575CB1799F}"/>
    <cellStyle name="40% - Ênfase2 8 3 5" xfId="9756" xr:uid="{A2DB1AC8-4A2D-4A10-A590-04EB42663B44}"/>
    <cellStyle name="40% - Ênfase2 8 4" xfId="962" xr:uid="{1EE5842A-11FC-479F-B305-03C3908B469C}"/>
    <cellStyle name="40% - Ênfase2 8 4 2" xfId="5065" xr:uid="{BBA5AE32-B370-49B0-9E02-B3C8D9A73400}"/>
    <cellStyle name="40% - Ênfase2 8 4 2 2" xfId="13342" xr:uid="{6A6B3FDD-775F-4961-9FE9-D2BDCA560AD1}"/>
    <cellStyle name="40% - Ênfase2 8 4 3" xfId="7090" xr:uid="{0F51884D-25D8-4AEA-A026-019AFE65D4E0}"/>
    <cellStyle name="40% - Ênfase2 8 4 3 2" xfId="15367" xr:uid="{631C6E0A-0B4C-4012-949F-00782B22F5C7}"/>
    <cellStyle name="40% - Ênfase2 8 4 4" xfId="3022" xr:uid="{1E1AB265-9C83-4308-8039-E936D187C343}"/>
    <cellStyle name="40% - Ênfase2 8 4 4 2" xfId="11299" xr:uid="{FC4A588E-3EB1-4C34-AB2C-2EDA5169A17F}"/>
    <cellStyle name="40% - Ênfase2 8 4 5" xfId="9251" xr:uid="{A06FE9CA-054B-47DE-85DF-F29840B8F096}"/>
    <cellStyle name="40% - Ênfase2 8 5" xfId="2013" xr:uid="{BEC8C890-4BC9-4EAC-A39C-BF91250F71E1}"/>
    <cellStyle name="40% - Ênfase2 8 5 2" xfId="6098" xr:uid="{CF499D1A-ABA1-47C5-A8E9-C90A9C3CA2A2}"/>
    <cellStyle name="40% - Ênfase2 8 5 2 2" xfId="14375" xr:uid="{56D9E4FA-564D-4DD0-B154-425482DCC2E8}"/>
    <cellStyle name="40% - Ênfase2 8 5 3" xfId="8098" xr:uid="{0C0D179D-FE1D-4748-8BA6-4E2A96967881}"/>
    <cellStyle name="40% - Ênfase2 8 5 3 2" xfId="16375" xr:uid="{DD4B6D08-D041-4130-9611-2F760140FDE6}"/>
    <cellStyle name="40% - Ênfase2 8 5 4" xfId="4065" xr:uid="{4CCB24C3-EA13-41BF-BB97-35848B419F32}"/>
    <cellStyle name="40% - Ênfase2 8 5 4 2" xfId="12342" xr:uid="{0DF691E5-C5CB-4986-86D2-478A984889EF}"/>
    <cellStyle name="40% - Ênfase2 8 5 5" xfId="10293" xr:uid="{655ACED6-5659-422B-9323-000B8EA00C73}"/>
    <cellStyle name="40% - Ênfase2 8 6" xfId="4562" xr:uid="{4836208C-4EC9-4326-A40D-98718B71B4D3}"/>
    <cellStyle name="40% - Ênfase2 8 6 2" xfId="12839" xr:uid="{24B0A6D7-5C37-4E75-AE66-A0BA5759B78E}"/>
    <cellStyle name="40% - Ênfase2 8 7" xfId="6592" xr:uid="{E16712B4-F812-4826-8230-1B788E37F01D}"/>
    <cellStyle name="40% - Ênfase2 8 7 2" xfId="14869" xr:uid="{26E549AE-40AA-45AA-A458-05B469599A26}"/>
    <cellStyle name="40% - Ênfase2 8 8" xfId="2515" xr:uid="{7E292B23-BD7D-42C4-8051-B91D0980A6ED}"/>
    <cellStyle name="40% - Ênfase2 8 8 2" xfId="10792" xr:uid="{A7ACC59A-DCB7-4E13-8ACF-E80E4FC9EADF}"/>
    <cellStyle name="40% - Ênfase2 8 9" xfId="8745" xr:uid="{12C0CAC6-11FE-4039-B01B-49CA60AF39E8}"/>
    <cellStyle name="40% - Ênfase2 9" xfId="395" xr:uid="{1FF06447-DDCC-409A-B011-14D4CB83A76F}"/>
    <cellStyle name="40% - Ênfase2 9 2" xfId="86" xr:uid="{84819B94-04AF-4C95-859D-85E36721879E}"/>
    <cellStyle name="40% - Ênfase2 9 2 2" xfId="1183" xr:uid="{118C0CD7-0914-4A62-9181-C8EE4FCC232F}"/>
    <cellStyle name="40% - Ênfase2 9 2 2 2" xfId="5274" xr:uid="{559701B9-9CAA-42F1-80F7-BC5144B59201}"/>
    <cellStyle name="40% - Ênfase2 9 2 2 2 2" xfId="13551" xr:uid="{61337850-3652-4A61-A00B-FF30D1CF0BF5}"/>
    <cellStyle name="40% - Ênfase2 9 2 2 3" xfId="7299" xr:uid="{C027E848-1B70-4156-BB7D-470E327F08E1}"/>
    <cellStyle name="40% - Ênfase2 9 2 2 3 2" xfId="15576" xr:uid="{DF8323F2-1CEB-47D2-A58C-C86E7DE02DF3}"/>
    <cellStyle name="40% - Ênfase2 9 2 2 4" xfId="3239" xr:uid="{694FA3D0-F25D-43A3-B44B-D49AE5A5942D}"/>
    <cellStyle name="40% - Ênfase2 9 2 2 4 2" xfId="11516" xr:uid="{DBCD8120-88F9-4821-8926-BDCABC55284F}"/>
    <cellStyle name="40% - Ênfase2 9 2 2 5" xfId="9467" xr:uid="{8974B79B-8EE9-4188-8DE9-358E7BD7A5A7}"/>
    <cellStyle name="40% - Ênfase2 9 2 3" xfId="673" xr:uid="{CC5EDAD1-E632-4FE9-ABCC-3AB93431F072}"/>
    <cellStyle name="40% - Ênfase2 9 2 3 2" xfId="4778" xr:uid="{448D7D9E-AD34-4404-BA66-90DDCFBE0737}"/>
    <cellStyle name="40% - Ênfase2 9 2 3 2 2" xfId="13055" xr:uid="{394B7ED3-36B1-4B22-9444-28D14057995A}"/>
    <cellStyle name="40% - Ênfase2 9 2 3 3" xfId="6803" xr:uid="{7A07EFD0-CEF5-461A-BB1D-5838B36F28CB}"/>
    <cellStyle name="40% - Ênfase2 9 2 3 3 2" xfId="15080" xr:uid="{DA344705-5E58-42AB-A902-171CE789DEE4}"/>
    <cellStyle name="40% - Ênfase2 9 2 3 4" xfId="2733" xr:uid="{8F4A70FE-4516-4B82-A8FA-D1A5D1FCE87B}"/>
    <cellStyle name="40% - Ênfase2 9 2 3 4 2" xfId="11010" xr:uid="{53398A15-363C-4FCA-A341-35627F8FDE18}"/>
    <cellStyle name="40% - Ênfase2 9 2 3 5" xfId="8962" xr:uid="{4B577DA6-613E-4C97-AAF9-FBC0AC55C4FF}"/>
    <cellStyle name="40% - Ênfase2 9 2 4" xfId="1725" xr:uid="{C4E22546-602F-4C24-86FF-B140343ED880}"/>
    <cellStyle name="40% - Ênfase2 9 2 4 2" xfId="5811" xr:uid="{526862BA-66F0-4123-BABD-19B6F10EAD86}"/>
    <cellStyle name="40% - Ênfase2 9 2 4 2 2" xfId="14088" xr:uid="{F18249D3-096E-49E9-97DF-541542F47FC7}"/>
    <cellStyle name="40% - Ênfase2 9 2 4 3" xfId="7811" xr:uid="{A22FCF65-2024-4C2B-8237-B1DDC53B6494}"/>
    <cellStyle name="40% - Ênfase2 9 2 4 3 2" xfId="16088" xr:uid="{6649328A-8A25-4CEF-8E5F-32EC31CA9807}"/>
    <cellStyle name="40% - Ênfase2 9 2 4 4" xfId="3777" xr:uid="{0E7E5DD8-01C3-4EE6-B221-3A6151F238EA}"/>
    <cellStyle name="40% - Ênfase2 9 2 4 4 2" xfId="12054" xr:uid="{B2E2CF71-5726-4F0D-BED5-BEA1DC7F4E6A}"/>
    <cellStyle name="40% - Ênfase2 9 2 4 5" xfId="10005" xr:uid="{FE0225D9-B0A5-4610-BE89-131D040C6FDD}"/>
    <cellStyle name="40% - Ênfase2 9 2 5" xfId="4274" xr:uid="{0E6573A2-AB1E-4D3A-90A2-489E435391A7}"/>
    <cellStyle name="40% - Ênfase2 9 2 5 2" xfId="12551" xr:uid="{27532753-DA54-47C3-99B4-3EC2B2E1CB08}"/>
    <cellStyle name="40% - Ênfase2 9 2 6" xfId="6305" xr:uid="{EE066BC7-AF26-4C3E-95A2-0DB141613835}"/>
    <cellStyle name="40% - Ênfase2 9 2 6 2" xfId="14582" xr:uid="{38C4FC8F-3940-4340-9BA0-A8603A19E2F7}"/>
    <cellStyle name="40% - Ênfase2 9 2 7" xfId="2225" xr:uid="{9522B041-B89E-4B47-9C1D-97B1BCAD3F4C}"/>
    <cellStyle name="40% - Ênfase2 9 2 7 2" xfId="10502" xr:uid="{8D9179F0-A0DE-44C5-ADC9-552B31132809}"/>
    <cellStyle name="40% - Ênfase2 9 2 8" xfId="8456" xr:uid="{0715FB03-0BAE-42BA-BC3C-333FBBE6FBE9}"/>
    <cellStyle name="40% - Ênfase2 9 3" xfId="1473" xr:uid="{EE72BB73-7CC9-48CB-A3B8-30BF710435AB}"/>
    <cellStyle name="40% - Ênfase2 9 3 2" xfId="5563" xr:uid="{650A78BE-F57A-484F-BE8C-C5AE4E927864}"/>
    <cellStyle name="40% - Ênfase2 9 3 2 2" xfId="13840" xr:uid="{A6CB003B-B18E-4442-85CC-E1C8164AB1B7}"/>
    <cellStyle name="40% - Ênfase2 9 3 3" xfId="7587" xr:uid="{628EAF98-7E7E-4E68-9143-4CD70EAA3708}"/>
    <cellStyle name="40% - Ênfase2 9 3 3 2" xfId="15864" xr:uid="{07FA4505-7BED-4615-9BD6-EF09AD0F0D67}"/>
    <cellStyle name="40% - Ênfase2 9 3 4" xfId="3529" xr:uid="{311DC897-DD9F-47A0-88F8-52C42CFA8F3F}"/>
    <cellStyle name="40% - Ênfase2 9 3 4 2" xfId="11806" xr:uid="{DC948D63-8C31-4D0C-8967-9DEFF8F004D2}"/>
    <cellStyle name="40% - Ênfase2 9 3 5" xfId="9757" xr:uid="{1D022BD8-6B78-46EC-A396-C1476F9C85AF}"/>
    <cellStyle name="40% - Ênfase2 9 4" xfId="963" xr:uid="{591D7480-3922-4DA9-8F89-F57AE27C2DA1}"/>
    <cellStyle name="40% - Ênfase2 9 4 2" xfId="5066" xr:uid="{5FDF136E-48E1-4910-BC8A-2FB3D0329B27}"/>
    <cellStyle name="40% - Ênfase2 9 4 2 2" xfId="13343" xr:uid="{1D1E761B-BA22-4901-BE00-C7B7FEFBA25A}"/>
    <cellStyle name="40% - Ênfase2 9 4 3" xfId="7091" xr:uid="{F6057CC6-FF67-44EE-98C3-13FD31BE2116}"/>
    <cellStyle name="40% - Ênfase2 9 4 3 2" xfId="15368" xr:uid="{C0CCB62F-161C-49DA-A070-6CC8563872B9}"/>
    <cellStyle name="40% - Ênfase2 9 4 4" xfId="3023" xr:uid="{A545DFD3-83ED-45CC-8067-0D9A492A44F2}"/>
    <cellStyle name="40% - Ênfase2 9 4 4 2" xfId="11300" xr:uid="{925E7F41-F5C7-4645-ACC6-4443C33C602F}"/>
    <cellStyle name="40% - Ênfase2 9 4 5" xfId="9252" xr:uid="{230CBBD0-7D00-4D79-BBFE-2FD1AAA619D9}"/>
    <cellStyle name="40% - Ênfase2 9 5" xfId="2014" xr:uid="{9BE61988-A72D-42EB-BF05-0F10E8B57CAC}"/>
    <cellStyle name="40% - Ênfase2 9 5 2" xfId="6099" xr:uid="{D1545741-3FF9-4CCE-B940-80EF8309BE91}"/>
    <cellStyle name="40% - Ênfase2 9 5 2 2" xfId="14376" xr:uid="{1386CDB4-A067-49EE-9ECE-9FA307FC8284}"/>
    <cellStyle name="40% - Ênfase2 9 5 3" xfId="8099" xr:uid="{2D48E704-B9FD-454C-AFAA-7E6B7A7D3C7F}"/>
    <cellStyle name="40% - Ênfase2 9 5 3 2" xfId="16376" xr:uid="{8B377FA8-F2ED-4ED3-A1E0-FAB5410AD381}"/>
    <cellStyle name="40% - Ênfase2 9 5 4" xfId="4066" xr:uid="{634BA57E-5C1E-4B06-8C2D-5772810F3B37}"/>
    <cellStyle name="40% - Ênfase2 9 5 4 2" xfId="12343" xr:uid="{6D7FE42D-8B6A-4FAD-9C9D-8CBB62EB45AC}"/>
    <cellStyle name="40% - Ênfase2 9 5 5" xfId="10294" xr:uid="{95B81CDB-FCA7-42D2-8203-CB6BF93766EF}"/>
    <cellStyle name="40% - Ênfase2 9 6" xfId="4563" xr:uid="{1E9D83FA-03C2-4C85-B41D-AE281C676450}"/>
    <cellStyle name="40% - Ênfase2 9 6 2" xfId="12840" xr:uid="{199A2AE0-61CF-4913-9A1B-9F6CD4337006}"/>
    <cellStyle name="40% - Ênfase2 9 7" xfId="6593" xr:uid="{E29BE0C1-BEF4-425D-B6BB-38F06D5F0AB5}"/>
    <cellStyle name="40% - Ênfase2 9 7 2" xfId="14870" xr:uid="{7F16E2D9-04CC-4E63-B831-4363C0B4E69B}"/>
    <cellStyle name="40% - Ênfase2 9 8" xfId="2516" xr:uid="{17FAA975-F562-478E-B418-AE488D5F68A1}"/>
    <cellStyle name="40% - Ênfase2 9 8 2" xfId="10793" xr:uid="{5775BF69-3237-4F10-829A-A69B86B8A189}"/>
    <cellStyle name="40% - Ênfase2 9 9" xfId="8746" xr:uid="{6E664838-7F86-4209-BF8C-9FA8A88DE83F}"/>
    <cellStyle name="40% - Ênfase3 10" xfId="177" xr:uid="{77C23AB1-4207-42FC-8134-918986A0E787}"/>
    <cellStyle name="40% - Ênfase3 10 2" xfId="380" xr:uid="{9B0ED2A2-E907-4707-9E27-1F2430E49A9B}"/>
    <cellStyle name="40% - Ênfase3 10 2 2" xfId="1460" xr:uid="{62994822-FDE4-44DD-94BC-CB9B2FA5DB01}"/>
    <cellStyle name="40% - Ênfase3 10 2 2 2" xfId="5550" xr:uid="{281A55BD-9E35-444B-8B45-191C4E8C42D5}"/>
    <cellStyle name="40% - Ênfase3 10 2 2 2 2" xfId="13827" xr:uid="{C4033431-9EBC-4C2C-9581-EA6CA78ACBD4}"/>
    <cellStyle name="40% - Ênfase3 10 2 2 3" xfId="7574" xr:uid="{2A5B9C81-E88A-4043-B84D-29BE207AA9F7}"/>
    <cellStyle name="40% - Ênfase3 10 2 2 3 2" xfId="15851" xr:uid="{40F2FA8A-13D6-489B-8177-69F171A1382E}"/>
    <cellStyle name="40% - Ênfase3 10 2 2 4" xfId="3516" xr:uid="{6F02DBF3-049A-4F13-A4E1-8BF400726952}"/>
    <cellStyle name="40% - Ênfase3 10 2 2 4 2" xfId="11793" xr:uid="{FC437D64-63F0-4339-9736-40B97C019127}"/>
    <cellStyle name="40% - Ênfase3 10 2 2 5" xfId="9744" xr:uid="{A355E0E6-78FF-46BD-B176-9E10EFF5038A}"/>
    <cellStyle name="40% - Ênfase3 10 2 3" xfId="950" xr:uid="{21A30015-9957-4F6C-8EB4-F84FA81E8085}"/>
    <cellStyle name="40% - Ênfase3 10 2 3 2" xfId="5053" xr:uid="{A8B7FDF0-273E-4EAA-B43C-2042AA775AE4}"/>
    <cellStyle name="40% - Ênfase3 10 2 3 2 2" xfId="13330" xr:uid="{1201008B-0FA7-4A55-AC5A-9B616698887D}"/>
    <cellStyle name="40% - Ênfase3 10 2 3 3" xfId="7078" xr:uid="{35BEC5D6-3FB3-4EA2-9FE9-9236BCF4B264}"/>
    <cellStyle name="40% - Ênfase3 10 2 3 3 2" xfId="15355" xr:uid="{DF57624D-1FA0-4F06-B11A-C8A5EB50E473}"/>
    <cellStyle name="40% - Ênfase3 10 2 3 4" xfId="3010" xr:uid="{50125325-8369-48A1-9C35-95598DD3A009}"/>
    <cellStyle name="40% - Ênfase3 10 2 3 4 2" xfId="11287" xr:uid="{586CA571-570C-4264-815B-DC4605E6BF71}"/>
    <cellStyle name="40% - Ênfase3 10 2 3 5" xfId="9239" xr:uid="{F3A1E05C-ED06-4957-B9BB-AC4322B5B818}"/>
    <cellStyle name="40% - Ênfase3 10 2 4" xfId="2001" xr:uid="{50DC1081-8DD5-44DE-BC85-0FDDFF005BE3}"/>
    <cellStyle name="40% - Ênfase3 10 2 4 2" xfId="6086" xr:uid="{65B08D40-FAC1-4BD1-8CFD-27FC099D10B9}"/>
    <cellStyle name="40% - Ênfase3 10 2 4 2 2" xfId="14363" xr:uid="{159F794C-C4C4-45DF-BBAD-80FCB3A235A0}"/>
    <cellStyle name="40% - Ênfase3 10 2 4 3" xfId="8086" xr:uid="{1BF97C44-E781-47BA-A98A-F2D046E5DD06}"/>
    <cellStyle name="40% - Ênfase3 10 2 4 3 2" xfId="16363" xr:uid="{3ECED606-E57C-4C3E-B5CE-92D11DC43624}"/>
    <cellStyle name="40% - Ênfase3 10 2 4 4" xfId="4053" xr:uid="{8CED1308-9E6E-4647-BE68-3CA2C72C8799}"/>
    <cellStyle name="40% - Ênfase3 10 2 4 4 2" xfId="12330" xr:uid="{9C19A21D-A0F6-4072-8B82-07ED965998D5}"/>
    <cellStyle name="40% - Ênfase3 10 2 4 5" xfId="10281" xr:uid="{BCBED4A0-45B4-4638-9213-F6D175B05CA8}"/>
    <cellStyle name="40% - Ênfase3 10 2 5" xfId="4550" xr:uid="{C84D773A-0B89-4246-94F5-722F67B5FCF1}"/>
    <cellStyle name="40% - Ênfase3 10 2 5 2" xfId="12827" xr:uid="{8B40EF5B-CCA4-4988-842E-588B4389D232}"/>
    <cellStyle name="40% - Ênfase3 10 2 6" xfId="6580" xr:uid="{D00956BC-3740-4517-A558-52376FE767C7}"/>
    <cellStyle name="40% - Ênfase3 10 2 6 2" xfId="14857" xr:uid="{C589EF87-D2C5-4742-95D4-0C06BD42E3E9}"/>
    <cellStyle name="40% - Ênfase3 10 2 7" xfId="2503" xr:uid="{B3A8D213-F8B5-4D9C-AC86-E635E2DBF7CA}"/>
    <cellStyle name="40% - Ênfase3 10 2 7 2" xfId="10780" xr:uid="{D71F57E2-C21E-41CA-9947-F7D23320F577}"/>
    <cellStyle name="40% - Ênfase3 10 2 8" xfId="8733" xr:uid="{82AAFF38-EF45-4283-B9EE-FC4F90EFF21F}"/>
    <cellStyle name="40% - Ênfase3 10 3" xfId="1271" xr:uid="{66E82055-F3C0-4473-A733-DBDBC5CF888E}"/>
    <cellStyle name="40% - Ênfase3 10 3 2" xfId="5362" xr:uid="{592A9A1F-7F7B-4AEF-A9A0-C5324C442726}"/>
    <cellStyle name="40% - Ênfase3 10 3 2 2" xfId="13639" xr:uid="{9150610A-F389-49C8-A5DA-8911F666AB7C}"/>
    <cellStyle name="40% - Ênfase3 10 3 3" xfId="7387" xr:uid="{87A50325-874E-4BB0-9D11-69582C837B03}"/>
    <cellStyle name="40% - Ênfase3 10 3 3 2" xfId="15664" xr:uid="{420A5985-6E58-4C31-BBA5-170E3DD29E24}"/>
    <cellStyle name="40% - Ênfase3 10 3 4" xfId="3327" xr:uid="{248E9988-5A92-4759-A81C-9D768EF333B3}"/>
    <cellStyle name="40% - Ênfase3 10 3 4 2" xfId="11604" xr:uid="{8F884DCB-4D10-4839-AFB9-B6A671645BCD}"/>
    <cellStyle name="40% - Ênfase3 10 3 5" xfId="9555" xr:uid="{AF4FAE09-313E-4C73-A49A-34ED68A395BF}"/>
    <cellStyle name="40% - Ênfase3 10 4" xfId="762" xr:uid="{35EAF9D5-4A6F-4504-892D-89F7F3F83D95}"/>
    <cellStyle name="40% - Ênfase3 10 4 2" xfId="4866" xr:uid="{E7FDAD69-26D6-4DFF-8C1A-97B34BA22456}"/>
    <cellStyle name="40% - Ênfase3 10 4 2 2" xfId="13143" xr:uid="{0031C7BE-DB9A-40AB-8777-C5025B02E74B}"/>
    <cellStyle name="40% - Ênfase3 10 4 3" xfId="6891" xr:uid="{4987F7C4-2F63-45B5-87F8-42C98F5CE610}"/>
    <cellStyle name="40% - Ênfase3 10 4 3 2" xfId="15168" xr:uid="{7B8A0F93-1B4D-4EB5-876C-5AFA441F6E6E}"/>
    <cellStyle name="40% - Ênfase3 10 4 4" xfId="2822" xr:uid="{D1B65FB6-A1F0-466D-886A-0BCCC68BA03C}"/>
    <cellStyle name="40% - Ênfase3 10 4 4 2" xfId="11099" xr:uid="{D9D30ACE-C3C7-418E-B33F-1927FBF570B0}"/>
    <cellStyle name="40% - Ênfase3 10 4 5" xfId="9051" xr:uid="{3E93C746-2998-47D9-8ED6-9C9E8EA76010}"/>
    <cellStyle name="40% - Ênfase3 10 5" xfId="1813" xr:uid="{2846EA32-0044-4CB4-AB05-A9B010559C34}"/>
    <cellStyle name="40% - Ênfase3 10 5 2" xfId="5899" xr:uid="{D1A238AB-D9E0-4C45-8152-D22BB9DA5B58}"/>
    <cellStyle name="40% - Ênfase3 10 5 2 2" xfId="14176" xr:uid="{6845B548-B47A-4EB5-8237-41B2CC6E3345}"/>
    <cellStyle name="40% - Ênfase3 10 5 3" xfId="7899" xr:uid="{2A5A39AD-76F8-42CF-B650-24103177FBAE}"/>
    <cellStyle name="40% - Ênfase3 10 5 3 2" xfId="16176" xr:uid="{AADDCFB6-B8A8-44F8-98DF-EC39494993B0}"/>
    <cellStyle name="40% - Ênfase3 10 5 4" xfId="3865" xr:uid="{D22199F2-3BEE-43E0-BAE6-51A98598807A}"/>
    <cellStyle name="40% - Ênfase3 10 5 4 2" xfId="12142" xr:uid="{C27B7483-447F-4739-BA74-829B33DB0086}"/>
    <cellStyle name="40% - Ênfase3 10 5 5" xfId="10093" xr:uid="{68FA8873-6780-4D54-9B9D-82A54A4CD554}"/>
    <cellStyle name="40% - Ênfase3 10 6" xfId="4362" xr:uid="{A89E39F1-0806-4736-9A70-113A84CB70B7}"/>
    <cellStyle name="40% - Ênfase3 10 6 2" xfId="12639" xr:uid="{413AB104-D5F6-49D4-8DB4-D74A02C47DA3}"/>
    <cellStyle name="40% - Ênfase3 10 7" xfId="6393" xr:uid="{C98734CC-188E-498F-B505-66E05B0D6BD1}"/>
    <cellStyle name="40% - Ênfase3 10 7 2" xfId="14670" xr:uid="{FE751ABF-9079-4A27-B5CA-92D133D8FE34}"/>
    <cellStyle name="40% - Ênfase3 10 8" xfId="2313" xr:uid="{FFCAA0A6-7E44-4693-9BF2-37C209986B48}"/>
    <cellStyle name="40% - Ênfase3 10 8 2" xfId="10590" xr:uid="{6DF53DB1-96C9-476D-AD89-3EBDFDE991DF}"/>
    <cellStyle name="40% - Ênfase3 10 9" xfId="8544" xr:uid="{5C775EE0-52B3-4342-941A-54BB4C382A28}"/>
    <cellStyle name="40% - Ênfase3 11" xfId="396" xr:uid="{A84E5EE7-5609-4D32-AEE0-D7089234B3B8}"/>
    <cellStyle name="40% - Ênfase3 11 2" xfId="1474" xr:uid="{4C66976A-3300-4088-88E4-96AB830FAB1A}"/>
    <cellStyle name="40% - Ênfase3 11 2 2" xfId="5564" xr:uid="{459EA815-7334-47E0-8232-EC55A5AF9E24}"/>
    <cellStyle name="40% - Ênfase3 11 2 2 2" xfId="13841" xr:uid="{996A20EE-D6BD-457F-BC27-2960C9D182E5}"/>
    <cellStyle name="40% - Ênfase3 11 2 3" xfId="7588" xr:uid="{DC1F0E3D-61B0-4463-AF95-4184826C4066}"/>
    <cellStyle name="40% - Ênfase3 11 2 3 2" xfId="15865" xr:uid="{48BD904B-D3C5-4B75-B7C4-87D560B55171}"/>
    <cellStyle name="40% - Ênfase3 11 2 4" xfId="3530" xr:uid="{30089FE2-F57B-4C6D-9FA5-989D2FED98BB}"/>
    <cellStyle name="40% - Ênfase3 11 2 4 2" xfId="11807" xr:uid="{20E83A69-AFBE-4E21-B6C5-985E9C68CB9A}"/>
    <cellStyle name="40% - Ênfase3 11 2 5" xfId="9758" xr:uid="{FA5A5AAC-B5C6-4948-856C-147FD80C4114}"/>
    <cellStyle name="40% - Ênfase3 11 3" xfId="964" xr:uid="{1F26DFD1-9CC8-4A66-96E1-EE19D3A9103C}"/>
    <cellStyle name="40% - Ênfase3 11 3 2" xfId="5067" xr:uid="{7B049E23-B991-48A2-AF35-E6E4372F1822}"/>
    <cellStyle name="40% - Ênfase3 11 3 2 2" xfId="13344" xr:uid="{68064161-AD94-4FDE-B6AE-F433F715AA22}"/>
    <cellStyle name="40% - Ênfase3 11 3 3" xfId="7092" xr:uid="{61374BFF-489E-4918-9E7F-D8D0DC1496BB}"/>
    <cellStyle name="40% - Ênfase3 11 3 3 2" xfId="15369" xr:uid="{3650378B-CB12-476A-BABF-1353E4C30C85}"/>
    <cellStyle name="40% - Ênfase3 11 3 4" xfId="3024" xr:uid="{9A12D0CB-A113-48AC-8D4D-E52F48D36604}"/>
    <cellStyle name="40% - Ênfase3 11 3 4 2" xfId="11301" xr:uid="{F6578992-D589-44A6-91B9-1C14CB66D566}"/>
    <cellStyle name="40% - Ênfase3 11 3 5" xfId="9253" xr:uid="{204336C3-E111-4FB2-8C7F-BA63114AEB5F}"/>
    <cellStyle name="40% - Ênfase3 11 4" xfId="2015" xr:uid="{A91EE530-A30E-4AF2-92A4-25F6501CD057}"/>
    <cellStyle name="40% - Ênfase3 11 4 2" xfId="6100" xr:uid="{E3B90525-18D2-4801-BD02-FF5658C20070}"/>
    <cellStyle name="40% - Ênfase3 11 4 2 2" xfId="14377" xr:uid="{02AF0556-1696-4A72-9CE0-0B8597D7EF30}"/>
    <cellStyle name="40% - Ênfase3 11 4 3" xfId="8100" xr:uid="{F93431F5-033E-4FC7-8D66-C3EAB9B69EB7}"/>
    <cellStyle name="40% - Ênfase3 11 4 3 2" xfId="16377" xr:uid="{75B82852-779A-403C-89A8-D97073D9BE8F}"/>
    <cellStyle name="40% - Ênfase3 11 4 4" xfId="4067" xr:uid="{0534C069-EAEA-4A8B-9B1D-924AAA4981B7}"/>
    <cellStyle name="40% - Ênfase3 11 4 4 2" xfId="12344" xr:uid="{7F92900D-7B81-46E6-8E95-6DAA84601CC1}"/>
    <cellStyle name="40% - Ênfase3 11 4 5" xfId="10295" xr:uid="{332331E9-C91E-48A7-86CC-B2AA94830930}"/>
    <cellStyle name="40% - Ênfase3 11 5" xfId="4564" xr:uid="{8EA78F01-4B8F-440E-847F-92D97123D2CC}"/>
    <cellStyle name="40% - Ênfase3 11 5 2" xfId="12841" xr:uid="{983989B3-0785-46E0-96FB-48BFADB28AB1}"/>
    <cellStyle name="40% - Ênfase3 11 6" xfId="6594" xr:uid="{8C7A0735-E59A-4E59-B907-2A23755F5B42}"/>
    <cellStyle name="40% - Ênfase3 11 6 2" xfId="14871" xr:uid="{07BD828E-A8DE-4413-8839-1333B2583A62}"/>
    <cellStyle name="40% - Ênfase3 11 7" xfId="2517" xr:uid="{65C22BDE-2E9A-42FF-9124-A46CDECB2A3A}"/>
    <cellStyle name="40% - Ênfase3 11 7 2" xfId="10794" xr:uid="{D79FB66D-BA00-48D0-A3AA-13099ECC1F10}"/>
    <cellStyle name="40% - Ênfase3 11 8" xfId="8747" xr:uid="{73A40F92-CF61-44DC-B450-0790DA8367AC}"/>
    <cellStyle name="40% - Ênfase3 12" xfId="397" xr:uid="{7E64B78E-6067-4C5A-AC28-06E1EF9CAF1C}"/>
    <cellStyle name="40% - Ênfase3 12 2" xfId="1475" xr:uid="{14A30F37-8469-4F40-B195-11202D008E4F}"/>
    <cellStyle name="40% - Ênfase3 12 2 2" xfId="5565" xr:uid="{F4A30208-57E0-4C4B-8E0D-923F19356BE7}"/>
    <cellStyle name="40% - Ênfase3 12 2 2 2" xfId="13842" xr:uid="{EC055989-1842-4CE9-A858-6001F459FC6B}"/>
    <cellStyle name="40% - Ênfase3 12 2 3" xfId="7589" xr:uid="{1C0B28E1-77D3-4F2D-BB17-6BF6F1D60F5B}"/>
    <cellStyle name="40% - Ênfase3 12 2 3 2" xfId="15866" xr:uid="{1D0D8405-D171-45D6-9547-EB6D20609A34}"/>
    <cellStyle name="40% - Ênfase3 12 2 4" xfId="3531" xr:uid="{0F84A99A-DBB4-4121-81B8-FA6623E02EC1}"/>
    <cellStyle name="40% - Ênfase3 12 2 4 2" xfId="11808" xr:uid="{61C8507B-4E16-4E34-BED4-74BC3614CAD1}"/>
    <cellStyle name="40% - Ênfase3 12 2 5" xfId="9759" xr:uid="{BDCC86CE-418A-48E5-9681-4ADBE93967B6}"/>
    <cellStyle name="40% - Ênfase3 12 3" xfId="965" xr:uid="{8290649C-9F58-4E46-BA1E-921A629F0C8B}"/>
    <cellStyle name="40% - Ênfase3 12 3 2" xfId="5068" xr:uid="{0C32B911-043B-434A-B6E7-D5732A9DF8B6}"/>
    <cellStyle name="40% - Ênfase3 12 3 2 2" xfId="13345" xr:uid="{64347939-46B9-4BE5-9E69-54A2D898B604}"/>
    <cellStyle name="40% - Ênfase3 12 3 3" xfId="7093" xr:uid="{C22DFD87-97F8-42E1-B775-D8EF547C07E1}"/>
    <cellStyle name="40% - Ênfase3 12 3 3 2" xfId="15370" xr:uid="{F36BA989-8E82-4E70-B2EA-3800DFB3337F}"/>
    <cellStyle name="40% - Ênfase3 12 3 4" xfId="3025" xr:uid="{D0CCED02-6EED-4FA1-B41A-5C7B963743E8}"/>
    <cellStyle name="40% - Ênfase3 12 3 4 2" xfId="11302" xr:uid="{BAAA7BAD-78AE-44C0-8976-D105D3A37A10}"/>
    <cellStyle name="40% - Ênfase3 12 3 5" xfId="9254" xr:uid="{1D8104F2-7721-4E47-8B97-24AEF48E9A71}"/>
    <cellStyle name="40% - Ênfase3 12 4" xfId="2016" xr:uid="{DF615BE0-54E2-452D-AE77-512A4ED57D55}"/>
    <cellStyle name="40% - Ênfase3 12 4 2" xfId="6101" xr:uid="{044425F2-495A-45A6-B2EA-D2F3252EBAB4}"/>
    <cellStyle name="40% - Ênfase3 12 4 2 2" xfId="14378" xr:uid="{DBCFD74D-DC26-4566-A1BB-FBF80F6864BB}"/>
    <cellStyle name="40% - Ênfase3 12 4 3" xfId="8101" xr:uid="{9B4163CF-D2C2-452C-B700-8A7493821020}"/>
    <cellStyle name="40% - Ênfase3 12 4 3 2" xfId="16378" xr:uid="{660D9AA8-9D46-4C0A-A41B-343EB918B59B}"/>
    <cellStyle name="40% - Ênfase3 12 4 4" xfId="4068" xr:uid="{E091F203-6A2D-49C0-B1B6-C408A9C030B4}"/>
    <cellStyle name="40% - Ênfase3 12 4 4 2" xfId="12345" xr:uid="{7088A4C2-CCB6-4143-9F74-EA58E793CC7E}"/>
    <cellStyle name="40% - Ênfase3 12 4 5" xfId="10296" xr:uid="{989A09D4-CEB7-420F-A29E-5F7E33271E60}"/>
    <cellStyle name="40% - Ênfase3 12 5" xfId="4565" xr:uid="{70FFBE17-1E14-472A-8AD5-DA55C02FA620}"/>
    <cellStyle name="40% - Ênfase3 12 5 2" xfId="12842" xr:uid="{3A46FF32-8C08-4F0F-9E88-B5CFE7F0B747}"/>
    <cellStyle name="40% - Ênfase3 12 6" xfId="6595" xr:uid="{C8D3DAB4-E8C3-4CBF-96F5-890484D764EE}"/>
    <cellStyle name="40% - Ênfase3 12 6 2" xfId="14872" xr:uid="{70A30F2B-FDB7-48D6-9D25-9954DED00D99}"/>
    <cellStyle name="40% - Ênfase3 12 7" xfId="2518" xr:uid="{1099DB18-ECB7-429E-900E-CFD474D9F494}"/>
    <cellStyle name="40% - Ênfase3 12 7 2" xfId="10795" xr:uid="{42011EEC-89A9-43DC-8D02-CBD3FFE61E8F}"/>
    <cellStyle name="40% - Ênfase3 12 8" xfId="8748" xr:uid="{166E5D7E-04D5-4689-81B1-821D0F24E347}"/>
    <cellStyle name="40% - Ênfase3 13" xfId="398" xr:uid="{9EED4F53-4495-46ED-9F44-E21197F6DFC5}"/>
    <cellStyle name="40% - Ênfase3 13 2" xfId="1476" xr:uid="{02002D5B-50C4-423E-9C0E-E288950E3CC9}"/>
    <cellStyle name="40% - Ênfase3 13 2 2" xfId="5566" xr:uid="{BCE2B742-6341-40B8-8B30-54B0E6F29DF8}"/>
    <cellStyle name="40% - Ênfase3 13 2 2 2" xfId="13843" xr:uid="{F2F95A2A-29B7-4EEE-B76D-97FAFAA39154}"/>
    <cellStyle name="40% - Ênfase3 13 2 3" xfId="7590" xr:uid="{38660CBC-C9C1-4477-91AA-85E7FBDA3304}"/>
    <cellStyle name="40% - Ênfase3 13 2 3 2" xfId="15867" xr:uid="{BDCBCCFA-BE20-41BA-B6B3-A2F2335AFF52}"/>
    <cellStyle name="40% - Ênfase3 13 2 4" xfId="3532" xr:uid="{0A43190E-EA6A-40E2-8662-124891B8340F}"/>
    <cellStyle name="40% - Ênfase3 13 2 4 2" xfId="11809" xr:uid="{809C4C28-3326-4C89-B3AA-7C51556D1ED8}"/>
    <cellStyle name="40% - Ênfase3 13 2 5" xfId="9760" xr:uid="{8B478499-B4EE-4E34-BCEE-10E6BC73C890}"/>
    <cellStyle name="40% - Ênfase3 13 3" xfId="966" xr:uid="{CD989C52-C3C5-4C77-BF3F-9688C0C5694E}"/>
    <cellStyle name="40% - Ênfase3 13 3 2" xfId="5069" xr:uid="{03D42E8D-6542-4DD3-A556-82C4AAA7F6FA}"/>
    <cellStyle name="40% - Ênfase3 13 3 2 2" xfId="13346" xr:uid="{B52FE89C-9E54-4D7B-9689-71CF67E98A43}"/>
    <cellStyle name="40% - Ênfase3 13 3 3" xfId="7094" xr:uid="{CC3D87B8-CB7D-4B97-A40C-2C99A84F5B34}"/>
    <cellStyle name="40% - Ênfase3 13 3 3 2" xfId="15371" xr:uid="{1CC3F917-C0F3-4600-84EB-C61B325F26E4}"/>
    <cellStyle name="40% - Ênfase3 13 3 4" xfId="3026" xr:uid="{EBB8CA8D-4A41-4A4A-83C1-33EB73B74120}"/>
    <cellStyle name="40% - Ênfase3 13 3 4 2" xfId="11303" xr:uid="{EBD15F99-A436-41A0-B661-BFB375C936B9}"/>
    <cellStyle name="40% - Ênfase3 13 3 5" xfId="9255" xr:uid="{4F6EFC6A-8BD8-4848-AEA9-5755E3D76DD2}"/>
    <cellStyle name="40% - Ênfase3 13 4" xfId="2017" xr:uid="{2C7A4968-D413-4B9E-AF9F-3EF5D6BCDF5E}"/>
    <cellStyle name="40% - Ênfase3 13 4 2" xfId="6102" xr:uid="{676BFEDC-C5DE-4DF5-ACBF-590B70D580E2}"/>
    <cellStyle name="40% - Ênfase3 13 4 2 2" xfId="14379" xr:uid="{121E6046-F1A8-4283-AE7A-8DF08FCF6F58}"/>
    <cellStyle name="40% - Ênfase3 13 4 3" xfId="8102" xr:uid="{1411E765-8895-43E7-A764-E5B87EA1EC24}"/>
    <cellStyle name="40% - Ênfase3 13 4 3 2" xfId="16379" xr:uid="{8D31A11D-A42A-46DD-8925-7FB2CDC31F75}"/>
    <cellStyle name="40% - Ênfase3 13 4 4" xfId="4069" xr:uid="{49C2724A-A9DA-40D8-9002-C72CB27CD2F4}"/>
    <cellStyle name="40% - Ênfase3 13 4 4 2" xfId="12346" xr:uid="{74896CEC-4ACE-42BB-B1AE-86833A32500B}"/>
    <cellStyle name="40% - Ênfase3 13 4 5" xfId="10297" xr:uid="{A9E032B5-652D-4EDF-863D-AA079AE2BDBC}"/>
    <cellStyle name="40% - Ênfase3 13 5" xfId="4566" xr:uid="{65582255-C77C-4E27-B624-B14CD2F142F4}"/>
    <cellStyle name="40% - Ênfase3 13 5 2" xfId="12843" xr:uid="{720C040F-4740-4CA1-B449-5C9C2A1796C7}"/>
    <cellStyle name="40% - Ênfase3 13 6" xfId="6596" xr:uid="{13734367-58F0-47AE-A41C-D59D2AC9E105}"/>
    <cellStyle name="40% - Ênfase3 13 6 2" xfId="14873" xr:uid="{CCF8133E-644A-42F4-ACC9-30B7CD84B44D}"/>
    <cellStyle name="40% - Ênfase3 13 7" xfId="2519" xr:uid="{31789CBD-C937-4D38-A9D8-2C55947BC38D}"/>
    <cellStyle name="40% - Ênfase3 13 7 2" xfId="10796" xr:uid="{B6730E35-653E-4F5D-BA4A-D3DAB485B965}"/>
    <cellStyle name="40% - Ênfase3 13 8" xfId="8749" xr:uid="{462AD3B9-1249-42C0-A90E-FFB55A06AAEF}"/>
    <cellStyle name="40% - Ênfase3 14" xfId="399" xr:uid="{785E4FB5-A13A-43D3-9060-E475980E5984}"/>
    <cellStyle name="40% - Ênfase3 14 2" xfId="1477" xr:uid="{B5666223-9660-47B4-BDEE-64B8C7E55AEB}"/>
    <cellStyle name="40% - Ênfase3 14 2 2" xfId="5567" xr:uid="{D7CC6617-B3C2-4C6F-A40E-0D3BCBC2C2B7}"/>
    <cellStyle name="40% - Ênfase3 14 2 2 2" xfId="13844" xr:uid="{EE94B1B9-4A7F-4117-A0BA-792B7451F997}"/>
    <cellStyle name="40% - Ênfase3 14 2 3" xfId="7591" xr:uid="{EB207F0D-9C2D-4446-8154-E6E51025EAC7}"/>
    <cellStyle name="40% - Ênfase3 14 2 3 2" xfId="15868" xr:uid="{8DA78B64-18BD-46AD-8C88-D5A8B57F69D1}"/>
    <cellStyle name="40% - Ênfase3 14 2 4" xfId="3533" xr:uid="{03E726F4-E907-4772-AFD5-05A92487EB5C}"/>
    <cellStyle name="40% - Ênfase3 14 2 4 2" xfId="11810" xr:uid="{D7C1BA62-4867-462D-B569-4A410E75AB52}"/>
    <cellStyle name="40% - Ênfase3 14 2 5" xfId="9761" xr:uid="{E0C2FC46-B44B-471B-95A8-91505212FCFC}"/>
    <cellStyle name="40% - Ênfase3 14 3" xfId="967" xr:uid="{C2750EAF-9059-4353-A0D0-7CFD992754DF}"/>
    <cellStyle name="40% - Ênfase3 14 3 2" xfId="5070" xr:uid="{5F30E97E-BA69-44EC-9209-FC092BC0E728}"/>
    <cellStyle name="40% - Ênfase3 14 3 2 2" xfId="13347" xr:uid="{2F8D6DC0-64F7-4696-8684-6C1CAC12F2B6}"/>
    <cellStyle name="40% - Ênfase3 14 3 3" xfId="7095" xr:uid="{ADDBE194-7ABE-42E3-A003-9A66BD68F054}"/>
    <cellStyle name="40% - Ênfase3 14 3 3 2" xfId="15372" xr:uid="{185F3649-9B19-41EC-A6A5-E17900B548BB}"/>
    <cellStyle name="40% - Ênfase3 14 3 4" xfId="3027" xr:uid="{B4F07392-7F33-488A-9966-7A52F9F90793}"/>
    <cellStyle name="40% - Ênfase3 14 3 4 2" xfId="11304" xr:uid="{A240E274-D558-4A1F-89CF-043587C31BF6}"/>
    <cellStyle name="40% - Ênfase3 14 3 5" xfId="9256" xr:uid="{124F5427-513F-46B2-8F6D-C6E3E6B14602}"/>
    <cellStyle name="40% - Ênfase3 14 4" xfId="2018" xr:uid="{3DB8AC5D-D1B1-4C1D-AADD-4F3A0E68FB7B}"/>
    <cellStyle name="40% - Ênfase3 14 4 2" xfId="6103" xr:uid="{516AF5F8-186F-4E3C-AA91-FEC2C0509F1A}"/>
    <cellStyle name="40% - Ênfase3 14 4 2 2" xfId="14380" xr:uid="{B48B496C-EC7C-4934-90BE-E20825F88006}"/>
    <cellStyle name="40% - Ênfase3 14 4 3" xfId="8103" xr:uid="{209825ED-0BFF-4C9C-910F-CC7CF4F6A2C9}"/>
    <cellStyle name="40% - Ênfase3 14 4 3 2" xfId="16380" xr:uid="{96BAB2E6-2737-4C9A-BBBC-EBF3074E42FB}"/>
    <cellStyle name="40% - Ênfase3 14 4 4" xfId="4070" xr:uid="{F38F7E60-C1E7-44BF-9250-28640FBE401D}"/>
    <cellStyle name="40% - Ênfase3 14 4 4 2" xfId="12347" xr:uid="{A4CBEA0C-745D-446E-83B9-100C4986DDCB}"/>
    <cellStyle name="40% - Ênfase3 14 4 5" xfId="10298" xr:uid="{D737FBB5-F6CF-4135-B81F-34FDE63101E3}"/>
    <cellStyle name="40% - Ênfase3 14 5" xfId="4567" xr:uid="{CDEFEE38-43BF-4B08-9DAD-6E465D2EE8CF}"/>
    <cellStyle name="40% - Ênfase3 14 5 2" xfId="12844" xr:uid="{82A9FC82-2449-4C67-BC84-3E68495AD284}"/>
    <cellStyle name="40% - Ênfase3 14 6" xfId="6597" xr:uid="{F12E286E-EEE8-4853-9C21-0A0161C7028E}"/>
    <cellStyle name="40% - Ênfase3 14 6 2" xfId="14874" xr:uid="{04E530D3-3F3E-42D4-AF6B-7B9422642C63}"/>
    <cellStyle name="40% - Ênfase3 14 7" xfId="2520" xr:uid="{1ACA8695-1060-4C1E-AA58-507E103E1983}"/>
    <cellStyle name="40% - Ênfase3 14 7 2" xfId="10797" xr:uid="{9524138A-55CC-48F9-B39D-50E5BC12CE5D}"/>
    <cellStyle name="40% - Ênfase3 14 8" xfId="8750" xr:uid="{E650F3B7-E057-4F3E-9FF6-38120857206E}"/>
    <cellStyle name="40% - Ênfase3 15" xfId="400" xr:uid="{1128E3FB-0D91-48C5-8F98-CFEE774E441D}"/>
    <cellStyle name="40% - Ênfase3 15 2" xfId="1478" xr:uid="{19E737F7-2B9F-43EE-9FB1-79B5010AF500}"/>
    <cellStyle name="40% - Ênfase3 15 2 2" xfId="5568" xr:uid="{E1416BBC-2E23-4DE4-92B0-81548473F4EC}"/>
    <cellStyle name="40% - Ênfase3 15 2 2 2" xfId="13845" xr:uid="{99023D8E-ACD9-4B57-9623-D0D8647CE9E7}"/>
    <cellStyle name="40% - Ênfase3 15 2 3" xfId="7592" xr:uid="{A960B181-CB34-44BD-9CCD-DC389C6D2D4B}"/>
    <cellStyle name="40% - Ênfase3 15 2 3 2" xfId="15869" xr:uid="{CEBF6A53-C406-4439-9F9F-C16559A0C976}"/>
    <cellStyle name="40% - Ênfase3 15 2 4" xfId="3534" xr:uid="{2AEF8CD3-E3F8-4911-8F02-154508900510}"/>
    <cellStyle name="40% - Ênfase3 15 2 4 2" xfId="11811" xr:uid="{14E948D1-9DDD-42BD-8AF3-D0151A2F4FA4}"/>
    <cellStyle name="40% - Ênfase3 15 2 5" xfId="9762" xr:uid="{B25934CA-B789-4132-94AE-B3339B9BD5C6}"/>
    <cellStyle name="40% - Ênfase3 15 3" xfId="968" xr:uid="{31989C88-4C30-4748-99C0-C179754F8A22}"/>
    <cellStyle name="40% - Ênfase3 15 3 2" xfId="5071" xr:uid="{DEA801DC-F80B-46F9-88FE-AD3270CC02F2}"/>
    <cellStyle name="40% - Ênfase3 15 3 2 2" xfId="13348" xr:uid="{48FDA880-FE69-4AE4-8F30-ACC1041A6D3A}"/>
    <cellStyle name="40% - Ênfase3 15 3 3" xfId="7096" xr:uid="{B194D021-9CF9-4834-92BC-425077BE935A}"/>
    <cellStyle name="40% - Ênfase3 15 3 3 2" xfId="15373" xr:uid="{015780CA-C0D6-4E81-AA25-642E0D90B21D}"/>
    <cellStyle name="40% - Ênfase3 15 3 4" xfId="3028" xr:uid="{B39CD6F4-4910-4FD3-B110-1BCC1C2CC46F}"/>
    <cellStyle name="40% - Ênfase3 15 3 4 2" xfId="11305" xr:uid="{26A10D88-6CF3-4479-86A6-5BF26917570E}"/>
    <cellStyle name="40% - Ênfase3 15 3 5" xfId="9257" xr:uid="{ADD40C00-689D-4E01-808A-214E7491448B}"/>
    <cellStyle name="40% - Ênfase3 15 4" xfId="2019" xr:uid="{AB57DE76-C7E7-49C2-AB9E-69557F7FD078}"/>
    <cellStyle name="40% - Ênfase3 15 4 2" xfId="6104" xr:uid="{89704B74-C550-49E4-9207-B8929FF347D2}"/>
    <cellStyle name="40% - Ênfase3 15 4 2 2" xfId="14381" xr:uid="{79D73497-532C-476F-98E3-D28311B45C9D}"/>
    <cellStyle name="40% - Ênfase3 15 4 3" xfId="8104" xr:uid="{98B0E81D-CF98-471C-AFE6-431DF679D18C}"/>
    <cellStyle name="40% - Ênfase3 15 4 3 2" xfId="16381" xr:uid="{E99C7CFF-50E8-49B2-BC8A-69DD2FC66351}"/>
    <cellStyle name="40% - Ênfase3 15 4 4" xfId="4071" xr:uid="{A1BB7189-F6A5-48C8-B692-183E1D8FE000}"/>
    <cellStyle name="40% - Ênfase3 15 4 4 2" xfId="12348" xr:uid="{29DD9310-EE83-45B0-8F48-9EBF51A96C40}"/>
    <cellStyle name="40% - Ênfase3 15 4 5" xfId="10299" xr:uid="{8A0514A5-8216-4438-BD71-6DF41CF4ED5A}"/>
    <cellStyle name="40% - Ênfase3 15 5" xfId="4568" xr:uid="{22C19EAD-CC80-4391-8FED-F56104814E62}"/>
    <cellStyle name="40% - Ênfase3 15 5 2" xfId="12845" xr:uid="{22206A1B-6814-4120-8C01-E8AA7E374757}"/>
    <cellStyle name="40% - Ênfase3 15 6" xfId="6598" xr:uid="{5D46BC53-AC83-48CD-B1D6-2ACD25A0DD81}"/>
    <cellStyle name="40% - Ênfase3 15 6 2" xfId="14875" xr:uid="{60532538-0C69-4361-8352-74268DDA5D8C}"/>
    <cellStyle name="40% - Ênfase3 15 7" xfId="2521" xr:uid="{24B9C8D5-0F16-401F-92AD-6883BA0744BD}"/>
    <cellStyle name="40% - Ênfase3 15 7 2" xfId="10798" xr:uid="{0E83D891-A8AF-4991-BB10-55DC0975B2FD}"/>
    <cellStyle name="40% - Ênfase3 15 8" xfId="8751" xr:uid="{48497FD4-E557-42AC-ADF0-82698B75B590}"/>
    <cellStyle name="40% - Ênfase3 16" xfId="198" xr:uid="{C2B17F49-BEC4-4292-9333-274B18033E81}"/>
    <cellStyle name="40% - Ênfase3 16 2" xfId="1291" xr:uid="{A1B6B1B8-44C9-47E7-95C5-56BB09F1786A}"/>
    <cellStyle name="40% - Ênfase3 16 2 2" xfId="5381" xr:uid="{294B567F-B0FF-45A5-8F4C-4ACBC190B021}"/>
    <cellStyle name="40% - Ênfase3 16 2 2 2" xfId="13658" xr:uid="{E2199DE4-39AD-44F0-A9CC-1CD91046001E}"/>
    <cellStyle name="40% - Ênfase3 16 2 3" xfId="7406" xr:uid="{EDCD235C-ABAC-4AA8-B754-909E3C60C029}"/>
    <cellStyle name="40% - Ênfase3 16 2 3 2" xfId="15683" xr:uid="{2B58DD1C-890F-4ED1-A349-F2A1FFF69034}"/>
    <cellStyle name="40% - Ênfase3 16 2 4" xfId="3347" xr:uid="{82E9453E-B5A0-4ADA-AD47-1AF1746D4B23}"/>
    <cellStyle name="40% - Ênfase3 16 2 4 2" xfId="11624" xr:uid="{771992D1-B9F9-4FD7-A7B8-EB95F28B7486}"/>
    <cellStyle name="40% - Ênfase3 16 2 5" xfId="9575" xr:uid="{276227FC-0695-451B-B40D-A2E80F4E0F52}"/>
    <cellStyle name="40% - Ênfase3 16 3" xfId="782" xr:uid="{C0EF34E5-7984-4814-A0E1-1E0665AD9B12}"/>
    <cellStyle name="40% - Ênfase3 16 3 2" xfId="4885" xr:uid="{5994191E-8DC3-4814-BE9E-81A51C6BF45F}"/>
    <cellStyle name="40% - Ênfase3 16 3 2 2" xfId="13162" xr:uid="{ECB3ED42-9EFB-433F-A13B-604C01B7DAEC}"/>
    <cellStyle name="40% - Ênfase3 16 3 3" xfId="6910" xr:uid="{3C3C4CFA-E857-4901-99BC-2A226466E93D}"/>
    <cellStyle name="40% - Ênfase3 16 3 3 2" xfId="15187" xr:uid="{BB7F7CE2-1D70-4BFA-87A2-448E1D10096B}"/>
    <cellStyle name="40% - Ênfase3 16 3 4" xfId="2842" xr:uid="{2C20F01C-5BE1-469F-8D0D-6587EB9D75B2}"/>
    <cellStyle name="40% - Ênfase3 16 3 4 2" xfId="11119" xr:uid="{E48CDEDD-16FD-4D56-AC37-B7EA4C95E113}"/>
    <cellStyle name="40% - Ênfase3 16 3 5" xfId="9071" xr:uid="{6A359A0D-5078-448B-99F8-C6D1640ECF60}"/>
    <cellStyle name="40% - Ênfase3 16 4" xfId="1833" xr:uid="{C0F783D9-C31C-4568-B147-5F148AEC3077}"/>
    <cellStyle name="40% - Ênfase3 16 4 2" xfId="5918" xr:uid="{7EC9EB65-914D-418E-B3AD-C8B5B3FCDF20}"/>
    <cellStyle name="40% - Ênfase3 16 4 2 2" xfId="14195" xr:uid="{C2B80DBE-7728-49D2-8E50-973A7CD4CB13}"/>
    <cellStyle name="40% - Ênfase3 16 4 3" xfId="7918" xr:uid="{718F5EA5-9455-4B6D-947D-EE6428C022B0}"/>
    <cellStyle name="40% - Ênfase3 16 4 3 2" xfId="16195" xr:uid="{657C69B6-71C0-455B-94AE-31BFC48002F5}"/>
    <cellStyle name="40% - Ênfase3 16 4 4" xfId="3885" xr:uid="{0E46BAF4-3741-45E8-9998-C38FF2198F91}"/>
    <cellStyle name="40% - Ênfase3 16 4 4 2" xfId="12162" xr:uid="{B00070A9-7FB5-48E6-9802-66374DA2705C}"/>
    <cellStyle name="40% - Ênfase3 16 4 5" xfId="10113" xr:uid="{D0F7FC14-FBD2-40A8-AE2E-B314CF74EC62}"/>
    <cellStyle name="40% - Ênfase3 16 5" xfId="4381" xr:uid="{5DB77BFB-EF1E-4609-8B8E-160D133B9F12}"/>
    <cellStyle name="40% - Ênfase3 16 5 2" xfId="12658" xr:uid="{5F77B8E9-4AF7-4A0C-B975-5649611A0C44}"/>
    <cellStyle name="40% - Ênfase3 16 6" xfId="6412" xr:uid="{352C1BEC-516F-411C-9248-EB8F1BB91AE0}"/>
    <cellStyle name="40% - Ênfase3 16 6 2" xfId="14689" xr:uid="{F304FDF0-342C-4BA1-89CF-D04EE7A278E6}"/>
    <cellStyle name="40% - Ênfase3 16 7" xfId="2333" xr:uid="{8C3DE207-5373-4300-80E5-6F8BDEC2A190}"/>
    <cellStyle name="40% - Ênfase3 16 7 2" xfId="10610" xr:uid="{C2F18E1D-B398-45E5-A6AB-A888354CB9C0}"/>
    <cellStyle name="40% - Ênfase3 16 8" xfId="8564" xr:uid="{A4BD7EAB-1AE6-4A06-8DFA-FBFD590175F1}"/>
    <cellStyle name="40% - Ênfase3 17" xfId="403" xr:uid="{A76C8F76-EAE8-4532-9C27-C7979F9F0AAF}"/>
    <cellStyle name="40% - Ênfase3 17 2" xfId="1481" xr:uid="{CD06AC89-3512-4B49-8413-3F25087EC9E1}"/>
    <cellStyle name="40% - Ênfase3 17 2 2" xfId="5571" xr:uid="{E5C874B8-AC19-48A0-A6CB-F81A0ABA1CF7}"/>
    <cellStyle name="40% - Ênfase3 17 2 2 2" xfId="13848" xr:uid="{C35A6A49-1F16-4FFF-93AF-952E77821D4F}"/>
    <cellStyle name="40% - Ênfase3 17 2 3" xfId="7595" xr:uid="{737E7628-19F0-4AF8-9011-DFD23C0DADB9}"/>
    <cellStyle name="40% - Ênfase3 17 2 3 2" xfId="15872" xr:uid="{D066E673-A40E-460A-BAD5-EAB020F3099A}"/>
    <cellStyle name="40% - Ênfase3 17 2 4" xfId="3537" xr:uid="{BDDF59E0-CDA3-46B9-B5E1-E30EE8558F8E}"/>
    <cellStyle name="40% - Ênfase3 17 2 4 2" xfId="11814" xr:uid="{90618BFE-BEA2-493C-A384-F6024B202622}"/>
    <cellStyle name="40% - Ênfase3 17 2 5" xfId="9765" xr:uid="{8C8AA8C2-4033-4F1E-8250-684F2E1AD65F}"/>
    <cellStyle name="40% - Ênfase3 17 3" xfId="971" xr:uid="{431E940D-7309-4899-A841-D88E9C993522}"/>
    <cellStyle name="40% - Ênfase3 17 3 2" xfId="5074" xr:uid="{F942A822-FDE2-4C84-8311-261D033D4755}"/>
    <cellStyle name="40% - Ênfase3 17 3 2 2" xfId="13351" xr:uid="{9FA46568-0FDD-449F-8333-5BCA69784E7D}"/>
    <cellStyle name="40% - Ênfase3 17 3 3" xfId="7099" xr:uid="{47F07C15-D8F3-432B-B7C2-A9454C8DAD1D}"/>
    <cellStyle name="40% - Ênfase3 17 3 3 2" xfId="15376" xr:uid="{C173591E-EC78-4AF0-94CE-C4C4DE0AA3CE}"/>
    <cellStyle name="40% - Ênfase3 17 3 4" xfId="3031" xr:uid="{6D2E5450-7B36-4F7A-85B7-3989A424228E}"/>
    <cellStyle name="40% - Ênfase3 17 3 4 2" xfId="11308" xr:uid="{75E06F57-046D-45E9-A923-7AAEF12F9FB7}"/>
    <cellStyle name="40% - Ênfase3 17 3 5" xfId="9260" xr:uid="{7AC31DF4-0AB0-4645-AED6-80505AA49719}"/>
    <cellStyle name="40% - Ênfase3 17 4" xfId="2022" xr:uid="{E9B9CD75-C058-460D-B89D-B3CA140D81B9}"/>
    <cellStyle name="40% - Ênfase3 17 4 2" xfId="6107" xr:uid="{706EE538-5262-4063-B082-8C2E7546E99F}"/>
    <cellStyle name="40% - Ênfase3 17 4 2 2" xfId="14384" xr:uid="{FB25FCAC-3E89-49F8-B52F-486B919C650A}"/>
    <cellStyle name="40% - Ênfase3 17 4 3" xfId="8107" xr:uid="{420C7D98-8A90-4FA6-94A1-658E83C2A141}"/>
    <cellStyle name="40% - Ênfase3 17 4 3 2" xfId="16384" xr:uid="{B81523D4-F019-41EC-B0B9-598E8779D8F9}"/>
    <cellStyle name="40% - Ênfase3 17 4 4" xfId="4074" xr:uid="{8CF9A029-8C1C-4EB2-AF7F-798C616F8B16}"/>
    <cellStyle name="40% - Ênfase3 17 4 4 2" xfId="12351" xr:uid="{1ED1D49D-B330-4841-9EA4-9BEE59B0470D}"/>
    <cellStyle name="40% - Ênfase3 17 4 5" xfId="10302" xr:uid="{5CC94936-53C3-4AF3-B494-5441D0AA6D6B}"/>
    <cellStyle name="40% - Ênfase3 17 5" xfId="4571" xr:uid="{0B68E53E-16D3-46FE-B998-E61909682DFA}"/>
    <cellStyle name="40% - Ênfase3 17 5 2" xfId="12848" xr:uid="{AB20EA11-69A5-4C73-B1A5-1372A74D83AD}"/>
    <cellStyle name="40% - Ênfase3 17 6" xfId="6601" xr:uid="{BE78D86A-3123-4A5C-AB2A-589282EE8A6F}"/>
    <cellStyle name="40% - Ênfase3 17 6 2" xfId="14878" xr:uid="{7175C212-8923-4853-9953-0100F1EAAB21}"/>
    <cellStyle name="40% - Ênfase3 17 7" xfId="2524" xr:uid="{29173F22-A8F3-4519-969D-D48DED8B178A}"/>
    <cellStyle name="40% - Ênfase3 17 7 2" xfId="10801" xr:uid="{E794CCEF-660B-403F-A176-8A3C1C12FF19}"/>
    <cellStyle name="40% - Ênfase3 17 8" xfId="8754" xr:uid="{9361C56C-C3EE-4899-A415-4E85D7A64576}"/>
    <cellStyle name="40% - Ênfase3 18" xfId="405" xr:uid="{3E7EF27C-7057-4F2A-A574-AB6BF5FABCFE}"/>
    <cellStyle name="40% - Ênfase3 18 2" xfId="1482" xr:uid="{E8190CE6-C388-4B8C-8ACF-12CB5C18CDD2}"/>
    <cellStyle name="40% - Ênfase3 18 2 2" xfId="5572" xr:uid="{CA6B08C1-6D23-4582-AFF8-5597E046EDE4}"/>
    <cellStyle name="40% - Ênfase3 18 2 2 2" xfId="13849" xr:uid="{12E33F13-224F-4186-B101-422A2223D9B0}"/>
    <cellStyle name="40% - Ênfase3 18 2 3" xfId="7596" xr:uid="{7BE02273-7C3D-443A-803D-A26FD0F975B9}"/>
    <cellStyle name="40% - Ênfase3 18 2 3 2" xfId="15873" xr:uid="{0C6F91F5-06A2-4574-9DA8-93A21890BBF4}"/>
    <cellStyle name="40% - Ênfase3 18 2 4" xfId="3538" xr:uid="{F8306D0F-446E-41CE-9588-8AFCCCF3CB8D}"/>
    <cellStyle name="40% - Ênfase3 18 2 4 2" xfId="11815" xr:uid="{791A72B3-3CD8-432A-8D3E-9B8E15DE3DE9}"/>
    <cellStyle name="40% - Ênfase3 18 2 5" xfId="9766" xr:uid="{1FFF793A-CDEE-400D-8107-7126DF1317B1}"/>
    <cellStyle name="40% - Ênfase3 18 3" xfId="972" xr:uid="{3224C67C-EE2D-42DA-A932-3E4863900812}"/>
    <cellStyle name="40% - Ênfase3 18 3 2" xfId="5075" xr:uid="{1792CB9A-1679-417E-AF23-163FCFBC7954}"/>
    <cellStyle name="40% - Ênfase3 18 3 2 2" xfId="13352" xr:uid="{2C1E66AE-6BA3-4B47-9BDE-4ADE1B8100C7}"/>
    <cellStyle name="40% - Ênfase3 18 3 3" xfId="7100" xr:uid="{AD57CC1E-DE0D-4E42-92C8-A8CDC45A72E4}"/>
    <cellStyle name="40% - Ênfase3 18 3 3 2" xfId="15377" xr:uid="{98B4C125-7A2E-4066-9A53-4BD0B54E747E}"/>
    <cellStyle name="40% - Ênfase3 18 3 4" xfId="3032" xr:uid="{F1A67D5E-5977-4115-8935-5C14E6F397F4}"/>
    <cellStyle name="40% - Ênfase3 18 3 4 2" xfId="11309" xr:uid="{6F651A50-56C8-4CDA-9365-1BFA698F661A}"/>
    <cellStyle name="40% - Ênfase3 18 3 5" xfId="9261" xr:uid="{4DC04663-B277-4824-B226-8EC3D2F0061A}"/>
    <cellStyle name="40% - Ênfase3 18 4" xfId="2023" xr:uid="{78BB527C-5FEB-4F89-9CD9-5958E136B02B}"/>
    <cellStyle name="40% - Ênfase3 18 4 2" xfId="6108" xr:uid="{C7528143-4BB4-4AED-9666-241CB65D1ECA}"/>
    <cellStyle name="40% - Ênfase3 18 4 2 2" xfId="14385" xr:uid="{D775EB86-A147-494E-B09A-ACA51E976A87}"/>
    <cellStyle name="40% - Ênfase3 18 4 3" xfId="8108" xr:uid="{4574E337-F39D-4D03-9AC4-7E90E15A3E48}"/>
    <cellStyle name="40% - Ênfase3 18 4 3 2" xfId="16385" xr:uid="{4E5F7870-B64A-4862-9F7D-AEC89342E1AA}"/>
    <cellStyle name="40% - Ênfase3 18 4 4" xfId="4075" xr:uid="{9B998000-69A4-47D1-97AB-FCB48252E252}"/>
    <cellStyle name="40% - Ênfase3 18 4 4 2" xfId="12352" xr:uid="{225DC379-0161-4DE3-A574-B034890F7346}"/>
    <cellStyle name="40% - Ênfase3 18 4 5" xfId="10303" xr:uid="{0E67E9A9-FB6A-426A-AC1F-165383EBEA9B}"/>
    <cellStyle name="40% - Ênfase3 18 5" xfId="4572" xr:uid="{9F4241DA-DA9F-428C-92AD-A18EEADD3D6F}"/>
    <cellStyle name="40% - Ênfase3 18 5 2" xfId="12849" xr:uid="{0091A17F-2D9A-4136-B352-90F65B7F53A0}"/>
    <cellStyle name="40% - Ênfase3 18 6" xfId="6602" xr:uid="{48647700-B78C-4046-99CE-AC1A996D6966}"/>
    <cellStyle name="40% - Ênfase3 18 6 2" xfId="14879" xr:uid="{54B7CA78-D9F8-4F76-8A2C-79D0698BC0A9}"/>
    <cellStyle name="40% - Ênfase3 18 7" xfId="2525" xr:uid="{176F5E74-C822-44FE-BED4-E8C3416CA3E6}"/>
    <cellStyle name="40% - Ênfase3 18 7 2" xfId="10802" xr:uid="{1BB23876-28A9-4568-B1E5-0D3EE3EDCD52}"/>
    <cellStyle name="40% - Ênfase3 18 8" xfId="8755" xr:uid="{2B8F5646-8914-4732-811B-5CCA702A3171}"/>
    <cellStyle name="40% - Ênfase3 19" xfId="408" xr:uid="{8CBC1DA6-DD6D-4253-A774-A3053CDDBC1B}"/>
    <cellStyle name="40% - Ênfase3 19 2" xfId="1484" xr:uid="{26A7394E-ABD8-46FF-BFA1-C32B1307FBA4}"/>
    <cellStyle name="40% - Ênfase3 19 2 2" xfId="5574" xr:uid="{BBFBAF9B-D984-4F70-A83A-911675F1D959}"/>
    <cellStyle name="40% - Ênfase3 19 2 2 2" xfId="13851" xr:uid="{10F05D40-B861-40A6-8EE8-DADD6EC71229}"/>
    <cellStyle name="40% - Ênfase3 19 2 3" xfId="7598" xr:uid="{65635196-7518-4CA1-85A8-39D1736376F9}"/>
    <cellStyle name="40% - Ênfase3 19 2 3 2" xfId="15875" xr:uid="{27E2CB21-53AE-431B-BC10-EF10B67F7097}"/>
    <cellStyle name="40% - Ênfase3 19 2 4" xfId="3540" xr:uid="{D62C51E9-6528-456D-96D4-25EC6467EB5C}"/>
    <cellStyle name="40% - Ênfase3 19 2 4 2" xfId="11817" xr:uid="{A35FD807-B775-44AB-8C8D-3AD15982DA46}"/>
    <cellStyle name="40% - Ênfase3 19 2 5" xfId="9768" xr:uid="{E87117D2-1016-4420-BDCD-5945E07EE7D1}"/>
    <cellStyle name="40% - Ênfase3 19 3" xfId="974" xr:uid="{E3C9EC6A-3F67-4D08-8F12-B319C62DB98F}"/>
    <cellStyle name="40% - Ênfase3 19 3 2" xfId="5077" xr:uid="{7237A5EB-E6AF-49FF-9DC5-840773AE9F98}"/>
    <cellStyle name="40% - Ênfase3 19 3 2 2" xfId="13354" xr:uid="{41577E4B-93C4-4489-9E45-9A450C78506B}"/>
    <cellStyle name="40% - Ênfase3 19 3 3" xfId="7102" xr:uid="{32265955-0A7C-4514-B8D2-72E68DF8C96E}"/>
    <cellStyle name="40% - Ênfase3 19 3 3 2" xfId="15379" xr:uid="{60E128E8-39CC-49A2-87FD-729D3B72EEFF}"/>
    <cellStyle name="40% - Ênfase3 19 3 4" xfId="3034" xr:uid="{32F12252-35B3-4724-B037-59581BB6E406}"/>
    <cellStyle name="40% - Ênfase3 19 3 4 2" xfId="11311" xr:uid="{CA9F02F7-302A-4876-95AE-FB1EF26C7AB2}"/>
    <cellStyle name="40% - Ênfase3 19 3 5" xfId="9263" xr:uid="{1C3F8F14-C5F4-4477-A66F-9AD99CD1C93B}"/>
    <cellStyle name="40% - Ênfase3 19 4" xfId="2025" xr:uid="{49EF3C7C-0418-450F-869B-825228451ACA}"/>
    <cellStyle name="40% - Ênfase3 19 4 2" xfId="6110" xr:uid="{1CBCC52F-049C-400F-A22B-426CF0A805F1}"/>
    <cellStyle name="40% - Ênfase3 19 4 2 2" xfId="14387" xr:uid="{10C3F8AA-4E98-4260-84BF-152DEFB86AB4}"/>
    <cellStyle name="40% - Ênfase3 19 4 3" xfId="8110" xr:uid="{B0E5C753-8FF1-4194-959C-5492A0A836CB}"/>
    <cellStyle name="40% - Ênfase3 19 4 3 2" xfId="16387" xr:uid="{2D0FB7D0-CF88-462C-8225-2781BB5DB8A4}"/>
    <cellStyle name="40% - Ênfase3 19 4 4" xfId="4077" xr:uid="{0887C2EF-7273-4D2A-BAC9-7FEDCAF5C7DA}"/>
    <cellStyle name="40% - Ênfase3 19 4 4 2" xfId="12354" xr:uid="{3F3EDC43-092C-446F-9B7D-ECDAA7111BF9}"/>
    <cellStyle name="40% - Ênfase3 19 4 5" xfId="10305" xr:uid="{82CD19C8-F11B-45C3-AE45-6071469EB6B8}"/>
    <cellStyle name="40% - Ênfase3 19 5" xfId="4574" xr:uid="{904F1E9B-9C35-4D49-B007-910DB367F953}"/>
    <cellStyle name="40% - Ênfase3 19 5 2" xfId="12851" xr:uid="{BA833193-2C66-489D-B34C-A3AA8D1FABF6}"/>
    <cellStyle name="40% - Ênfase3 19 6" xfId="6604" xr:uid="{51A679FB-A148-4AE6-A68A-23C71FD64A6D}"/>
    <cellStyle name="40% - Ênfase3 19 6 2" xfId="14881" xr:uid="{CDE27DFA-5301-4379-ACC0-941916D3A86C}"/>
    <cellStyle name="40% - Ênfase3 19 7" xfId="2527" xr:uid="{FA3CDE3D-FADB-4753-BB2A-C708B2C49A3A}"/>
    <cellStyle name="40% - Ênfase3 19 7 2" xfId="10804" xr:uid="{3DEAE65F-6B67-45F4-9A4E-DD531B3FA7E6}"/>
    <cellStyle name="40% - Ênfase3 19 8" xfId="8757" xr:uid="{5EFF9FFE-3EE2-401E-ADD4-2C42E2DEB860}"/>
    <cellStyle name="40% - Ênfase3 2" xfId="85" xr:uid="{369560FC-4298-4F4D-992E-E65E1E4D8A43}"/>
    <cellStyle name="40% - Ênfase3 2 2" xfId="88" xr:uid="{E4B394BB-62A2-457D-9F22-303ED400A358}"/>
    <cellStyle name="40% - Ênfase3 2 2 2" xfId="1185" xr:uid="{497C3223-7798-48BC-B971-C2DC7F0FD583}"/>
    <cellStyle name="40% - Ênfase3 2 2 2 2" xfId="5276" xr:uid="{3E9F0B41-A117-49AF-B88A-636AC39DCD22}"/>
    <cellStyle name="40% - Ênfase3 2 2 2 2 2" xfId="13553" xr:uid="{68E21229-93FA-4239-9FF3-2E844FBCEBE5}"/>
    <cellStyle name="40% - Ênfase3 2 2 2 3" xfId="7301" xr:uid="{6E0C191B-6E1C-4236-902B-3BB39B63510D}"/>
    <cellStyle name="40% - Ênfase3 2 2 2 3 2" xfId="15578" xr:uid="{872AA2F9-FC7D-4A0C-9044-BCE43E94953C}"/>
    <cellStyle name="40% - Ênfase3 2 2 2 4" xfId="3241" xr:uid="{345722E4-A8E6-444E-933E-8A9C6DC073F8}"/>
    <cellStyle name="40% - Ênfase3 2 2 2 4 2" xfId="11518" xr:uid="{02E7B328-FE7C-4F27-B2C5-9537FAC3CABB}"/>
    <cellStyle name="40% - Ênfase3 2 2 2 5" xfId="9469" xr:uid="{35ECD336-A415-4BBB-A601-D9591E43C1E2}"/>
    <cellStyle name="40% - Ênfase3 2 2 3" xfId="675" xr:uid="{DC13D5D2-27C7-4B30-857B-04A169BBAE51}"/>
    <cellStyle name="40% - Ênfase3 2 2 3 2" xfId="4780" xr:uid="{683C0436-EFE7-497E-8B85-49128C1D9A72}"/>
    <cellStyle name="40% - Ênfase3 2 2 3 2 2" xfId="13057" xr:uid="{01EA3B45-41AA-4B35-8803-D5AE04CC1555}"/>
    <cellStyle name="40% - Ênfase3 2 2 3 3" xfId="6805" xr:uid="{67E095F3-E258-4FC5-84F4-DAB0A20CBA63}"/>
    <cellStyle name="40% - Ênfase3 2 2 3 3 2" xfId="15082" xr:uid="{2197260C-C323-478F-9663-913B7625D97D}"/>
    <cellStyle name="40% - Ênfase3 2 2 3 4" xfId="2735" xr:uid="{DFCF9306-4D40-480D-86F2-6C39B785EDB7}"/>
    <cellStyle name="40% - Ênfase3 2 2 3 4 2" xfId="11012" xr:uid="{1A10F3C0-AA3C-4EDA-AA6D-D1670757EBFD}"/>
    <cellStyle name="40% - Ênfase3 2 2 3 5" xfId="8964" xr:uid="{63EA67C7-C121-484A-B422-0A7F1C7DA785}"/>
    <cellStyle name="40% - Ênfase3 2 2 4" xfId="1727" xr:uid="{C72F9468-74D4-435F-95F7-88CF51869D80}"/>
    <cellStyle name="40% - Ênfase3 2 2 4 2" xfId="5813" xr:uid="{705C3A4F-7870-4D4D-B0D2-A15FF7F39BB2}"/>
    <cellStyle name="40% - Ênfase3 2 2 4 2 2" xfId="14090" xr:uid="{0D202DED-784F-4935-98D9-768CC0786828}"/>
    <cellStyle name="40% - Ênfase3 2 2 4 3" xfId="7813" xr:uid="{9BE42501-C9E6-4533-8485-827C30892210}"/>
    <cellStyle name="40% - Ênfase3 2 2 4 3 2" xfId="16090" xr:uid="{FA800180-795E-405D-A86C-33AFC121D808}"/>
    <cellStyle name="40% - Ênfase3 2 2 4 4" xfId="3779" xr:uid="{1407736B-90C2-41DB-BDE2-3B61DF925046}"/>
    <cellStyle name="40% - Ênfase3 2 2 4 4 2" xfId="12056" xr:uid="{28B4E8A9-4678-43C0-8722-5C0F181973D8}"/>
    <cellStyle name="40% - Ênfase3 2 2 4 5" xfId="10007" xr:uid="{BA7510A8-7BB5-4733-B1DD-7A975B29A7E6}"/>
    <cellStyle name="40% - Ênfase3 2 2 5" xfId="4276" xr:uid="{DB4B884B-B597-4870-92AE-1892B1584913}"/>
    <cellStyle name="40% - Ênfase3 2 2 5 2" xfId="12553" xr:uid="{433522F8-5744-4918-B816-0AA89A8859FF}"/>
    <cellStyle name="40% - Ênfase3 2 2 6" xfId="6307" xr:uid="{DEB14552-7A7B-415A-8F52-6BC2A7ACE973}"/>
    <cellStyle name="40% - Ênfase3 2 2 6 2" xfId="14584" xr:uid="{42C42872-3856-44B9-B682-DEF042833634}"/>
    <cellStyle name="40% - Ênfase3 2 2 7" xfId="2227" xr:uid="{EE52CA96-CCCF-43B3-A1B1-AF032D3E8826}"/>
    <cellStyle name="40% - Ênfase3 2 2 7 2" xfId="10504" xr:uid="{9D6941D8-CB6B-4996-9355-7AA86F00D493}"/>
    <cellStyle name="40% - Ênfase3 2 2 8" xfId="8458" xr:uid="{98A7BAA7-95F4-4843-886C-DD36B8CEAC8D}"/>
    <cellStyle name="40% - Ênfase3 2 3" xfId="1182" xr:uid="{75ACBD87-651B-408D-9AD2-353E02BFD266}"/>
    <cellStyle name="40% - Ênfase3 2 3 2" xfId="5273" xr:uid="{EFEE9735-8D4D-40C5-8721-37D4B0FC8C3D}"/>
    <cellStyle name="40% - Ênfase3 2 3 2 2" xfId="13550" xr:uid="{F15316EF-C6F2-4679-96EF-E866290AB122}"/>
    <cellStyle name="40% - Ênfase3 2 3 3" xfId="7298" xr:uid="{688ACE96-733E-4F38-9F17-9D3442808784}"/>
    <cellStyle name="40% - Ênfase3 2 3 3 2" xfId="15575" xr:uid="{40FC55C3-4A9A-4EBB-9984-C9C6C316F40D}"/>
    <cellStyle name="40% - Ênfase3 2 3 4" xfId="3238" xr:uid="{020E0AA0-6827-4683-BAD6-00AA16DF07E0}"/>
    <cellStyle name="40% - Ênfase3 2 3 4 2" xfId="11515" xr:uid="{04EF8F88-DEB3-4BF3-9D3E-BA71B79B20B8}"/>
    <cellStyle name="40% - Ênfase3 2 3 5" xfId="9466" xr:uid="{84A975AE-EF6E-4264-B9EB-4E4F0D6BE900}"/>
    <cellStyle name="40% - Ênfase3 2 4" xfId="672" xr:uid="{BB5E0AE1-7E3E-482B-B705-6816600A2741}"/>
    <cellStyle name="40% - Ênfase3 2 4 2" xfId="4777" xr:uid="{84B5A005-B88D-45A9-90DF-94B894DE6010}"/>
    <cellStyle name="40% - Ênfase3 2 4 2 2" xfId="13054" xr:uid="{DDBC5337-7C42-4835-B2B2-11711DCB11FA}"/>
    <cellStyle name="40% - Ênfase3 2 4 3" xfId="6802" xr:uid="{EA489EFF-46ED-48A7-B90D-331953C619EF}"/>
    <cellStyle name="40% - Ênfase3 2 4 3 2" xfId="15079" xr:uid="{AF85BB50-BAC0-4A8D-BBF1-5FE7AC972425}"/>
    <cellStyle name="40% - Ênfase3 2 4 4" xfId="2732" xr:uid="{414240D5-68EC-4087-9080-6C1892A8AD87}"/>
    <cellStyle name="40% - Ênfase3 2 4 4 2" xfId="11009" xr:uid="{E126B9A4-679C-4345-A92A-090F904E6492}"/>
    <cellStyle name="40% - Ênfase3 2 4 5" xfId="8961" xr:uid="{AB4107E4-D039-4378-A64C-302A7452E3A6}"/>
    <cellStyle name="40% - Ênfase3 2 5" xfId="1724" xr:uid="{731B7661-C0F9-455E-B92A-4F42079E3BC4}"/>
    <cellStyle name="40% - Ênfase3 2 5 2" xfId="5810" xr:uid="{39FEA86B-421B-45C0-9EC6-3177BFB0D1FF}"/>
    <cellStyle name="40% - Ênfase3 2 5 2 2" xfId="14087" xr:uid="{93F7081A-2371-40B3-99F3-57FB8D28BCF8}"/>
    <cellStyle name="40% - Ênfase3 2 5 3" xfId="7810" xr:uid="{7CEFFEA0-0B22-4629-92A0-D03F80D73796}"/>
    <cellStyle name="40% - Ênfase3 2 5 3 2" xfId="16087" xr:uid="{52012898-EA9C-4292-AA1C-EC50D10FA813}"/>
    <cellStyle name="40% - Ênfase3 2 5 4" xfId="3776" xr:uid="{717C9BC8-AFA9-493D-87F1-FC214CA61F7D}"/>
    <cellStyle name="40% - Ênfase3 2 5 4 2" xfId="12053" xr:uid="{03239FF4-9119-4108-9880-BD8D5DBA5F96}"/>
    <cellStyle name="40% - Ênfase3 2 5 5" xfId="10004" xr:uid="{7901F8E7-C3C3-4EB4-B0F1-E71F6625B551}"/>
    <cellStyle name="40% - Ênfase3 2 6" xfId="4273" xr:uid="{6ED9BA70-4F33-4557-9903-039BBCA9B187}"/>
    <cellStyle name="40% - Ênfase3 2 6 2" xfId="12550" xr:uid="{FD666816-3C30-417F-AAC4-8A5626FD4874}"/>
    <cellStyle name="40% - Ênfase3 2 7" xfId="6304" xr:uid="{54DA2B4E-109D-4652-9106-401087286459}"/>
    <cellStyle name="40% - Ênfase3 2 7 2" xfId="14581" xr:uid="{8D44954D-82B7-442B-8DB2-664C60190123}"/>
    <cellStyle name="40% - Ênfase3 2 8" xfId="2224" xr:uid="{CCB983E6-EE16-407B-A773-49F728B54454}"/>
    <cellStyle name="40% - Ênfase3 2 8 2" xfId="10501" xr:uid="{88A6BF7B-D5B0-4B55-99B4-2A24D83D6A24}"/>
    <cellStyle name="40% - Ênfase3 2 9" xfId="8455" xr:uid="{1E245597-C0AB-47EB-9DC7-20745E7E6E56}"/>
    <cellStyle name="40% - Ênfase3 20" xfId="401" xr:uid="{0EA0988F-C49C-453C-9D29-4EEA0F8E22FD}"/>
    <cellStyle name="40% - Ênfase3 20 2" xfId="1479" xr:uid="{EAAEE2BC-09AF-424C-9CC0-520C25861D66}"/>
    <cellStyle name="40% - Ênfase3 20 2 2" xfId="5569" xr:uid="{063904DD-AF9E-4EB4-BF22-251EE63C772C}"/>
    <cellStyle name="40% - Ênfase3 20 2 2 2" xfId="13846" xr:uid="{B7BC09CB-892D-4CE9-9528-B27163C9046D}"/>
    <cellStyle name="40% - Ênfase3 20 2 3" xfId="7593" xr:uid="{D74D4C61-9C59-4402-AB8B-90E91115526D}"/>
    <cellStyle name="40% - Ênfase3 20 2 3 2" xfId="15870" xr:uid="{FB9A6294-D1E8-43DB-BAB8-0ABC0E3FACC5}"/>
    <cellStyle name="40% - Ênfase3 20 2 4" xfId="3535" xr:uid="{62EE9114-EAAE-4B56-8CBD-E97611BEEC8A}"/>
    <cellStyle name="40% - Ênfase3 20 2 4 2" xfId="11812" xr:uid="{8F004C60-A79A-4E5E-838F-C4E1C8CFDCE3}"/>
    <cellStyle name="40% - Ênfase3 20 2 5" xfId="9763" xr:uid="{7D779279-CA47-4AC7-A856-F87966B0D92D}"/>
    <cellStyle name="40% - Ênfase3 20 3" xfId="969" xr:uid="{43424F22-1F1A-479F-8108-9EF8BA923517}"/>
    <cellStyle name="40% - Ênfase3 20 3 2" xfId="5072" xr:uid="{121ECE8E-34E2-48ED-B7E6-DEE788A2F114}"/>
    <cellStyle name="40% - Ênfase3 20 3 2 2" xfId="13349" xr:uid="{AFE24BF0-D73F-48CC-80A4-7DBF478E14B0}"/>
    <cellStyle name="40% - Ênfase3 20 3 3" xfId="7097" xr:uid="{4A7128B2-608B-4712-B5A1-B3E5E1ABD382}"/>
    <cellStyle name="40% - Ênfase3 20 3 3 2" xfId="15374" xr:uid="{966B0E08-3FDB-4847-9E7E-11172C2EEF0E}"/>
    <cellStyle name="40% - Ênfase3 20 3 4" xfId="3029" xr:uid="{BF64D335-F076-4E97-B89D-9607D6084D22}"/>
    <cellStyle name="40% - Ênfase3 20 3 4 2" xfId="11306" xr:uid="{6EED1544-83A5-483B-BA76-260D3B81B814}"/>
    <cellStyle name="40% - Ênfase3 20 3 5" xfId="9258" xr:uid="{34C01D87-AE2A-41FE-B482-34DA3B17B142}"/>
    <cellStyle name="40% - Ênfase3 20 4" xfId="2020" xr:uid="{83CD6D98-CA9D-4365-9870-3F92A0E0C479}"/>
    <cellStyle name="40% - Ênfase3 20 4 2" xfId="6105" xr:uid="{56E626A3-5581-4938-B96D-DD3D3AEADC91}"/>
    <cellStyle name="40% - Ênfase3 20 4 2 2" xfId="14382" xr:uid="{143620DE-6DF6-4BD8-ADB0-C6923B55C3B0}"/>
    <cellStyle name="40% - Ênfase3 20 4 3" xfId="8105" xr:uid="{668B09D2-5C63-4F21-98B0-2272C9EDE359}"/>
    <cellStyle name="40% - Ênfase3 20 4 3 2" xfId="16382" xr:uid="{15409B50-F645-4030-9B0C-DC9B9495EA3A}"/>
    <cellStyle name="40% - Ênfase3 20 4 4" xfId="4072" xr:uid="{42287BB8-83DF-459B-A8DA-C0342DC79178}"/>
    <cellStyle name="40% - Ênfase3 20 4 4 2" xfId="12349" xr:uid="{EAE07AEC-F758-4C36-8D20-F3825EBF3EFF}"/>
    <cellStyle name="40% - Ênfase3 20 4 5" xfId="10300" xr:uid="{D08C5416-06C3-48FC-B833-B416668B0C7A}"/>
    <cellStyle name="40% - Ênfase3 20 5" xfId="4569" xr:uid="{4FC22E20-CDEA-4169-94E4-7952E532B3A6}"/>
    <cellStyle name="40% - Ênfase3 20 5 2" xfId="12846" xr:uid="{1F39ED7E-1CF1-4C0B-924E-244E0C2182C2}"/>
    <cellStyle name="40% - Ênfase3 20 6" xfId="6599" xr:uid="{10DD06C5-7819-4CA4-87EE-60A78849C7A4}"/>
    <cellStyle name="40% - Ênfase3 20 6 2" xfId="14876" xr:uid="{37A5760C-4D11-4C30-8D53-32AC0166A047}"/>
    <cellStyle name="40% - Ênfase3 20 7" xfId="2522" xr:uid="{A7CFF357-63A5-452A-8548-89780135D0FC}"/>
    <cellStyle name="40% - Ênfase3 20 7 2" xfId="10799" xr:uid="{7293D8D2-9468-4E1C-A32B-1566B9A83510}"/>
    <cellStyle name="40% - Ênfase3 20 8" xfId="8752" xr:uid="{5F98A23B-224C-4921-B048-C22420DFD9CD}"/>
    <cellStyle name="40% - Ênfase3 21" xfId="199" xr:uid="{21CB411A-D76A-49BC-95F5-B95B3B8E82D7}"/>
    <cellStyle name="40% - Ênfase3 21 2" xfId="1292" xr:uid="{CC3A1B14-D027-463B-910E-8D2834E20358}"/>
    <cellStyle name="40% - Ênfase3 21 2 2" xfId="5382" xr:uid="{68C13586-DFA7-49DB-A514-EB92DB771CB9}"/>
    <cellStyle name="40% - Ênfase3 21 2 2 2" xfId="13659" xr:uid="{3133CE3F-8F2F-46F3-BEF1-0A72FDE1F789}"/>
    <cellStyle name="40% - Ênfase3 21 2 3" xfId="7407" xr:uid="{DD2504EC-B951-464C-B1BD-A79894522EBB}"/>
    <cellStyle name="40% - Ênfase3 21 2 3 2" xfId="15684" xr:uid="{024911F8-F758-4BA0-A380-1565120B2188}"/>
    <cellStyle name="40% - Ênfase3 21 2 4" xfId="3348" xr:uid="{9F2ED674-9F88-460F-98E2-8CE6BB64151B}"/>
    <cellStyle name="40% - Ênfase3 21 2 4 2" xfId="11625" xr:uid="{2BB2FD7A-C667-43D7-B50C-3D736F6D17D3}"/>
    <cellStyle name="40% - Ênfase3 21 2 5" xfId="9576" xr:uid="{76DFD27D-3BFA-4595-9BFB-C012ABA167CA}"/>
    <cellStyle name="40% - Ênfase3 21 3" xfId="783" xr:uid="{415A1C06-FC36-40DA-9887-CD0C2095C768}"/>
    <cellStyle name="40% - Ênfase3 21 3 2" xfId="4886" xr:uid="{379AC412-1AEC-4769-B21C-92D6F6954F16}"/>
    <cellStyle name="40% - Ênfase3 21 3 2 2" xfId="13163" xr:uid="{27648209-0E5A-44D8-BE30-E6CEB5D05D54}"/>
    <cellStyle name="40% - Ênfase3 21 3 3" xfId="6911" xr:uid="{2D605999-D97C-47CF-976D-D4506786A46B}"/>
    <cellStyle name="40% - Ênfase3 21 3 3 2" xfId="15188" xr:uid="{2496263D-1647-40CC-BF1F-55497BEF4439}"/>
    <cellStyle name="40% - Ênfase3 21 3 4" xfId="2843" xr:uid="{15BD3450-DC89-4B50-BD17-11E06AD1AEAD}"/>
    <cellStyle name="40% - Ênfase3 21 3 4 2" xfId="11120" xr:uid="{C20646E8-5621-4F55-B305-9C92247B0A4C}"/>
    <cellStyle name="40% - Ênfase3 21 3 5" xfId="9072" xr:uid="{A8E343C4-C487-46EB-B2D5-30618F7B5055}"/>
    <cellStyle name="40% - Ênfase3 21 4" xfId="1834" xr:uid="{40AA5888-144F-4B16-83A4-689E4A69A7E7}"/>
    <cellStyle name="40% - Ênfase3 21 4 2" xfId="5919" xr:uid="{6AC30DF6-A964-4AD0-B677-0A01AA1E2918}"/>
    <cellStyle name="40% - Ênfase3 21 4 2 2" xfId="14196" xr:uid="{2E17619E-D6F1-4677-99CC-A6FFC9912B69}"/>
    <cellStyle name="40% - Ênfase3 21 4 3" xfId="7919" xr:uid="{8060BB29-3932-411C-9E0B-EA2A36A04F4F}"/>
    <cellStyle name="40% - Ênfase3 21 4 3 2" xfId="16196" xr:uid="{6F8CD6C4-3429-4646-9A7B-B9F43F59396E}"/>
    <cellStyle name="40% - Ênfase3 21 4 4" xfId="3886" xr:uid="{74D06A8B-1D2C-43AA-908C-A14F89439EDE}"/>
    <cellStyle name="40% - Ênfase3 21 4 4 2" xfId="12163" xr:uid="{EC163B53-2238-4D1A-92BF-293E64562ADD}"/>
    <cellStyle name="40% - Ênfase3 21 4 5" xfId="10114" xr:uid="{F738E09E-8D8C-437F-928F-BE9B004955AF}"/>
    <cellStyle name="40% - Ênfase3 21 5" xfId="4382" xr:uid="{B8767E9A-0A94-4FE2-AB33-B13826D9D8E8}"/>
    <cellStyle name="40% - Ênfase3 21 5 2" xfId="12659" xr:uid="{81511D2F-3B91-43B8-8564-190DD653208E}"/>
    <cellStyle name="40% - Ênfase3 21 6" xfId="6413" xr:uid="{48CF2A74-D208-46E2-A106-FD24CF617027}"/>
    <cellStyle name="40% - Ênfase3 21 6 2" xfId="14690" xr:uid="{27FD6B4A-2ACC-4E6C-9499-B866E04C417E}"/>
    <cellStyle name="40% - Ênfase3 21 7" xfId="2334" xr:uid="{3DA6C82B-B20A-4FEC-B07E-6BA8D7DFB61B}"/>
    <cellStyle name="40% - Ênfase3 21 7 2" xfId="10611" xr:uid="{AB8BDF20-C856-4259-87A9-B527AFFAF90E}"/>
    <cellStyle name="40% - Ênfase3 21 8" xfId="8565" xr:uid="{E1C0B90B-36AB-433C-A945-BF3146334549}"/>
    <cellStyle name="40% - Ênfase3 22" xfId="404" xr:uid="{682CC447-9DD2-4FD7-9379-EE1D5F7ADB7B}"/>
    <cellStyle name="40% - Ênfase3 3" xfId="90" xr:uid="{3051D095-1623-4FC2-8084-9D6BF09C54B0}"/>
    <cellStyle name="40% - Ênfase3 3 2" xfId="95" xr:uid="{7A1B4956-184F-4F28-9EB5-C2F1D57CBC10}"/>
    <cellStyle name="40% - Ênfase3 3 2 2" xfId="1192" xr:uid="{7F402D24-4E35-401C-A03E-40DEF7570C78}"/>
    <cellStyle name="40% - Ênfase3 3 2 2 2" xfId="5283" xr:uid="{2867E702-AB95-462B-8C09-7ADF55543844}"/>
    <cellStyle name="40% - Ênfase3 3 2 2 2 2" xfId="13560" xr:uid="{E431DD03-31A6-41EE-ABAD-810EAA4EBBBF}"/>
    <cellStyle name="40% - Ênfase3 3 2 2 3" xfId="7308" xr:uid="{94100AA9-9122-40DC-861A-1C6EEED375EA}"/>
    <cellStyle name="40% - Ênfase3 3 2 2 3 2" xfId="15585" xr:uid="{8084E1FC-09C5-4FED-A4A7-57268B31D47A}"/>
    <cellStyle name="40% - Ênfase3 3 2 2 4" xfId="3248" xr:uid="{EDD0D66F-3004-4D90-9BE1-0DFB53A4D441}"/>
    <cellStyle name="40% - Ênfase3 3 2 2 4 2" xfId="11525" xr:uid="{3FAC399E-806E-42F5-805D-8F75A64C090B}"/>
    <cellStyle name="40% - Ênfase3 3 2 2 5" xfId="9476" xr:uid="{68ED7D79-F703-42CB-8305-EC2F39B37839}"/>
    <cellStyle name="40% - Ênfase3 3 2 3" xfId="682" xr:uid="{41ED8D86-61F0-41CD-B56B-7F2880CD92D1}"/>
    <cellStyle name="40% - Ênfase3 3 2 3 2" xfId="4787" xr:uid="{28C3B637-5EC6-42E8-A166-936966CA0A86}"/>
    <cellStyle name="40% - Ênfase3 3 2 3 2 2" xfId="13064" xr:uid="{C5E802C8-AE76-48D8-9CD6-9A5762349F0D}"/>
    <cellStyle name="40% - Ênfase3 3 2 3 3" xfId="6812" xr:uid="{E342389B-FAB1-475E-80EB-E809790DD42C}"/>
    <cellStyle name="40% - Ênfase3 3 2 3 3 2" xfId="15089" xr:uid="{38888F35-FF71-41DA-B358-D1266ECEBA2B}"/>
    <cellStyle name="40% - Ênfase3 3 2 3 4" xfId="2742" xr:uid="{84E46A15-8451-43A1-BF3F-A2329B29D7B4}"/>
    <cellStyle name="40% - Ênfase3 3 2 3 4 2" xfId="11019" xr:uid="{3C34D3EA-5B90-4B7F-A76C-3F3937299B70}"/>
    <cellStyle name="40% - Ênfase3 3 2 3 5" xfId="8971" xr:uid="{644BF788-7F18-409B-9C4C-58B585E4158E}"/>
    <cellStyle name="40% - Ênfase3 3 2 4" xfId="1734" xr:uid="{8409B65B-1E6E-4C24-975A-9BD6087DDA95}"/>
    <cellStyle name="40% - Ênfase3 3 2 4 2" xfId="5820" xr:uid="{051C26EC-5F88-42EE-AB3B-151512FB3A09}"/>
    <cellStyle name="40% - Ênfase3 3 2 4 2 2" xfId="14097" xr:uid="{F707D8B0-2E7D-4BC9-A3B0-D4D5C9DFA0D5}"/>
    <cellStyle name="40% - Ênfase3 3 2 4 3" xfId="7820" xr:uid="{5560574E-FDD1-4661-858D-5E476C1978DF}"/>
    <cellStyle name="40% - Ênfase3 3 2 4 3 2" xfId="16097" xr:uid="{B7D7B30F-FD01-46DC-ACEE-D43FAF3A51E2}"/>
    <cellStyle name="40% - Ênfase3 3 2 4 4" xfId="3786" xr:uid="{236F2596-3206-4C27-8FD8-C85F9CF93992}"/>
    <cellStyle name="40% - Ênfase3 3 2 4 4 2" xfId="12063" xr:uid="{9C7E3BBF-2B8D-4934-A48B-9E72DCEA39AD}"/>
    <cellStyle name="40% - Ênfase3 3 2 4 5" xfId="10014" xr:uid="{18675F69-AE9F-4EAA-A98D-A9049834DCBB}"/>
    <cellStyle name="40% - Ênfase3 3 2 5" xfId="4283" xr:uid="{7097C2EA-BD41-4BA5-AEC2-2E51835DD3A5}"/>
    <cellStyle name="40% - Ênfase3 3 2 5 2" xfId="12560" xr:uid="{000F97CF-F4D4-4E9B-8D21-D9520A5386B8}"/>
    <cellStyle name="40% - Ênfase3 3 2 6" xfId="6314" xr:uid="{F1D73EC7-C553-47A1-A8FC-15551CB16ADF}"/>
    <cellStyle name="40% - Ênfase3 3 2 6 2" xfId="14591" xr:uid="{A5EEC9C2-285A-4218-AE41-6EE3F8F21E56}"/>
    <cellStyle name="40% - Ênfase3 3 2 7" xfId="2234" xr:uid="{87396078-0B9E-4AB1-A77F-D7E3F01037C7}"/>
    <cellStyle name="40% - Ênfase3 3 2 7 2" xfId="10511" xr:uid="{7DCED026-528B-4F3C-84DD-74C4F6CE067E}"/>
    <cellStyle name="40% - Ênfase3 3 2 8" xfId="8465" xr:uid="{C138AE4C-A237-4BC1-8788-458C8C452600}"/>
    <cellStyle name="40% - Ênfase3 3 3" xfId="1187" xr:uid="{5FC46B1F-4CC0-434C-963D-2F1130EE18B1}"/>
    <cellStyle name="40% - Ênfase3 3 3 2" xfId="5278" xr:uid="{98EA006E-6283-493E-A7F7-70FDF73E2B9D}"/>
    <cellStyle name="40% - Ênfase3 3 3 2 2" xfId="13555" xr:uid="{1F0B182B-27F0-40A9-9DF2-8B9311B0FC3B}"/>
    <cellStyle name="40% - Ênfase3 3 3 3" xfId="7303" xr:uid="{A5DB7CF0-3228-4481-8AD3-BD3AD56B5DD1}"/>
    <cellStyle name="40% - Ênfase3 3 3 3 2" xfId="15580" xr:uid="{474B7C5C-70EC-4B66-B388-021F8F62BB40}"/>
    <cellStyle name="40% - Ênfase3 3 3 4" xfId="3243" xr:uid="{3DCBFE2E-945D-466B-8F8C-BFB3303CC207}"/>
    <cellStyle name="40% - Ênfase3 3 3 4 2" xfId="11520" xr:uid="{E9B8F915-6108-4D30-9CB7-856DD7110675}"/>
    <cellStyle name="40% - Ênfase3 3 3 5" xfId="9471" xr:uid="{4925FED9-ED18-49BE-9DDF-E00E35D15503}"/>
    <cellStyle name="40% - Ênfase3 3 4" xfId="677" xr:uid="{E0915C3A-0293-43B8-9AC3-9703B09F151F}"/>
    <cellStyle name="40% - Ênfase3 3 4 2" xfId="4782" xr:uid="{2077DA18-0D52-4C9B-925A-F983D367C89A}"/>
    <cellStyle name="40% - Ênfase3 3 4 2 2" xfId="13059" xr:uid="{5A9406C2-675D-4ACA-9D63-55167B4DB8A2}"/>
    <cellStyle name="40% - Ênfase3 3 4 3" xfId="6807" xr:uid="{6D6B9D6C-4233-453D-B3D9-518F34439E94}"/>
    <cellStyle name="40% - Ênfase3 3 4 3 2" xfId="15084" xr:uid="{2A1DCBA0-0DD9-4194-B876-A34F67388370}"/>
    <cellStyle name="40% - Ênfase3 3 4 4" xfId="2737" xr:uid="{AC4AB17D-C5B1-46DD-B39A-3B3F52E81221}"/>
    <cellStyle name="40% - Ênfase3 3 4 4 2" xfId="11014" xr:uid="{76040BB2-39E6-4F1B-A51D-4F739E173FF0}"/>
    <cellStyle name="40% - Ênfase3 3 4 5" xfId="8966" xr:uid="{DC4798C5-404D-4999-B8D7-6C4E3FFD76A0}"/>
    <cellStyle name="40% - Ênfase3 3 5" xfId="1729" xr:uid="{65CED023-F30B-45DE-982B-12EF2DC0F5CA}"/>
    <cellStyle name="40% - Ênfase3 3 5 2" xfId="5815" xr:uid="{95234B11-9E61-49C5-9E31-D7CABA26FC0D}"/>
    <cellStyle name="40% - Ênfase3 3 5 2 2" xfId="14092" xr:uid="{FAE716F9-5EC9-4BB0-91F0-499975A62345}"/>
    <cellStyle name="40% - Ênfase3 3 5 3" xfId="7815" xr:uid="{01A6A9CC-BF99-4E3F-83E2-4430166B2069}"/>
    <cellStyle name="40% - Ênfase3 3 5 3 2" xfId="16092" xr:uid="{5921B168-5A3D-4A24-A435-0734AA93FB14}"/>
    <cellStyle name="40% - Ênfase3 3 5 4" xfId="3781" xr:uid="{06A5F468-08E7-4629-9C6F-C04FB57FBF94}"/>
    <cellStyle name="40% - Ênfase3 3 5 4 2" xfId="12058" xr:uid="{F0A5614B-5602-4065-9194-5B3989593C4D}"/>
    <cellStyle name="40% - Ênfase3 3 5 5" xfId="10009" xr:uid="{B17877CE-0423-4642-B803-B03A67A3BDBE}"/>
    <cellStyle name="40% - Ênfase3 3 6" xfId="4278" xr:uid="{073DDA22-2F9A-4FB8-94BC-1C2628C828BB}"/>
    <cellStyle name="40% - Ênfase3 3 6 2" xfId="12555" xr:uid="{964C3FD2-576B-48E8-B23D-43005E1B8156}"/>
    <cellStyle name="40% - Ênfase3 3 7" xfId="6309" xr:uid="{1E7BA133-59A4-4DEA-96AA-FC31FE6BD1F8}"/>
    <cellStyle name="40% - Ênfase3 3 7 2" xfId="14586" xr:uid="{FF6A4432-03E7-4585-AA7A-C8AA42DE9898}"/>
    <cellStyle name="40% - Ênfase3 3 8" xfId="2229" xr:uid="{D6FC376D-9E02-4444-8244-AF4AD10E9D3E}"/>
    <cellStyle name="40% - Ênfase3 3 8 2" xfId="10506" xr:uid="{89EB1EA8-8754-440D-9F55-EEB10BC7AD34}"/>
    <cellStyle name="40% - Ênfase3 3 9" xfId="8460" xr:uid="{42054FA9-BF8F-4281-8C9C-23E8D2DAC016}"/>
    <cellStyle name="40% - Ênfase3 4" xfId="55" xr:uid="{EF5D5776-B112-4C92-B3F4-44C24FB2F447}"/>
    <cellStyle name="40% - Ênfase3 4 2" xfId="97" xr:uid="{60B6E7FB-ABC4-4E34-B043-3E2C2F46C4BC}"/>
    <cellStyle name="40% - Ênfase3 4 2 2" xfId="1194" xr:uid="{F9E4871C-4CB0-408D-96CC-2421C47E02DC}"/>
    <cellStyle name="40% - Ênfase3 4 2 2 2" xfId="5285" xr:uid="{F70E96E0-451A-4CD9-B53F-F86EC5B5A19B}"/>
    <cellStyle name="40% - Ênfase3 4 2 2 2 2" xfId="13562" xr:uid="{B8270CE3-774B-4AA3-A64D-F6B3139880C2}"/>
    <cellStyle name="40% - Ênfase3 4 2 2 3" xfId="7310" xr:uid="{4794085B-6B53-4EDA-A9F1-137B298DF156}"/>
    <cellStyle name="40% - Ênfase3 4 2 2 3 2" xfId="15587" xr:uid="{9AF574D2-A8AC-4003-A2F4-AC2F411D618F}"/>
    <cellStyle name="40% - Ênfase3 4 2 2 4" xfId="3250" xr:uid="{06DFEDD2-A46E-46B5-B59D-8D052201EA12}"/>
    <cellStyle name="40% - Ênfase3 4 2 2 4 2" xfId="11527" xr:uid="{704F9A49-1EB6-4AEB-A888-F96A30AB93D4}"/>
    <cellStyle name="40% - Ênfase3 4 2 2 5" xfId="9478" xr:uid="{147AE9EF-19CB-4DBE-91A9-78631F0E6FE4}"/>
    <cellStyle name="40% - Ênfase3 4 2 3" xfId="684" xr:uid="{1C522494-4F95-40B1-85CD-5B67CEAC92C0}"/>
    <cellStyle name="40% - Ênfase3 4 2 3 2" xfId="4789" xr:uid="{7774120E-EBEC-4CBF-AB9F-95ECA4EA757B}"/>
    <cellStyle name="40% - Ênfase3 4 2 3 2 2" xfId="13066" xr:uid="{BA43FE6E-C3D2-4E80-B75B-ED9936523758}"/>
    <cellStyle name="40% - Ênfase3 4 2 3 3" xfId="6814" xr:uid="{5BCB9F6F-1EE4-4E19-AA2C-998FE8DC959B}"/>
    <cellStyle name="40% - Ênfase3 4 2 3 3 2" xfId="15091" xr:uid="{542D60C4-A00E-442E-B7C6-8138DC7364AB}"/>
    <cellStyle name="40% - Ênfase3 4 2 3 4" xfId="2744" xr:uid="{181A65F0-A94B-42DE-A054-E56ECDCAD761}"/>
    <cellStyle name="40% - Ênfase3 4 2 3 4 2" xfId="11021" xr:uid="{EA6A3B6C-5B89-41FF-8EA6-390330DE0BE8}"/>
    <cellStyle name="40% - Ênfase3 4 2 3 5" xfId="8973" xr:uid="{ACE524F0-2B62-4756-AC40-5966AD2F50C4}"/>
    <cellStyle name="40% - Ênfase3 4 2 4" xfId="1736" xr:uid="{CB7A9FF5-7A34-4ADC-93D2-EC4287E3F9DB}"/>
    <cellStyle name="40% - Ênfase3 4 2 4 2" xfId="5822" xr:uid="{687123AC-D1C6-4046-B857-5B6D30425170}"/>
    <cellStyle name="40% - Ênfase3 4 2 4 2 2" xfId="14099" xr:uid="{499AF168-5F4D-492E-B53C-53709304D4AC}"/>
    <cellStyle name="40% - Ênfase3 4 2 4 3" xfId="7822" xr:uid="{F9825FF7-088C-4A06-9A46-F10EB5D8EEEF}"/>
    <cellStyle name="40% - Ênfase3 4 2 4 3 2" xfId="16099" xr:uid="{3CFE76DA-14BF-4B24-A901-084B8B167C9F}"/>
    <cellStyle name="40% - Ênfase3 4 2 4 4" xfId="3788" xr:uid="{569646EE-A7DF-4CAD-BC8D-7973EE78D34F}"/>
    <cellStyle name="40% - Ênfase3 4 2 4 4 2" xfId="12065" xr:uid="{A4139CB7-34C1-40C4-86BB-402EE14AFDC9}"/>
    <cellStyle name="40% - Ênfase3 4 2 4 5" xfId="10016" xr:uid="{6AB05EE4-B500-4B09-920E-A9A920F929CC}"/>
    <cellStyle name="40% - Ênfase3 4 2 5" xfId="4285" xr:uid="{E214CB22-52DF-4726-9A8B-826F9AAA6D48}"/>
    <cellStyle name="40% - Ênfase3 4 2 5 2" xfId="12562" xr:uid="{CFD76A27-C6EF-4E4C-84D1-1BA3079CC818}"/>
    <cellStyle name="40% - Ênfase3 4 2 6" xfId="6316" xr:uid="{05E773B2-CEDB-4257-B062-5C3A7FD005C7}"/>
    <cellStyle name="40% - Ênfase3 4 2 6 2" xfId="14593" xr:uid="{60554E71-38D5-403A-974A-8CB7A664919A}"/>
    <cellStyle name="40% - Ênfase3 4 2 7" xfId="2236" xr:uid="{8974142D-645C-473B-BDC1-D2EB87E32879}"/>
    <cellStyle name="40% - Ênfase3 4 2 7 2" xfId="10513" xr:uid="{7F86809B-6D6F-4420-B029-36A08A6A9BE6}"/>
    <cellStyle name="40% - Ênfase3 4 2 8" xfId="8467" xr:uid="{29DFE2C1-4DF9-40EF-9659-84145709108E}"/>
    <cellStyle name="40% - Ênfase3 4 3" xfId="1154" xr:uid="{41450A21-72F8-4D20-8304-F84F73F8CCB0}"/>
    <cellStyle name="40% - Ênfase3 4 3 2" xfId="5246" xr:uid="{23536FD7-F543-4E03-B82B-0C2C29B94C00}"/>
    <cellStyle name="40% - Ênfase3 4 3 2 2" xfId="13523" xr:uid="{642F835A-AE91-4C69-A312-04F82489C4C8}"/>
    <cellStyle name="40% - Ênfase3 4 3 3" xfId="7271" xr:uid="{6BA5E6F3-F6CA-43FF-B58F-4CE802A006D3}"/>
    <cellStyle name="40% - Ênfase3 4 3 3 2" xfId="15548" xr:uid="{068EAEFC-1178-4546-9EC7-87068F009FFE}"/>
    <cellStyle name="40% - Ênfase3 4 3 4" xfId="3211" xr:uid="{5D99B1BC-EEBC-4175-ADB3-AF7E533AB755}"/>
    <cellStyle name="40% - Ênfase3 4 3 4 2" xfId="11488" xr:uid="{6AFCCE5D-C168-46EF-B13E-1CD9C713AEEF}"/>
    <cellStyle name="40% - Ênfase3 4 3 5" xfId="9439" xr:uid="{D96EE574-0D2E-4045-9AD6-ADFE10177FD4}"/>
    <cellStyle name="40% - Ênfase3 4 4" xfId="645" xr:uid="{9DF45CE2-045E-45C1-BDF8-64A61B935C1B}"/>
    <cellStyle name="40% - Ênfase3 4 4 2" xfId="4751" xr:uid="{8960DF20-3DFB-44DD-92A9-11A8A557B8B7}"/>
    <cellStyle name="40% - Ênfase3 4 4 2 2" xfId="13028" xr:uid="{EE09804D-12AC-4758-BC37-0C98F706461F}"/>
    <cellStyle name="40% - Ênfase3 4 4 3" xfId="6776" xr:uid="{D1B6410B-C8E4-4599-BF74-AB9F411FD77D}"/>
    <cellStyle name="40% - Ênfase3 4 4 3 2" xfId="15053" xr:uid="{C53A3155-F084-4B48-8178-7663E78BB241}"/>
    <cellStyle name="40% - Ênfase3 4 4 4" xfId="2706" xr:uid="{E90C71F8-7511-46BF-B573-A0D3C5F0EB41}"/>
    <cellStyle name="40% - Ênfase3 4 4 4 2" xfId="10983" xr:uid="{31779300-6ECA-4E52-BA1C-0F3E2778FC2F}"/>
    <cellStyle name="40% - Ênfase3 4 4 5" xfId="8935" xr:uid="{CCF87B64-AE2F-4AAD-BB4C-1F7D280DDC27}"/>
    <cellStyle name="40% - Ênfase3 4 5" xfId="1698" xr:uid="{433723F3-4E71-43CF-8AC3-A7D451F73679}"/>
    <cellStyle name="40% - Ênfase3 4 5 2" xfId="5784" xr:uid="{EFAE8879-878B-409E-8C4A-4843C85302B3}"/>
    <cellStyle name="40% - Ênfase3 4 5 2 2" xfId="14061" xr:uid="{65BBCF9A-F43A-42A6-AA6B-F2FDC013C063}"/>
    <cellStyle name="40% - Ênfase3 4 5 3" xfId="7784" xr:uid="{E2B01CC0-D6AB-4D89-8F95-C3619202412B}"/>
    <cellStyle name="40% - Ênfase3 4 5 3 2" xfId="16061" xr:uid="{E8684568-65A2-4E56-A2C9-A9C2136602B0}"/>
    <cellStyle name="40% - Ênfase3 4 5 4" xfId="3750" xr:uid="{71A88B0B-641D-4F5B-B8BB-63F744379ED7}"/>
    <cellStyle name="40% - Ênfase3 4 5 4 2" xfId="12027" xr:uid="{838ED9C5-335B-45FF-BFF5-63232622246E}"/>
    <cellStyle name="40% - Ênfase3 4 5 5" xfId="9978" xr:uid="{CD55BE70-964E-46CA-A922-6B84DBBBB45F}"/>
    <cellStyle name="40% - Ênfase3 4 6" xfId="4247" xr:uid="{AA007B6E-49F4-49D1-8CB9-28E29256D96C}"/>
    <cellStyle name="40% - Ênfase3 4 6 2" xfId="12524" xr:uid="{BDC660BC-07A5-4752-B6FF-731EFDBCF8D4}"/>
    <cellStyle name="40% - Ênfase3 4 7" xfId="6278" xr:uid="{DA73D63A-2B16-417B-AE3E-77FED5F80231}"/>
    <cellStyle name="40% - Ênfase3 4 7 2" xfId="14555" xr:uid="{B931C615-5022-4240-AE98-8EEAB41F010D}"/>
    <cellStyle name="40% - Ênfase3 4 8" xfId="2197" xr:uid="{0BC62A54-6374-425D-82E9-F571A900426B}"/>
    <cellStyle name="40% - Ênfase3 4 8 2" xfId="10474" xr:uid="{8E3A917C-67BF-4A98-840E-88D160DBB16F}"/>
    <cellStyle name="40% - Ênfase3 4 9" xfId="8429" xr:uid="{BBDF5E9C-8553-48BC-8AED-EF54D88FF888}"/>
    <cellStyle name="40% - Ênfase3 5" xfId="99" xr:uid="{573FDE32-EC83-4598-B7B6-239CF5F99EE8}"/>
    <cellStyle name="40% - Ênfase3 5 2" xfId="103" xr:uid="{8128EC7C-D2C5-486E-A4F9-BC4DA845E618}"/>
    <cellStyle name="40% - Ênfase3 5 2 2" xfId="1200" xr:uid="{F07FAFFD-266A-4DC0-AE9C-51A9CA6B743B}"/>
    <cellStyle name="40% - Ênfase3 5 2 2 2" xfId="5291" xr:uid="{6A6D2F08-81B0-4366-BCA8-CB4089BD8C68}"/>
    <cellStyle name="40% - Ênfase3 5 2 2 2 2" xfId="13568" xr:uid="{0B764FB7-CE42-4F79-9191-E98724500922}"/>
    <cellStyle name="40% - Ênfase3 5 2 2 3" xfId="7316" xr:uid="{BA1C17C7-D5BF-4529-B6E7-4B4282BCF7D2}"/>
    <cellStyle name="40% - Ênfase3 5 2 2 3 2" xfId="15593" xr:uid="{48E288DC-08FD-44CC-B69C-56CF518B5D29}"/>
    <cellStyle name="40% - Ênfase3 5 2 2 4" xfId="3256" xr:uid="{62C74CEC-441E-49F7-947E-D5C64D532AF2}"/>
    <cellStyle name="40% - Ênfase3 5 2 2 4 2" xfId="11533" xr:uid="{B670972F-E246-404E-A7FC-A77541C5456B}"/>
    <cellStyle name="40% - Ênfase3 5 2 2 5" xfId="9484" xr:uid="{0E457727-40A5-4883-9E44-9BE8FEFFE739}"/>
    <cellStyle name="40% - Ênfase3 5 2 3" xfId="690" xr:uid="{3F734DF7-E25D-4ADD-B645-74B96AF9708C}"/>
    <cellStyle name="40% - Ênfase3 5 2 3 2" xfId="4795" xr:uid="{054A581A-24B9-45F5-895A-719070E6CF41}"/>
    <cellStyle name="40% - Ênfase3 5 2 3 2 2" xfId="13072" xr:uid="{53C1541A-204B-469D-9E60-AD6458185015}"/>
    <cellStyle name="40% - Ênfase3 5 2 3 3" xfId="6820" xr:uid="{4280A236-82A5-416E-BC49-27AED4245771}"/>
    <cellStyle name="40% - Ênfase3 5 2 3 3 2" xfId="15097" xr:uid="{48605082-0670-4AED-B745-E98FDEB1DCE2}"/>
    <cellStyle name="40% - Ênfase3 5 2 3 4" xfId="2750" xr:uid="{A025EE9F-46EE-483E-ADF1-830ADC25E7D3}"/>
    <cellStyle name="40% - Ênfase3 5 2 3 4 2" xfId="11027" xr:uid="{6547ED3A-41E2-4D90-8C0C-1D2A7F80238F}"/>
    <cellStyle name="40% - Ênfase3 5 2 3 5" xfId="8979" xr:uid="{5C131480-979D-458C-AAE5-7F28DC8BC4DF}"/>
    <cellStyle name="40% - Ênfase3 5 2 4" xfId="1742" xr:uid="{F4C62B10-47D0-437F-BFD8-63E59179B063}"/>
    <cellStyle name="40% - Ênfase3 5 2 4 2" xfId="5828" xr:uid="{CBB424A5-7740-4774-8B23-C6ACEB71BD81}"/>
    <cellStyle name="40% - Ênfase3 5 2 4 2 2" xfId="14105" xr:uid="{0D8EA325-1392-4159-8593-70FB7EA94D2E}"/>
    <cellStyle name="40% - Ênfase3 5 2 4 3" xfId="7828" xr:uid="{B90D005F-DA07-4370-A1A1-C981AA72B23D}"/>
    <cellStyle name="40% - Ênfase3 5 2 4 3 2" xfId="16105" xr:uid="{502ED790-8F28-40FF-BE91-46957117F90E}"/>
    <cellStyle name="40% - Ênfase3 5 2 4 4" xfId="3794" xr:uid="{CC7DB6FD-1D9C-4A03-A730-E4DEFC943695}"/>
    <cellStyle name="40% - Ênfase3 5 2 4 4 2" xfId="12071" xr:uid="{62038A74-E06F-4951-BCE7-40AE0CB7EAC8}"/>
    <cellStyle name="40% - Ênfase3 5 2 4 5" xfId="10022" xr:uid="{6D8671A6-32F1-4517-80A4-7D9F91CBBB59}"/>
    <cellStyle name="40% - Ênfase3 5 2 5" xfId="4291" xr:uid="{5C36F08F-9A39-4F92-93D3-6FE281C816B0}"/>
    <cellStyle name="40% - Ênfase3 5 2 5 2" xfId="12568" xr:uid="{B6EAB3A8-CDDF-4CCC-BB8B-5AD038B35D3A}"/>
    <cellStyle name="40% - Ênfase3 5 2 6" xfId="6322" xr:uid="{837C0E69-5A31-4E83-B4FC-2AAB188FE844}"/>
    <cellStyle name="40% - Ênfase3 5 2 6 2" xfId="14599" xr:uid="{DA31E2BD-10F8-41C0-8E61-3047460427C8}"/>
    <cellStyle name="40% - Ênfase3 5 2 7" xfId="2242" xr:uid="{D01D469D-B4FA-4C0C-B8B4-FC1B8F7C55F7}"/>
    <cellStyle name="40% - Ênfase3 5 2 7 2" xfId="10519" xr:uid="{754F9A49-198F-47FF-A567-F538D3278E43}"/>
    <cellStyle name="40% - Ênfase3 5 2 8" xfId="8473" xr:uid="{EE7CD933-F254-4A44-9ADD-A63034835B3D}"/>
    <cellStyle name="40% - Ênfase3 5 3" xfId="1196" xr:uid="{8BC18A95-4757-4A93-81DA-75AC398F3D9E}"/>
    <cellStyle name="40% - Ênfase3 5 3 2" xfId="5287" xr:uid="{343EF80B-C5DB-4A8E-9CDB-62B057DBFE7B}"/>
    <cellStyle name="40% - Ênfase3 5 3 2 2" xfId="13564" xr:uid="{C5D7906B-A744-4F88-B79D-9481625A941D}"/>
    <cellStyle name="40% - Ênfase3 5 3 3" xfId="7312" xr:uid="{8D952E05-49C7-4307-8CDF-DF0242937E59}"/>
    <cellStyle name="40% - Ênfase3 5 3 3 2" xfId="15589" xr:uid="{7F34C226-2568-4CCE-AA27-4F2D99140447}"/>
    <cellStyle name="40% - Ênfase3 5 3 4" xfId="3252" xr:uid="{668303C5-C47D-42EE-B8D0-036EC7E29F4E}"/>
    <cellStyle name="40% - Ênfase3 5 3 4 2" xfId="11529" xr:uid="{CE838B7C-D0E1-416B-9CFD-C1636687EA45}"/>
    <cellStyle name="40% - Ênfase3 5 3 5" xfId="9480" xr:uid="{2F6C528A-6A97-419C-ACBB-B44C839FAEC0}"/>
    <cellStyle name="40% - Ênfase3 5 4" xfId="686" xr:uid="{EBDEA639-4253-4A4D-8BB1-B6738AABA6CC}"/>
    <cellStyle name="40% - Ênfase3 5 4 2" xfId="4791" xr:uid="{292C0D01-580A-49DC-A0ED-19428D1F1879}"/>
    <cellStyle name="40% - Ênfase3 5 4 2 2" xfId="13068" xr:uid="{EE5022FE-56A7-488D-AF5D-929A3B34189F}"/>
    <cellStyle name="40% - Ênfase3 5 4 3" xfId="6816" xr:uid="{75CE46D1-3886-4D54-9808-4F3B969BE87D}"/>
    <cellStyle name="40% - Ênfase3 5 4 3 2" xfId="15093" xr:uid="{77A1065E-69CD-4BD5-8AA2-C99F0338A5CC}"/>
    <cellStyle name="40% - Ênfase3 5 4 4" xfId="2746" xr:uid="{1EA86BC7-2C2F-4093-87AC-01EBF0F19921}"/>
    <cellStyle name="40% - Ênfase3 5 4 4 2" xfId="11023" xr:uid="{AE4ADB0D-CEAF-4A13-A35D-F94A5E0AD504}"/>
    <cellStyle name="40% - Ênfase3 5 4 5" xfId="8975" xr:uid="{AB110F78-84AD-47BE-A323-63B37FF5EBD5}"/>
    <cellStyle name="40% - Ênfase3 5 5" xfId="1738" xr:uid="{B288004B-AA4C-418C-B4DE-CD2242F96351}"/>
    <cellStyle name="40% - Ênfase3 5 5 2" xfId="5824" xr:uid="{73BCDBFD-CA22-46B3-9DF3-8F04F418D2A3}"/>
    <cellStyle name="40% - Ênfase3 5 5 2 2" xfId="14101" xr:uid="{E0505458-CFC3-4FEE-9F5B-12D5BF1840EF}"/>
    <cellStyle name="40% - Ênfase3 5 5 3" xfId="7824" xr:uid="{56D106D1-D7C9-46BE-8D95-DA19AEC65A24}"/>
    <cellStyle name="40% - Ênfase3 5 5 3 2" xfId="16101" xr:uid="{F2D9C978-E5AB-46E6-8DEF-E77F50D22CC8}"/>
    <cellStyle name="40% - Ênfase3 5 5 4" xfId="3790" xr:uid="{C17D01B7-5989-4E2F-8EE9-2519523CD689}"/>
    <cellStyle name="40% - Ênfase3 5 5 4 2" xfId="12067" xr:uid="{82B0FBEA-05A4-4539-AAB5-6D0A8376C875}"/>
    <cellStyle name="40% - Ênfase3 5 5 5" xfId="10018" xr:uid="{1ACDEEF5-E00F-4AD9-A163-0D2A7578B970}"/>
    <cellStyle name="40% - Ênfase3 5 6" xfId="4287" xr:uid="{2D6BAC7F-DB2B-4C2B-9904-0868C9F9DE4F}"/>
    <cellStyle name="40% - Ênfase3 5 6 2" xfId="12564" xr:uid="{E5236C77-40BC-40AE-9BB7-E796D04DC14F}"/>
    <cellStyle name="40% - Ênfase3 5 7" xfId="6318" xr:uid="{38186A91-C55A-4372-8980-FAB5514B26AE}"/>
    <cellStyle name="40% - Ênfase3 5 7 2" xfId="14595" xr:uid="{D05E5DEF-EB35-4C54-AC1D-DA835041017A}"/>
    <cellStyle name="40% - Ênfase3 5 8" xfId="2238" xr:uid="{7FBD0921-0BAA-4D25-8F18-A66737CA82B0}"/>
    <cellStyle name="40% - Ênfase3 5 8 2" xfId="10515" xr:uid="{2F8FF757-BAD4-4236-B12D-FC91FFABAAD8}"/>
    <cellStyle name="40% - Ênfase3 5 9" xfId="8469" xr:uid="{7BA8CF0D-9815-429E-B143-D2E07F059CE4}"/>
    <cellStyle name="40% - Ênfase3 6" xfId="410" xr:uid="{93588A29-4A61-4696-9102-A44D2EE76360}"/>
    <cellStyle name="40% - Ênfase3 6 2" xfId="412" xr:uid="{10050BC1-097D-4BAF-9EE1-EF7C660BA2C2}"/>
    <cellStyle name="40% - Ênfase3 6 2 2" xfId="1487" xr:uid="{BF399412-16C9-4B74-B850-8C8E37EE39BC}"/>
    <cellStyle name="40% - Ênfase3 6 2 2 2" xfId="5577" xr:uid="{A3C3B87D-AA62-4120-87A8-DA2AC459A592}"/>
    <cellStyle name="40% - Ênfase3 6 2 2 2 2" xfId="13854" xr:uid="{62A113CB-CD4D-4B27-9050-4462EEF89C26}"/>
    <cellStyle name="40% - Ênfase3 6 2 2 3" xfId="7601" xr:uid="{82F27BB8-2449-4EDF-A99D-CC05FB173DE6}"/>
    <cellStyle name="40% - Ênfase3 6 2 2 3 2" xfId="15878" xr:uid="{914BCB59-5648-42B7-BD16-DC78CE07A64E}"/>
    <cellStyle name="40% - Ênfase3 6 2 2 4" xfId="3543" xr:uid="{12BFBBA6-0353-4F45-B675-4683FF4017E2}"/>
    <cellStyle name="40% - Ênfase3 6 2 2 4 2" xfId="11820" xr:uid="{2D6B6F77-9DD5-48A9-9357-D8353FA17C85}"/>
    <cellStyle name="40% - Ênfase3 6 2 2 5" xfId="9771" xr:uid="{6693F465-08B9-401A-BEF6-10782E7AE931}"/>
    <cellStyle name="40% - Ênfase3 6 2 3" xfId="977" xr:uid="{F78ABCF0-F43C-4146-A96D-5ED81E2F619E}"/>
    <cellStyle name="40% - Ênfase3 6 2 3 2" xfId="5080" xr:uid="{10173800-D95C-4EF6-B359-407DBD968E8C}"/>
    <cellStyle name="40% - Ênfase3 6 2 3 2 2" xfId="13357" xr:uid="{B8B72FA1-382C-4F35-B943-7B643ED7301D}"/>
    <cellStyle name="40% - Ênfase3 6 2 3 3" xfId="7105" xr:uid="{44AEE572-4220-4782-BD80-57A6786AD8EC}"/>
    <cellStyle name="40% - Ênfase3 6 2 3 3 2" xfId="15382" xr:uid="{3EED00FB-53E1-4E1C-B35E-C66D0F34A424}"/>
    <cellStyle name="40% - Ênfase3 6 2 3 4" xfId="3037" xr:uid="{DB59BAA9-651B-44CE-82DB-F1E89F256967}"/>
    <cellStyle name="40% - Ênfase3 6 2 3 4 2" xfId="11314" xr:uid="{3F8B3A0D-F211-4A7E-94D8-65F583CFEFBB}"/>
    <cellStyle name="40% - Ênfase3 6 2 3 5" xfId="9266" xr:uid="{FFE19ED4-1C62-4FB6-A34B-259C6C7DBA8F}"/>
    <cellStyle name="40% - Ênfase3 6 2 4" xfId="2028" xr:uid="{E6D532A7-6208-45AA-A2A0-1E1D95A723C7}"/>
    <cellStyle name="40% - Ênfase3 6 2 4 2" xfId="6113" xr:uid="{B994C0B6-63C8-4440-A9A1-CC7A178F6158}"/>
    <cellStyle name="40% - Ênfase3 6 2 4 2 2" xfId="14390" xr:uid="{5E592623-A84C-417F-B11B-F3B69B8AB2EC}"/>
    <cellStyle name="40% - Ênfase3 6 2 4 3" xfId="8113" xr:uid="{E4B2E40C-B54F-4510-9746-386BD5D9731A}"/>
    <cellStyle name="40% - Ênfase3 6 2 4 3 2" xfId="16390" xr:uid="{FB741485-FFD8-4ADE-96E7-46A9EA5BC834}"/>
    <cellStyle name="40% - Ênfase3 6 2 4 4" xfId="4080" xr:uid="{DA8A5AE1-1DC0-4DA1-ADFA-FC8369E92382}"/>
    <cellStyle name="40% - Ênfase3 6 2 4 4 2" xfId="12357" xr:uid="{329892F0-CDDA-4175-9B2B-1DD4EB9B71AF}"/>
    <cellStyle name="40% - Ênfase3 6 2 4 5" xfId="10308" xr:uid="{B5868B57-3C38-48C2-B5E8-255E7E81B901}"/>
    <cellStyle name="40% - Ênfase3 6 2 5" xfId="4577" xr:uid="{D907E195-0CAE-4675-9C14-C9A366E93DF8}"/>
    <cellStyle name="40% - Ênfase3 6 2 5 2" xfId="12854" xr:uid="{1C3E7AF2-5B89-4FCC-B976-21A44C011A78}"/>
    <cellStyle name="40% - Ênfase3 6 2 6" xfId="6607" xr:uid="{69FCF41E-7A67-434F-8124-CA67DD42C421}"/>
    <cellStyle name="40% - Ênfase3 6 2 6 2" xfId="14884" xr:uid="{8B946C61-AB2A-4B73-8181-C6CC55217119}"/>
    <cellStyle name="40% - Ênfase3 6 2 7" xfId="2530" xr:uid="{E469520C-10DD-4204-846B-F87DEFA23598}"/>
    <cellStyle name="40% - Ênfase3 6 2 7 2" xfId="10807" xr:uid="{A67682DB-10D4-4B07-A02B-46D70E84DA46}"/>
    <cellStyle name="40% - Ênfase3 6 2 8" xfId="8760" xr:uid="{511EC764-BFDD-4CEC-A51D-BA110C8E9757}"/>
    <cellStyle name="40% - Ênfase3 6 3" xfId="1485" xr:uid="{8D72EA2A-E7F4-4A6B-A19A-440AD5CF02F4}"/>
    <cellStyle name="40% - Ênfase3 6 3 2" xfId="5575" xr:uid="{9E702084-9ABF-468A-AE90-3A52959A0D78}"/>
    <cellStyle name="40% - Ênfase3 6 3 2 2" xfId="13852" xr:uid="{8514837B-58DF-4F40-839F-8D50E7CE5138}"/>
    <cellStyle name="40% - Ênfase3 6 3 3" xfId="7599" xr:uid="{5C62A03B-3604-4BA5-8448-D7EAFB1754EB}"/>
    <cellStyle name="40% - Ênfase3 6 3 3 2" xfId="15876" xr:uid="{69C52F01-1137-4D9E-A7D2-F70E1433EFE4}"/>
    <cellStyle name="40% - Ênfase3 6 3 4" xfId="3541" xr:uid="{F3C63E5A-32EF-426E-94E8-BD60603C3678}"/>
    <cellStyle name="40% - Ênfase3 6 3 4 2" xfId="11818" xr:uid="{3EE980A4-5EB8-4BD1-971A-D064444A38A1}"/>
    <cellStyle name="40% - Ênfase3 6 3 5" xfId="9769" xr:uid="{360EBDE6-BA18-45DE-9ED1-47EC158C4C52}"/>
    <cellStyle name="40% - Ênfase3 6 4" xfId="975" xr:uid="{C319A69D-1CEF-4503-936C-E81F7B396F97}"/>
    <cellStyle name="40% - Ênfase3 6 4 2" xfId="5078" xr:uid="{CE921297-4954-4213-9AA1-4437D4202274}"/>
    <cellStyle name="40% - Ênfase3 6 4 2 2" xfId="13355" xr:uid="{DB1C36F6-A741-4673-8050-BCEB398C3D11}"/>
    <cellStyle name="40% - Ênfase3 6 4 3" xfId="7103" xr:uid="{0376EDD6-E951-4977-B1A7-73429393E872}"/>
    <cellStyle name="40% - Ênfase3 6 4 3 2" xfId="15380" xr:uid="{2357605A-7AC2-4097-9509-304D2DB7EF53}"/>
    <cellStyle name="40% - Ênfase3 6 4 4" xfId="3035" xr:uid="{971F685F-45B4-45B9-871A-1D9896AC4A76}"/>
    <cellStyle name="40% - Ênfase3 6 4 4 2" xfId="11312" xr:uid="{1C04FD2A-814D-418E-8EF1-71CF2673F364}"/>
    <cellStyle name="40% - Ênfase3 6 4 5" xfId="9264" xr:uid="{4DF7E293-F099-4780-A0C9-23B9AF513402}"/>
    <cellStyle name="40% - Ênfase3 6 5" xfId="2026" xr:uid="{2EA2B887-E91F-4E1B-9825-378BE7083B1F}"/>
    <cellStyle name="40% - Ênfase3 6 5 2" xfId="6111" xr:uid="{23D309A7-D4AB-4DB1-B811-27EA2258EDEC}"/>
    <cellStyle name="40% - Ênfase3 6 5 2 2" xfId="14388" xr:uid="{11B0C82F-8EB6-453D-ADB2-5CD4B7CD66C5}"/>
    <cellStyle name="40% - Ênfase3 6 5 3" xfId="8111" xr:uid="{A06C1550-B8D2-48EF-94F9-B8274F52DA0E}"/>
    <cellStyle name="40% - Ênfase3 6 5 3 2" xfId="16388" xr:uid="{90F84868-0455-414D-8D52-9B4F15A7561E}"/>
    <cellStyle name="40% - Ênfase3 6 5 4" xfId="4078" xr:uid="{FDCBCE23-6160-4C60-A838-B0C23AB143D7}"/>
    <cellStyle name="40% - Ênfase3 6 5 4 2" xfId="12355" xr:uid="{50D44528-43F5-4A06-879B-5F36CE521B79}"/>
    <cellStyle name="40% - Ênfase3 6 5 5" xfId="10306" xr:uid="{60A74689-D855-4713-A20F-1F6BD722E75C}"/>
    <cellStyle name="40% - Ênfase3 6 6" xfId="4575" xr:uid="{0B8DE3E1-0C93-4475-B6A5-4764A0540FAE}"/>
    <cellStyle name="40% - Ênfase3 6 6 2" xfId="12852" xr:uid="{78DD0E9C-F985-4DAB-B066-33858DD0C325}"/>
    <cellStyle name="40% - Ênfase3 6 7" xfId="6605" xr:uid="{0B58D2F6-2568-46B3-BB05-04EF8A4823E4}"/>
    <cellStyle name="40% - Ênfase3 6 7 2" xfId="14882" xr:uid="{29176996-E5E9-4F87-A13C-59CB64FA88B4}"/>
    <cellStyle name="40% - Ênfase3 6 8" xfId="2528" xr:uid="{59391FB1-2E60-46D1-9D70-37B818C85BAB}"/>
    <cellStyle name="40% - Ênfase3 6 8 2" xfId="10805" xr:uid="{111472A3-93B0-4D93-99A7-19305C7A45B5}"/>
    <cellStyle name="40% - Ênfase3 6 9" xfId="8758" xr:uid="{148679E0-E1BC-4169-9B29-84F59C3003A3}"/>
    <cellStyle name="40% - Ênfase3 7" xfId="414" xr:uid="{B351D509-5288-45B7-9FB0-2DE0DD005980}"/>
    <cellStyle name="40% - Ênfase3 7 2" xfId="33" xr:uid="{4E0B8DFF-C941-4DC1-BD57-9E27105371EE}"/>
    <cellStyle name="40% - Ênfase3 7 2 2" xfId="1136" xr:uid="{FDE1F278-7CB3-44DF-8E33-B16E7770EF84}"/>
    <cellStyle name="40% - Ênfase3 7 2 2 2" xfId="5228" xr:uid="{3BC67E7E-451A-4677-80F8-3315453B3772}"/>
    <cellStyle name="40% - Ênfase3 7 2 2 2 2" xfId="13505" xr:uid="{E2060F5F-E8F8-43FB-AF86-24C9B37EC033}"/>
    <cellStyle name="40% - Ênfase3 7 2 2 3" xfId="7253" xr:uid="{E444C921-FCC1-4690-B046-49A0A5C01EF0}"/>
    <cellStyle name="40% - Ênfase3 7 2 2 3 2" xfId="15530" xr:uid="{FB94879A-B5DD-4B94-814C-5CD6A98C4AD1}"/>
    <cellStyle name="40% - Ênfase3 7 2 2 4" xfId="3193" xr:uid="{2C9BF1CA-A749-49AD-B7C9-27200E24A1EB}"/>
    <cellStyle name="40% - Ênfase3 7 2 2 4 2" xfId="11470" xr:uid="{0A7D8497-A11F-4FCF-9EF1-8169641F9638}"/>
    <cellStyle name="40% - Ênfase3 7 2 2 5" xfId="9421" xr:uid="{27AEF919-3F02-4E37-A217-1289B63CA14E}"/>
    <cellStyle name="40% - Ênfase3 7 2 3" xfId="628" xr:uid="{50D8EF1D-93B8-4425-8EC9-99179EE2C638}"/>
    <cellStyle name="40% - Ênfase3 7 2 3 2" xfId="4734" xr:uid="{3D47B2F8-B854-4C6F-B6BE-433BCB39C1D3}"/>
    <cellStyle name="40% - Ênfase3 7 2 3 2 2" xfId="13011" xr:uid="{97272698-CBEC-43AE-90C6-4CDD0175AA7F}"/>
    <cellStyle name="40% - Ênfase3 7 2 3 3" xfId="6759" xr:uid="{50464F34-1C6C-420B-8E4E-44EADE16E0FF}"/>
    <cellStyle name="40% - Ênfase3 7 2 3 3 2" xfId="15036" xr:uid="{87C66D33-D2FD-4270-856E-2A2EE973D71E}"/>
    <cellStyle name="40% - Ênfase3 7 2 3 4" xfId="2689" xr:uid="{B9E92E77-1318-4CF7-BB8C-56B5793B0610}"/>
    <cellStyle name="40% - Ênfase3 7 2 3 4 2" xfId="10966" xr:uid="{190F7715-59F3-4BAB-808F-807F61AAE998}"/>
    <cellStyle name="40% - Ênfase3 7 2 3 5" xfId="8918" xr:uid="{520ACDCC-1C66-4FDE-92CB-23586337F12C}"/>
    <cellStyle name="40% - Ênfase3 7 2 4" xfId="1681" xr:uid="{D6E6F992-0B15-4EFE-9EFC-DEDFAFA2B14A}"/>
    <cellStyle name="40% - Ênfase3 7 2 4 2" xfId="5767" xr:uid="{0D48FBD2-614F-4FFF-8194-5A1731427260}"/>
    <cellStyle name="40% - Ênfase3 7 2 4 2 2" xfId="14044" xr:uid="{E1793B10-43AC-4D2B-A9A3-54F816B346A5}"/>
    <cellStyle name="40% - Ênfase3 7 2 4 3" xfId="7767" xr:uid="{77CB931D-CAEC-41E6-A94E-4BF35B6C2D18}"/>
    <cellStyle name="40% - Ênfase3 7 2 4 3 2" xfId="16044" xr:uid="{681B9601-D29B-40C3-8852-555F3F445601}"/>
    <cellStyle name="40% - Ênfase3 7 2 4 4" xfId="3733" xr:uid="{6C8660BB-1A45-48F4-A6D7-84C6DA423D3C}"/>
    <cellStyle name="40% - Ênfase3 7 2 4 4 2" xfId="12010" xr:uid="{794C74D4-6A31-413C-BEC2-3539534E579F}"/>
    <cellStyle name="40% - Ênfase3 7 2 4 5" xfId="9961" xr:uid="{7E6352B3-007A-4EEE-95AF-8658642CBFB7}"/>
    <cellStyle name="40% - Ênfase3 7 2 5" xfId="4230" xr:uid="{B22451FF-4378-4049-80FA-250DB7F1D728}"/>
    <cellStyle name="40% - Ênfase3 7 2 5 2" xfId="12507" xr:uid="{C75C3512-4152-4E17-B462-26196D223562}"/>
    <cellStyle name="40% - Ênfase3 7 2 6" xfId="6261" xr:uid="{8A5CE02E-835E-47AF-93D5-165421C8036C}"/>
    <cellStyle name="40% - Ênfase3 7 2 6 2" xfId="14538" xr:uid="{0055D630-B871-410B-A5D4-E62B3A0AA0BE}"/>
    <cellStyle name="40% - Ênfase3 7 2 7" xfId="2180" xr:uid="{72A4BC85-FDDF-4CB0-9C2D-85D095269A95}"/>
    <cellStyle name="40% - Ênfase3 7 2 7 2" xfId="10457" xr:uid="{7BF46E71-8C12-4643-8E2A-8E175C0F35AB}"/>
    <cellStyle name="40% - Ênfase3 7 2 8" xfId="8412" xr:uid="{14B1AEF7-5A5E-42DB-BBBA-AE9137D06884}"/>
    <cellStyle name="40% - Ênfase3 7 3" xfId="1488" xr:uid="{E35F8FA9-603F-4ECA-80B0-ED5E78524DAD}"/>
    <cellStyle name="40% - Ênfase3 7 3 2" xfId="5578" xr:uid="{CC6727F3-8950-411B-90F4-6A0F40265F70}"/>
    <cellStyle name="40% - Ênfase3 7 3 2 2" xfId="13855" xr:uid="{6519DD04-DF46-4DAD-949A-246C53323EFA}"/>
    <cellStyle name="40% - Ênfase3 7 3 3" xfId="7602" xr:uid="{0B4E8D6B-44E1-4695-9D32-94E31D28C07F}"/>
    <cellStyle name="40% - Ênfase3 7 3 3 2" xfId="15879" xr:uid="{9D09F7AC-79CF-46BF-8097-C6863F6B54B7}"/>
    <cellStyle name="40% - Ênfase3 7 3 4" xfId="3544" xr:uid="{2C6FC312-0885-4E50-9084-014B732727CA}"/>
    <cellStyle name="40% - Ênfase3 7 3 4 2" xfId="11821" xr:uid="{F13E6D89-D632-4918-A612-22537522CEFA}"/>
    <cellStyle name="40% - Ênfase3 7 3 5" xfId="9772" xr:uid="{F2FB9B9E-5174-4E47-B06E-210B71438169}"/>
    <cellStyle name="40% - Ênfase3 7 4" xfId="978" xr:uid="{0105CD95-D483-41C6-B3F0-115400006196}"/>
    <cellStyle name="40% - Ênfase3 7 4 2" xfId="5081" xr:uid="{E53F9701-7FDD-4538-A62F-0572A0B06D02}"/>
    <cellStyle name="40% - Ênfase3 7 4 2 2" xfId="13358" xr:uid="{5A0D917A-924A-4F63-8340-867BBB0F51C9}"/>
    <cellStyle name="40% - Ênfase3 7 4 3" xfId="7106" xr:uid="{40796F4C-F644-47E6-9EE3-ED546277F849}"/>
    <cellStyle name="40% - Ênfase3 7 4 3 2" xfId="15383" xr:uid="{501CE9B5-E06E-465C-BC37-701369D6AE48}"/>
    <cellStyle name="40% - Ênfase3 7 4 4" xfId="3038" xr:uid="{C80FB57D-ED97-425D-A388-86AF1D4A4252}"/>
    <cellStyle name="40% - Ênfase3 7 4 4 2" xfId="11315" xr:uid="{B2F5CC34-8DE6-4A69-9046-7D724BA0E706}"/>
    <cellStyle name="40% - Ênfase3 7 4 5" xfId="9267" xr:uid="{67CBFFD2-A8BC-41D8-9E3F-0F2C93AD32A0}"/>
    <cellStyle name="40% - Ênfase3 7 5" xfId="2029" xr:uid="{BCA16686-4C18-45CE-8710-3277BF5A5A38}"/>
    <cellStyle name="40% - Ênfase3 7 5 2" xfId="6114" xr:uid="{7DBBDD41-54BB-4C9D-9889-4E832D2773FE}"/>
    <cellStyle name="40% - Ênfase3 7 5 2 2" xfId="14391" xr:uid="{8DD36C36-572B-40AA-A17F-F820737BEAAC}"/>
    <cellStyle name="40% - Ênfase3 7 5 3" xfId="8114" xr:uid="{493FC41D-AABA-45BF-8CA8-DD98E9B3B77C}"/>
    <cellStyle name="40% - Ênfase3 7 5 3 2" xfId="16391" xr:uid="{C47D4400-A723-4BB9-A70D-3FED49D471B3}"/>
    <cellStyle name="40% - Ênfase3 7 5 4" xfId="4081" xr:uid="{8ED295E1-404D-4772-9F06-EBB7BD27766F}"/>
    <cellStyle name="40% - Ênfase3 7 5 4 2" xfId="12358" xr:uid="{3D655928-EF0A-4A5A-8F3A-D6A0FB7BD90F}"/>
    <cellStyle name="40% - Ênfase3 7 5 5" xfId="10309" xr:uid="{DB3C752D-4598-4027-ADD9-3EEF14D1F9AA}"/>
    <cellStyle name="40% - Ênfase3 7 6" xfId="4578" xr:uid="{368896D2-4230-47DD-B312-CBED4D699F2F}"/>
    <cellStyle name="40% - Ênfase3 7 6 2" xfId="12855" xr:uid="{9FB46781-AE2E-47C3-A231-9DEA77C9C891}"/>
    <cellStyle name="40% - Ênfase3 7 7" xfId="6608" xr:uid="{16020D25-053D-4CF2-9851-B9DF8B1974A3}"/>
    <cellStyle name="40% - Ênfase3 7 7 2" xfId="14885" xr:uid="{043C1B88-E46A-4B26-8817-5774F2CBCEB4}"/>
    <cellStyle name="40% - Ênfase3 7 8" xfId="2531" xr:uid="{D35D5596-FED3-47BF-9FC6-B375050DBF5B}"/>
    <cellStyle name="40% - Ênfase3 7 8 2" xfId="10808" xr:uid="{9114D08C-B4CD-4FA8-8623-737772717252}"/>
    <cellStyle name="40% - Ênfase3 7 9" xfId="8761" xr:uid="{0BA822AB-FDC8-4412-8936-4D6B8A22FF94}"/>
    <cellStyle name="40% - Ênfase3 8" xfId="415" xr:uid="{6906A774-E1C4-4530-9952-AF74F862028D}"/>
    <cellStyle name="40% - Ênfase3 8 2" xfId="402" xr:uid="{690B42C7-5428-40FE-A48B-BE4B0B6D0A9A}"/>
    <cellStyle name="40% - Ênfase3 8 2 2" xfId="1480" xr:uid="{AE3D6B9D-4F6F-4CFC-8AF2-B7FF6F7F699F}"/>
    <cellStyle name="40% - Ênfase3 8 2 2 2" xfId="5570" xr:uid="{467EBBFF-AD0C-4390-BFAB-2D98DE5DB927}"/>
    <cellStyle name="40% - Ênfase3 8 2 2 2 2" xfId="13847" xr:uid="{6C1C9D59-EB30-4981-A809-D705F54F86FF}"/>
    <cellStyle name="40% - Ênfase3 8 2 2 3" xfId="7594" xr:uid="{1B9CCE03-845A-4846-B482-CE95551819D8}"/>
    <cellStyle name="40% - Ênfase3 8 2 2 3 2" xfId="15871" xr:uid="{1DF3DBCB-13C8-4FA7-9478-51FC178648B5}"/>
    <cellStyle name="40% - Ênfase3 8 2 2 4" xfId="3536" xr:uid="{99D86074-3471-431B-9107-33399677A75D}"/>
    <cellStyle name="40% - Ênfase3 8 2 2 4 2" xfId="11813" xr:uid="{074665D0-FBCA-4419-8E9E-EE87C38433F4}"/>
    <cellStyle name="40% - Ênfase3 8 2 2 5" xfId="9764" xr:uid="{D54B946F-BD5F-45B5-8F2C-B7FEEAC16D91}"/>
    <cellStyle name="40% - Ênfase3 8 2 3" xfId="970" xr:uid="{0BE34B91-BBA1-4E4D-93FE-6E0860D97953}"/>
    <cellStyle name="40% - Ênfase3 8 2 3 2" xfId="5073" xr:uid="{467F5562-CAD4-44C4-893E-FE53C3308FC1}"/>
    <cellStyle name="40% - Ênfase3 8 2 3 2 2" xfId="13350" xr:uid="{6B0B28B7-78BF-4F0E-8B8A-B03F7876F293}"/>
    <cellStyle name="40% - Ênfase3 8 2 3 3" xfId="7098" xr:uid="{6B61BCEB-A9C0-4185-8141-6F863DFAF38C}"/>
    <cellStyle name="40% - Ênfase3 8 2 3 3 2" xfId="15375" xr:uid="{1268CA51-1711-408C-B53D-D7F638E4BED0}"/>
    <cellStyle name="40% - Ênfase3 8 2 3 4" xfId="3030" xr:uid="{1A60BF6E-A368-41E6-8947-6E8C74A819EC}"/>
    <cellStyle name="40% - Ênfase3 8 2 3 4 2" xfId="11307" xr:uid="{2205BCA6-868E-4CD0-92CE-65CE1B1FED87}"/>
    <cellStyle name="40% - Ênfase3 8 2 3 5" xfId="9259" xr:uid="{658FB34F-1D0B-421D-B401-91C33339AC1D}"/>
    <cellStyle name="40% - Ênfase3 8 2 4" xfId="2021" xr:uid="{06BD62FB-1AF3-4963-928A-A3DAAD3E43E5}"/>
    <cellStyle name="40% - Ênfase3 8 2 4 2" xfId="6106" xr:uid="{E60DFB9A-F5C5-4AB7-9009-38B51A296285}"/>
    <cellStyle name="40% - Ênfase3 8 2 4 2 2" xfId="14383" xr:uid="{60990C14-9CA2-481B-9FC1-1745FAD2D568}"/>
    <cellStyle name="40% - Ênfase3 8 2 4 3" xfId="8106" xr:uid="{7DFE355D-BF6E-4DA9-B896-9B5B36112A77}"/>
    <cellStyle name="40% - Ênfase3 8 2 4 3 2" xfId="16383" xr:uid="{F598BA6E-3F80-446A-A693-60DE5FB6D683}"/>
    <cellStyle name="40% - Ênfase3 8 2 4 4" xfId="4073" xr:uid="{25D1F122-C1D6-4B9E-8FDC-87B7237D5943}"/>
    <cellStyle name="40% - Ênfase3 8 2 4 4 2" xfId="12350" xr:uid="{86EC5C7E-2E1D-4163-B53B-C5295B3A0470}"/>
    <cellStyle name="40% - Ênfase3 8 2 4 5" xfId="10301" xr:uid="{FB4667A3-E091-4691-870B-161EB818F36B}"/>
    <cellStyle name="40% - Ênfase3 8 2 5" xfId="4570" xr:uid="{4F85497B-1E8C-48D5-A96E-174ED1A7B9BA}"/>
    <cellStyle name="40% - Ênfase3 8 2 5 2" xfId="12847" xr:uid="{20F532AC-32A6-43BD-9EA6-1A8C4B23BDB7}"/>
    <cellStyle name="40% - Ênfase3 8 2 6" xfId="6600" xr:uid="{772C3977-39E4-4ED2-B174-64EE18C19AF6}"/>
    <cellStyle name="40% - Ênfase3 8 2 6 2" xfId="14877" xr:uid="{F19F1E28-314F-4C80-99DF-131ABDEAD835}"/>
    <cellStyle name="40% - Ênfase3 8 2 7" xfId="2523" xr:uid="{4DE24545-97FB-487E-B5E6-876EA8082390}"/>
    <cellStyle name="40% - Ênfase3 8 2 7 2" xfId="10800" xr:uid="{234D602D-50E9-4437-BF15-25F088EE8060}"/>
    <cellStyle name="40% - Ênfase3 8 2 8" xfId="8753" xr:uid="{E64822D5-6FBA-4910-946D-0D3D50A707A3}"/>
    <cellStyle name="40% - Ênfase3 8 3" xfId="1489" xr:uid="{755B1225-33E4-4C6C-AC31-93CE2DDB4353}"/>
    <cellStyle name="40% - Ênfase3 8 3 2" xfId="5579" xr:uid="{30457784-DB2F-48AC-B219-E2B3C8BCFA36}"/>
    <cellStyle name="40% - Ênfase3 8 3 2 2" xfId="13856" xr:uid="{7876CEAF-839F-43AC-A971-1FDDFD20DFC6}"/>
    <cellStyle name="40% - Ênfase3 8 3 3" xfId="7603" xr:uid="{9A73181B-AF7A-4DBB-8E27-BE0AFC50D25F}"/>
    <cellStyle name="40% - Ênfase3 8 3 3 2" xfId="15880" xr:uid="{028A334E-2FEE-4815-A784-99ABCFC26A34}"/>
    <cellStyle name="40% - Ênfase3 8 3 4" xfId="3545" xr:uid="{4C1E5771-4EA0-4006-8B56-140D160967E0}"/>
    <cellStyle name="40% - Ênfase3 8 3 4 2" xfId="11822" xr:uid="{7D199A31-1C40-4D5E-AE73-3AEC3B78AEAB}"/>
    <cellStyle name="40% - Ênfase3 8 3 5" xfId="9773" xr:uid="{D72D4B7C-581F-47F8-995D-98234E3663D9}"/>
    <cellStyle name="40% - Ênfase3 8 4" xfId="979" xr:uid="{0F5A0923-F596-45A6-886C-9D6D7C030D12}"/>
    <cellStyle name="40% - Ênfase3 8 4 2" xfId="5082" xr:uid="{500E3A1A-D2F0-45AC-9CA8-FC248F2D5256}"/>
    <cellStyle name="40% - Ênfase3 8 4 2 2" xfId="13359" xr:uid="{8C8D4060-726B-423D-8E3A-3BF7522BAC9B}"/>
    <cellStyle name="40% - Ênfase3 8 4 3" xfId="7107" xr:uid="{5F71AB00-586C-457F-8272-AB01C4D2E0D0}"/>
    <cellStyle name="40% - Ênfase3 8 4 3 2" xfId="15384" xr:uid="{385AE766-30A1-4391-B235-780F3AF41293}"/>
    <cellStyle name="40% - Ênfase3 8 4 4" xfId="3039" xr:uid="{344AB977-2856-4AE0-9D7B-65303868FB58}"/>
    <cellStyle name="40% - Ênfase3 8 4 4 2" xfId="11316" xr:uid="{A984D302-AEDF-4FA1-A447-80EF026DDF85}"/>
    <cellStyle name="40% - Ênfase3 8 4 5" xfId="9268" xr:uid="{060CBCC0-7D51-487E-800A-FFD6D125EDF6}"/>
    <cellStyle name="40% - Ênfase3 8 5" xfId="2030" xr:uid="{FC9923DA-EB07-4E41-BC50-0156A0C0C777}"/>
    <cellStyle name="40% - Ênfase3 8 5 2" xfId="6115" xr:uid="{ED846A66-7124-4DD6-B965-9F0BC9923450}"/>
    <cellStyle name="40% - Ênfase3 8 5 2 2" xfId="14392" xr:uid="{3AB17E45-CBB9-4384-B9F1-8C2228460372}"/>
    <cellStyle name="40% - Ênfase3 8 5 3" xfId="8115" xr:uid="{72C6CF48-C497-474A-963D-AB721B13D5ED}"/>
    <cellStyle name="40% - Ênfase3 8 5 3 2" xfId="16392" xr:uid="{8B589E86-777B-4B66-9769-D2491A93A0A9}"/>
    <cellStyle name="40% - Ênfase3 8 5 4" xfId="4082" xr:uid="{B5A32D76-DBE4-4C94-8152-D872E88FC935}"/>
    <cellStyle name="40% - Ênfase3 8 5 4 2" xfId="12359" xr:uid="{A3FA65E0-1582-4898-9997-DA36BA472034}"/>
    <cellStyle name="40% - Ênfase3 8 5 5" xfId="10310" xr:uid="{BC742F5C-3C83-4914-BDE1-E043FF009AEB}"/>
    <cellStyle name="40% - Ênfase3 8 6" xfId="4579" xr:uid="{17834D13-AF63-475B-A33E-C7891B72403E}"/>
    <cellStyle name="40% - Ênfase3 8 6 2" xfId="12856" xr:uid="{CBCAA85C-7B08-417F-9390-043C0ACC8BA3}"/>
    <cellStyle name="40% - Ênfase3 8 7" xfId="6609" xr:uid="{4293F6A7-306A-47AC-BDFE-EC4669F58866}"/>
    <cellStyle name="40% - Ênfase3 8 7 2" xfId="14886" xr:uid="{FA838592-83A8-441D-9F6D-BE3A69D42A29}"/>
    <cellStyle name="40% - Ênfase3 8 8" xfId="2532" xr:uid="{DAEA9318-FE60-4A77-9FE2-AEF3B78C2537}"/>
    <cellStyle name="40% - Ênfase3 8 8 2" xfId="10809" xr:uid="{160684CC-DCBF-4CEF-937A-1CB5EC4DC10F}"/>
    <cellStyle name="40% - Ênfase3 8 9" xfId="8762" xr:uid="{5C96F6E2-D852-4923-BE73-AE5D4A177ADC}"/>
    <cellStyle name="40% - Ênfase3 9" xfId="38" xr:uid="{138F85C5-E11D-4326-8650-D1FE9126C9A6}"/>
    <cellStyle name="40% - Ênfase3 9 2" xfId="416" xr:uid="{356CB832-823B-4E35-A6E3-73AD0C844FE6}"/>
    <cellStyle name="40% - Ênfase3 9 2 2" xfId="1490" xr:uid="{E2E03A1D-BEAB-4DB4-81BB-99C61C770BBD}"/>
    <cellStyle name="40% - Ênfase3 9 2 2 2" xfId="5580" xr:uid="{7B3FF3A1-31F8-4FDF-821F-95904A9B0C3C}"/>
    <cellStyle name="40% - Ênfase3 9 2 2 2 2" xfId="13857" xr:uid="{2981BBE9-2027-4CAF-BBAB-4F4B414C1CC9}"/>
    <cellStyle name="40% - Ênfase3 9 2 2 3" xfId="7604" xr:uid="{D922F76A-10E8-48F0-9011-3BE5C54D778F}"/>
    <cellStyle name="40% - Ênfase3 9 2 2 3 2" xfId="15881" xr:uid="{4D550940-4CA9-4483-8012-718105326EC2}"/>
    <cellStyle name="40% - Ênfase3 9 2 2 4" xfId="3546" xr:uid="{30A724FA-A003-4BE1-81C0-859DCB443873}"/>
    <cellStyle name="40% - Ênfase3 9 2 2 4 2" xfId="11823" xr:uid="{140C3B40-5242-44C7-84FA-2323527DAA3B}"/>
    <cellStyle name="40% - Ênfase3 9 2 2 5" xfId="9774" xr:uid="{F9195151-7CBF-4328-9FF6-1DE6096A150F}"/>
    <cellStyle name="40% - Ênfase3 9 2 3" xfId="980" xr:uid="{CE7E9017-AE09-4B18-BCB7-71662FF77C6D}"/>
    <cellStyle name="40% - Ênfase3 9 2 3 2" xfId="5083" xr:uid="{63EFD077-FCDF-4461-AFA6-55925A36DF68}"/>
    <cellStyle name="40% - Ênfase3 9 2 3 2 2" xfId="13360" xr:uid="{B0919B73-A828-4443-A1DC-9EB4CB3EA2C0}"/>
    <cellStyle name="40% - Ênfase3 9 2 3 3" xfId="7108" xr:uid="{5E19F128-99E4-4CBB-92C4-93CF8741DB72}"/>
    <cellStyle name="40% - Ênfase3 9 2 3 3 2" xfId="15385" xr:uid="{2B7A7CB4-E114-4073-BF90-89384A8B154E}"/>
    <cellStyle name="40% - Ênfase3 9 2 3 4" xfId="3040" xr:uid="{E2BABD64-85A4-44F3-B721-F5F3451EB7CD}"/>
    <cellStyle name="40% - Ênfase3 9 2 3 4 2" xfId="11317" xr:uid="{0E5918FB-6741-4103-BA13-5774A25BFB25}"/>
    <cellStyle name="40% - Ênfase3 9 2 3 5" xfId="9269" xr:uid="{FBE803E4-52DB-45E8-A139-918A99F91E25}"/>
    <cellStyle name="40% - Ênfase3 9 2 4" xfId="2031" xr:uid="{4EA62441-BA5E-4C4D-876F-8FDFB37CEC81}"/>
    <cellStyle name="40% - Ênfase3 9 2 4 2" xfId="6116" xr:uid="{18D941CE-DB9E-4D72-A259-F26B5361C665}"/>
    <cellStyle name="40% - Ênfase3 9 2 4 2 2" xfId="14393" xr:uid="{D0397B8F-17FC-46D6-A90A-37BEA59F580C}"/>
    <cellStyle name="40% - Ênfase3 9 2 4 3" xfId="8116" xr:uid="{3DCD7EDC-547C-4341-8A26-8494CB40F38A}"/>
    <cellStyle name="40% - Ênfase3 9 2 4 3 2" xfId="16393" xr:uid="{10F430D9-5B67-41F0-9B41-566AFDE6E0BC}"/>
    <cellStyle name="40% - Ênfase3 9 2 4 4" xfId="4083" xr:uid="{A2EAD46D-5E4C-4D17-ADB6-B9188543BCC5}"/>
    <cellStyle name="40% - Ênfase3 9 2 4 4 2" xfId="12360" xr:uid="{887C0DB4-8981-4D60-9664-D67BA40C566B}"/>
    <cellStyle name="40% - Ênfase3 9 2 4 5" xfId="10311" xr:uid="{D4B29C5C-A7C2-4CC3-B4BB-25E9F6258E03}"/>
    <cellStyle name="40% - Ênfase3 9 2 5" xfId="4580" xr:uid="{353C9EFD-C27B-433C-9898-9574140C4E1D}"/>
    <cellStyle name="40% - Ênfase3 9 2 5 2" xfId="12857" xr:uid="{F4B406F1-DDA0-4F61-986F-D5A9B3FAABC7}"/>
    <cellStyle name="40% - Ênfase3 9 2 6" xfId="6610" xr:uid="{BAF8AB23-B5DF-429E-96EB-FBC9ABF0B5E6}"/>
    <cellStyle name="40% - Ênfase3 9 2 6 2" xfId="14887" xr:uid="{B9A28CBF-1DEB-4181-AE74-E545927CC333}"/>
    <cellStyle name="40% - Ênfase3 9 2 7" xfId="2533" xr:uid="{75DCA3BB-3026-4318-BEEA-786DF80AD2DC}"/>
    <cellStyle name="40% - Ênfase3 9 2 7 2" xfId="10810" xr:uid="{10A4CEFB-922E-44AA-A5B7-C37118223026}"/>
    <cellStyle name="40% - Ênfase3 9 2 8" xfId="8763" xr:uid="{0E4638A7-E3B1-41D0-88C6-AB4D6BE90AA0}"/>
    <cellStyle name="40% - Ênfase3 9 3" xfId="1139" xr:uid="{1651616C-EFC5-4715-B290-97FFD6D22DAC}"/>
    <cellStyle name="40% - Ênfase3 9 3 2" xfId="5231" xr:uid="{0688149C-EA8C-42A4-8475-B3932D78AB04}"/>
    <cellStyle name="40% - Ênfase3 9 3 2 2" xfId="13508" xr:uid="{DE17D914-FCEE-46FF-84AC-B138FE6091AE}"/>
    <cellStyle name="40% - Ênfase3 9 3 3" xfId="7256" xr:uid="{B86542EC-1FC7-4E19-A0A3-4DDE4A1A7A41}"/>
    <cellStyle name="40% - Ênfase3 9 3 3 2" xfId="15533" xr:uid="{42608AF6-D5AA-4974-8034-B5CEDF104FF8}"/>
    <cellStyle name="40% - Ênfase3 9 3 4" xfId="3196" xr:uid="{553D63CC-CF73-456A-BCDE-6FE2B340D10C}"/>
    <cellStyle name="40% - Ênfase3 9 3 4 2" xfId="11473" xr:uid="{B175D09A-911E-4107-A337-61C6FC4D4AB0}"/>
    <cellStyle name="40% - Ênfase3 9 3 5" xfId="9424" xr:uid="{A9DA0CCF-9FAA-47ED-9DFE-7C6976903A6B}"/>
    <cellStyle name="40% - Ênfase3 9 4" xfId="631" xr:uid="{AB64879F-9167-4215-A828-3A00B88DF827}"/>
    <cellStyle name="40% - Ênfase3 9 4 2" xfId="4737" xr:uid="{2D340F67-D7F8-43B5-A527-0192517284E3}"/>
    <cellStyle name="40% - Ênfase3 9 4 2 2" xfId="13014" xr:uid="{E9105FFD-061B-49BD-9A16-92392FE4DC74}"/>
    <cellStyle name="40% - Ênfase3 9 4 3" xfId="6762" xr:uid="{C20C089D-A3CD-4DBE-A1CB-0B3F95FF25C5}"/>
    <cellStyle name="40% - Ênfase3 9 4 3 2" xfId="15039" xr:uid="{D39ADE90-640A-4062-BDE0-C8D57205B7F8}"/>
    <cellStyle name="40% - Ênfase3 9 4 4" xfId="2692" xr:uid="{63244FF0-261F-4D47-BC44-0621EDBFDB2F}"/>
    <cellStyle name="40% - Ênfase3 9 4 4 2" xfId="10969" xr:uid="{0BA0A2B8-D7F7-4056-890B-C6A34AC2F922}"/>
    <cellStyle name="40% - Ênfase3 9 4 5" xfId="8921" xr:uid="{27AEB26C-B28B-4BA2-8DC5-ACD25EC09F60}"/>
    <cellStyle name="40% - Ênfase3 9 5" xfId="1684" xr:uid="{349E3CA0-FC68-4B12-BBAC-20CCB06967A6}"/>
    <cellStyle name="40% - Ênfase3 9 5 2" xfId="5770" xr:uid="{31B67EA7-A8DE-40DB-BB99-8A50B743F503}"/>
    <cellStyle name="40% - Ênfase3 9 5 2 2" xfId="14047" xr:uid="{361EC618-B3DA-4489-8B24-237F84A57E9E}"/>
    <cellStyle name="40% - Ênfase3 9 5 3" xfId="7770" xr:uid="{BBDE0B42-9F85-4C71-9D9C-59FEF1DBDDBA}"/>
    <cellStyle name="40% - Ênfase3 9 5 3 2" xfId="16047" xr:uid="{392E6F1F-A69F-4435-8BDC-7272A8DAB06F}"/>
    <cellStyle name="40% - Ênfase3 9 5 4" xfId="3736" xr:uid="{87F5E5DC-BC25-408B-A795-44D4ED893C29}"/>
    <cellStyle name="40% - Ênfase3 9 5 4 2" xfId="12013" xr:uid="{BDE7531A-4340-4E23-9D19-2C411AD3BF47}"/>
    <cellStyle name="40% - Ênfase3 9 5 5" xfId="9964" xr:uid="{6BF38A9B-3419-4589-B427-67F59AB35B06}"/>
    <cellStyle name="40% - Ênfase3 9 6" xfId="4233" xr:uid="{BEB61D6B-3643-447D-9AB4-D6790E4C88E4}"/>
    <cellStyle name="40% - Ênfase3 9 6 2" xfId="12510" xr:uid="{B08237F5-1856-4A1D-9F75-344ACE8A3B57}"/>
    <cellStyle name="40% - Ênfase3 9 7" xfId="6264" xr:uid="{76442800-EAAD-405D-B943-A885D89B0DBC}"/>
    <cellStyle name="40% - Ênfase3 9 7 2" xfId="14541" xr:uid="{AD6F26FD-794A-4833-BF23-E61D310BA4C6}"/>
    <cellStyle name="40% - Ênfase3 9 8" xfId="2183" xr:uid="{F4E30644-8D93-4479-B8DF-6305B696B8DA}"/>
    <cellStyle name="40% - Ênfase3 9 8 2" xfId="10460" xr:uid="{16B7270A-9BFB-49C3-B6FD-4CE5125A2761}"/>
    <cellStyle name="40% - Ênfase3 9 9" xfId="8415" xr:uid="{8FE88E50-937D-498B-B91D-4B3253DB09B4}"/>
    <cellStyle name="40% - Ênfase4 10" xfId="417" xr:uid="{FC64D168-C60E-4F53-B648-EFB474BC8932}"/>
    <cellStyle name="40% - Ênfase4 10 2" xfId="419" xr:uid="{41B5A761-BC61-487E-A8A4-C3543A4DA3D5}"/>
    <cellStyle name="40% - Ênfase4 10 2 2" xfId="1492" xr:uid="{FF14DAB5-2B55-4386-8185-70DDC7012893}"/>
    <cellStyle name="40% - Ênfase4 10 2 2 2" xfId="5582" xr:uid="{E58B03F0-0AC6-4977-8878-5D4353AE57C4}"/>
    <cellStyle name="40% - Ênfase4 10 2 2 2 2" xfId="13859" xr:uid="{A1013C58-744A-4970-B959-774E85BF634E}"/>
    <cellStyle name="40% - Ênfase4 10 2 2 3" xfId="7606" xr:uid="{15F7BA06-BBBA-405F-9A75-FF6CEB0EB3F9}"/>
    <cellStyle name="40% - Ênfase4 10 2 2 3 2" xfId="15883" xr:uid="{B094F7C8-AE66-418C-B7D7-447F433FA494}"/>
    <cellStyle name="40% - Ênfase4 10 2 2 4" xfId="3548" xr:uid="{86B64BEF-DE48-4D49-8655-47A5E9441A12}"/>
    <cellStyle name="40% - Ênfase4 10 2 2 4 2" xfId="11825" xr:uid="{743F280C-EAF3-47A4-B9C3-FB6D30A2E627}"/>
    <cellStyle name="40% - Ênfase4 10 2 2 5" xfId="9776" xr:uid="{08E5CB6D-CE9F-4C7E-B024-31C2B55ACA0A}"/>
    <cellStyle name="40% - Ênfase4 10 2 3" xfId="982" xr:uid="{102D8E05-8054-43CB-A430-53F9821E7B0E}"/>
    <cellStyle name="40% - Ênfase4 10 2 3 2" xfId="5085" xr:uid="{60E321D8-53AA-498F-B93D-99CA185C9E54}"/>
    <cellStyle name="40% - Ênfase4 10 2 3 2 2" xfId="13362" xr:uid="{327F478F-92F0-4143-8C02-090ACD441E1B}"/>
    <cellStyle name="40% - Ênfase4 10 2 3 3" xfId="7110" xr:uid="{499C6BAD-6D5C-499B-B6C0-2CD5C6725A67}"/>
    <cellStyle name="40% - Ênfase4 10 2 3 3 2" xfId="15387" xr:uid="{7777B113-C6B2-4E16-B9BB-94B2EC892ED6}"/>
    <cellStyle name="40% - Ênfase4 10 2 3 4" xfId="3042" xr:uid="{978EA010-6874-4DC4-BF4E-35F943275470}"/>
    <cellStyle name="40% - Ênfase4 10 2 3 4 2" xfId="11319" xr:uid="{20E57E00-F9FC-4865-AF17-5281FD1445F4}"/>
    <cellStyle name="40% - Ênfase4 10 2 3 5" xfId="9271" xr:uid="{24D1DA0A-283B-4CF9-ACB3-4AB0043CA8F4}"/>
    <cellStyle name="40% - Ênfase4 10 2 4" xfId="2033" xr:uid="{1488D01B-2228-4BFF-B494-5D7B5F171BB3}"/>
    <cellStyle name="40% - Ênfase4 10 2 4 2" xfId="6118" xr:uid="{4E1F8049-5562-463A-A51E-91B14F13D339}"/>
    <cellStyle name="40% - Ênfase4 10 2 4 2 2" xfId="14395" xr:uid="{4BC980C7-183E-4B5A-8342-53CEA3B4E9CF}"/>
    <cellStyle name="40% - Ênfase4 10 2 4 3" xfId="8118" xr:uid="{002E22E6-B3B8-49D0-860E-08F18421F40F}"/>
    <cellStyle name="40% - Ênfase4 10 2 4 3 2" xfId="16395" xr:uid="{12FD0A9B-B3B6-4AA4-9B8B-DFD128628F97}"/>
    <cellStyle name="40% - Ênfase4 10 2 4 4" xfId="4085" xr:uid="{964A2D5F-64D7-488D-A8EF-70A4F0495328}"/>
    <cellStyle name="40% - Ênfase4 10 2 4 4 2" xfId="12362" xr:uid="{B8C4014E-2596-4423-A380-7DE5DD654DE9}"/>
    <cellStyle name="40% - Ênfase4 10 2 4 5" xfId="10313" xr:uid="{3E86C18F-0B39-4588-BB4F-124EEE23F526}"/>
    <cellStyle name="40% - Ênfase4 10 2 5" xfId="4582" xr:uid="{25B7E808-526E-4AA3-92DC-F48A89456193}"/>
    <cellStyle name="40% - Ênfase4 10 2 5 2" xfId="12859" xr:uid="{A46CDCAD-D83D-43C7-ADB6-4F55F8CAFBAF}"/>
    <cellStyle name="40% - Ênfase4 10 2 6" xfId="6612" xr:uid="{68DFFCF2-F3CB-4AD7-9D7A-7C1E416E7E32}"/>
    <cellStyle name="40% - Ênfase4 10 2 6 2" xfId="14889" xr:uid="{A0C44EA8-C444-49E6-8B08-7140A2F836F5}"/>
    <cellStyle name="40% - Ênfase4 10 2 7" xfId="2535" xr:uid="{1BEB3C4F-9716-4F43-BF53-BFFF80C5F6E1}"/>
    <cellStyle name="40% - Ênfase4 10 2 7 2" xfId="10812" xr:uid="{B6EA68BF-47A8-4EA3-9417-AD6EBA4BCA31}"/>
    <cellStyle name="40% - Ênfase4 10 2 8" xfId="8765" xr:uid="{2B566E2B-2335-490A-937B-23DA66F3ED25}"/>
    <cellStyle name="40% - Ênfase4 10 3" xfId="1491" xr:uid="{65D9D1A0-0532-472A-9846-EC84C7067657}"/>
    <cellStyle name="40% - Ênfase4 10 3 2" xfId="5581" xr:uid="{E2F179A4-7123-4F00-9B0C-7B991AD85843}"/>
    <cellStyle name="40% - Ênfase4 10 3 2 2" xfId="13858" xr:uid="{C10CC1C4-3172-4AAD-82C9-6F2BFEC0008A}"/>
    <cellStyle name="40% - Ênfase4 10 3 3" xfId="7605" xr:uid="{BCB098A5-8FC4-4C65-A89A-F466CBC18B0B}"/>
    <cellStyle name="40% - Ênfase4 10 3 3 2" xfId="15882" xr:uid="{EE165C7E-377B-4231-BA37-5955253C52F8}"/>
    <cellStyle name="40% - Ênfase4 10 3 4" xfId="3547" xr:uid="{31AF8A79-B6AA-4FEE-85BB-ECB9629D25EA}"/>
    <cellStyle name="40% - Ênfase4 10 3 4 2" xfId="11824" xr:uid="{1F6D7B6D-A347-442C-BCE8-82FEFA5E3A4A}"/>
    <cellStyle name="40% - Ênfase4 10 3 5" xfId="9775" xr:uid="{46B69ADC-5155-4C0F-B1CE-175A2CADCE02}"/>
    <cellStyle name="40% - Ênfase4 10 4" xfId="981" xr:uid="{F206C1D0-25BC-402C-A066-A26B8BFD69B4}"/>
    <cellStyle name="40% - Ênfase4 10 4 2" xfId="5084" xr:uid="{E6351A99-1391-4806-A3A9-4C07E543B490}"/>
    <cellStyle name="40% - Ênfase4 10 4 2 2" xfId="13361" xr:uid="{4AFE6D72-5196-4BFE-985C-E2882D631579}"/>
    <cellStyle name="40% - Ênfase4 10 4 3" xfId="7109" xr:uid="{907975FC-30AA-4169-BC57-7790D34F1EBA}"/>
    <cellStyle name="40% - Ênfase4 10 4 3 2" xfId="15386" xr:uid="{FC447327-4AC4-404B-8450-92655DCDC3F7}"/>
    <cellStyle name="40% - Ênfase4 10 4 4" xfId="3041" xr:uid="{64F627FB-B93A-4FF1-A8D6-D416AAB06E4E}"/>
    <cellStyle name="40% - Ênfase4 10 4 4 2" xfId="11318" xr:uid="{296D6729-EA80-4D29-A5D2-76D70EE4FF7E}"/>
    <cellStyle name="40% - Ênfase4 10 4 5" xfId="9270" xr:uid="{B4AD7804-9D02-4D2F-9D46-07D0E8542FC7}"/>
    <cellStyle name="40% - Ênfase4 10 5" xfId="2032" xr:uid="{C70878DC-A015-4096-A5EF-0124D9F6F054}"/>
    <cellStyle name="40% - Ênfase4 10 5 2" xfId="6117" xr:uid="{BBF8E7A0-7568-4E6D-81CD-37349CEB6447}"/>
    <cellStyle name="40% - Ênfase4 10 5 2 2" xfId="14394" xr:uid="{C74254CC-03B9-42C9-BA7D-A384C283C23C}"/>
    <cellStyle name="40% - Ênfase4 10 5 3" xfId="8117" xr:uid="{0B010B1F-373E-49FA-BDAA-42D3352E1C34}"/>
    <cellStyle name="40% - Ênfase4 10 5 3 2" xfId="16394" xr:uid="{733A3572-A87A-4087-9CE5-174E498D2ABF}"/>
    <cellStyle name="40% - Ênfase4 10 5 4" xfId="4084" xr:uid="{905BECC4-CE18-4D91-B1AC-96ADDA367032}"/>
    <cellStyle name="40% - Ênfase4 10 5 4 2" xfId="12361" xr:uid="{EC6F5E88-E8F8-4FC6-BD7E-C99A769F2D1A}"/>
    <cellStyle name="40% - Ênfase4 10 5 5" xfId="10312" xr:uid="{06939A9F-8AB2-4789-9E88-8BC27A0D21B9}"/>
    <cellStyle name="40% - Ênfase4 10 6" xfId="4581" xr:uid="{94AD356E-0D41-456F-9ACE-FA61CC2D05AD}"/>
    <cellStyle name="40% - Ênfase4 10 6 2" xfId="12858" xr:uid="{B89A8726-3388-43C4-95D9-EF5E66E1E52D}"/>
    <cellStyle name="40% - Ênfase4 10 7" xfId="6611" xr:uid="{BAB6A7A9-C1DB-4DCF-A426-08A384FDE6D3}"/>
    <cellStyle name="40% - Ênfase4 10 7 2" xfId="14888" xr:uid="{55F3B6DA-1AD0-452D-AFC7-25EBC75DF3DE}"/>
    <cellStyle name="40% - Ênfase4 10 8" xfId="2534" xr:uid="{5DF22C13-D985-452F-A0B5-3633C5B8204F}"/>
    <cellStyle name="40% - Ênfase4 10 8 2" xfId="10811" xr:uid="{546EEEB6-555C-461F-9CD3-274F7EEE1951}"/>
    <cellStyle name="40% - Ênfase4 10 9" xfId="8764" xr:uid="{71F350C9-D746-483E-B023-C2D847624AD9}"/>
    <cellStyle name="40% - Ênfase4 11" xfId="422" xr:uid="{1F4B0EF6-9788-473B-AE6A-DB65E9BE4073}"/>
    <cellStyle name="40% - Ênfase4 11 2" xfId="1495" xr:uid="{42BB5D1F-63D5-421A-B90C-44ECF6A019A9}"/>
    <cellStyle name="40% - Ênfase4 11 2 2" xfId="5585" xr:uid="{2F984B9F-9A94-4ED2-818D-A3C071EBDF99}"/>
    <cellStyle name="40% - Ênfase4 11 2 2 2" xfId="13862" xr:uid="{30504C72-930E-4C9E-9131-920A8F72A355}"/>
    <cellStyle name="40% - Ênfase4 11 2 3" xfId="7609" xr:uid="{43716E02-CD89-415D-953F-2020EC4EDC13}"/>
    <cellStyle name="40% - Ênfase4 11 2 3 2" xfId="15886" xr:uid="{9C1349D4-C965-4F90-AA5B-B8167742D19A}"/>
    <cellStyle name="40% - Ênfase4 11 2 4" xfId="3551" xr:uid="{6146737E-6FAA-4617-BE17-38056A2CB180}"/>
    <cellStyle name="40% - Ênfase4 11 2 4 2" xfId="11828" xr:uid="{F2356693-325B-490C-AE06-E01DA5989B62}"/>
    <cellStyle name="40% - Ênfase4 11 2 5" xfId="9779" xr:uid="{F09226B9-BAD8-459A-80B3-C002AA3C603F}"/>
    <cellStyle name="40% - Ênfase4 11 3" xfId="985" xr:uid="{9E78C574-AF9D-489F-AC3F-0370CEBC5DC6}"/>
    <cellStyle name="40% - Ênfase4 11 3 2" xfId="5088" xr:uid="{01ABA670-6663-4284-A1D5-84801C407CE7}"/>
    <cellStyle name="40% - Ênfase4 11 3 2 2" xfId="13365" xr:uid="{B5E7A831-899E-4EC6-81D5-26FFF303D87A}"/>
    <cellStyle name="40% - Ênfase4 11 3 3" xfId="7113" xr:uid="{CEF06327-9151-41CE-8B30-4626A0C67753}"/>
    <cellStyle name="40% - Ênfase4 11 3 3 2" xfId="15390" xr:uid="{3D5D0B92-6C17-4F64-B802-F8FA2273C580}"/>
    <cellStyle name="40% - Ênfase4 11 3 4" xfId="3045" xr:uid="{097CA1FA-CE4B-47D4-97BB-FDE6C97B8D76}"/>
    <cellStyle name="40% - Ênfase4 11 3 4 2" xfId="11322" xr:uid="{B491177C-6659-4951-857F-7FAD5AAA4449}"/>
    <cellStyle name="40% - Ênfase4 11 3 5" xfId="9274" xr:uid="{C99879A2-CA1E-4294-8C3E-EAB42B75DBC4}"/>
    <cellStyle name="40% - Ênfase4 11 4" xfId="2036" xr:uid="{0D1D2D8A-B24B-4171-8873-D68262BEAE79}"/>
    <cellStyle name="40% - Ênfase4 11 4 2" xfId="6121" xr:uid="{CA9BA44E-40E7-4985-ABEA-F9C2FF7B71E7}"/>
    <cellStyle name="40% - Ênfase4 11 4 2 2" xfId="14398" xr:uid="{45FCFB03-3E02-43C8-AA53-1B48F2166845}"/>
    <cellStyle name="40% - Ênfase4 11 4 3" xfId="8121" xr:uid="{5B678E1D-327D-4AF8-AF1D-4208F4E7E920}"/>
    <cellStyle name="40% - Ênfase4 11 4 3 2" xfId="16398" xr:uid="{C6BDFE4C-DAD6-4A37-9A72-9C8F561A1BA6}"/>
    <cellStyle name="40% - Ênfase4 11 4 4" xfId="4088" xr:uid="{8EA1EAAF-2CBA-4A1C-B5C1-005280E8339A}"/>
    <cellStyle name="40% - Ênfase4 11 4 4 2" xfId="12365" xr:uid="{D0D4DAE2-CDC8-4F33-92A5-69603DBA0021}"/>
    <cellStyle name="40% - Ênfase4 11 4 5" xfId="10316" xr:uid="{048CE112-0B08-4257-9EB2-F3A0A23D25B3}"/>
    <cellStyle name="40% - Ênfase4 11 5" xfId="4585" xr:uid="{1660A162-9593-48C9-8F83-251DF12E32E6}"/>
    <cellStyle name="40% - Ênfase4 11 5 2" xfId="12862" xr:uid="{07FFA7A2-B171-4A73-A15F-E26EA131C8B2}"/>
    <cellStyle name="40% - Ênfase4 11 6" xfId="6615" xr:uid="{1877FE1E-9812-4890-9E6F-540688BE0DA0}"/>
    <cellStyle name="40% - Ênfase4 11 6 2" xfId="14892" xr:uid="{5D5F552F-26A4-4F38-B3E3-7EAE122CF7FC}"/>
    <cellStyle name="40% - Ênfase4 11 7" xfId="2538" xr:uid="{7EE52D53-258C-4A1D-93DE-0006216FAF76}"/>
    <cellStyle name="40% - Ênfase4 11 7 2" xfId="10815" xr:uid="{192F69C0-A236-4C08-B82E-B18DFC38A849}"/>
    <cellStyle name="40% - Ênfase4 11 8" xfId="8768" xr:uid="{9BED2404-DC50-4C9C-9756-9D736590F737}"/>
    <cellStyle name="40% - Ênfase4 12" xfId="424" xr:uid="{CB5C67FE-E4FE-4E80-A9C0-5E863A38105D}"/>
    <cellStyle name="40% - Ênfase4 12 2" xfId="1496" xr:uid="{B3680A29-287A-466D-BA5B-F0893F0D99B0}"/>
    <cellStyle name="40% - Ênfase4 12 2 2" xfId="5586" xr:uid="{CE381700-6D11-4DF2-9606-1EF4E007E104}"/>
    <cellStyle name="40% - Ênfase4 12 2 2 2" xfId="13863" xr:uid="{B10FD5A6-D3CE-44FB-81D3-BFAC8242B0EF}"/>
    <cellStyle name="40% - Ênfase4 12 2 3" xfId="7610" xr:uid="{F0B58F9C-99A9-4BE6-96B2-90D447DB7BBC}"/>
    <cellStyle name="40% - Ênfase4 12 2 3 2" xfId="15887" xr:uid="{4B918B5D-6DA1-4E29-85DD-B57BFA342479}"/>
    <cellStyle name="40% - Ênfase4 12 2 4" xfId="3552" xr:uid="{95FE219A-4CF4-4779-B1FD-BF419E015CA5}"/>
    <cellStyle name="40% - Ênfase4 12 2 4 2" xfId="11829" xr:uid="{A0C4D33B-AC98-46FD-9F1D-7AA5ECDBE8E8}"/>
    <cellStyle name="40% - Ênfase4 12 2 5" xfId="9780" xr:uid="{489E4464-C7C7-4D5D-881D-8D120A76781B}"/>
    <cellStyle name="40% - Ênfase4 12 3" xfId="986" xr:uid="{883A354D-544E-49C8-9AE4-273CB7E95406}"/>
    <cellStyle name="40% - Ênfase4 12 3 2" xfId="5089" xr:uid="{2F4FA8CA-9995-4D6E-A892-9B2B07486ED0}"/>
    <cellStyle name="40% - Ênfase4 12 3 2 2" xfId="13366" xr:uid="{36CAC098-A94E-4E86-B8BD-404C2C3C4BC9}"/>
    <cellStyle name="40% - Ênfase4 12 3 3" xfId="7114" xr:uid="{D3ECC70E-7D92-4D16-A75B-E9424A09C351}"/>
    <cellStyle name="40% - Ênfase4 12 3 3 2" xfId="15391" xr:uid="{932F9296-76B6-4224-BA02-650DC3F5EC84}"/>
    <cellStyle name="40% - Ênfase4 12 3 4" xfId="3046" xr:uid="{D45FA9AB-5BB1-4FDF-98A7-84191FBBF494}"/>
    <cellStyle name="40% - Ênfase4 12 3 4 2" xfId="11323" xr:uid="{A433C40D-C2F0-48E0-9563-0E5E5FE10A82}"/>
    <cellStyle name="40% - Ênfase4 12 3 5" xfId="9275" xr:uid="{7A79C98A-7CC4-4F19-BA31-BB650EB7C518}"/>
    <cellStyle name="40% - Ênfase4 12 4" xfId="2037" xr:uid="{06DD8B6F-6B63-4F27-8D5D-3F33E51EF59E}"/>
    <cellStyle name="40% - Ênfase4 12 4 2" xfId="6122" xr:uid="{9AFE5AB6-4DA1-425D-B3AC-D22D0BE3F771}"/>
    <cellStyle name="40% - Ênfase4 12 4 2 2" xfId="14399" xr:uid="{8FF5BEEA-D203-418C-9A64-A7244E5837B5}"/>
    <cellStyle name="40% - Ênfase4 12 4 3" xfId="8122" xr:uid="{14E18BD5-B59B-4FD6-BBDE-98814EE4D4C9}"/>
    <cellStyle name="40% - Ênfase4 12 4 3 2" xfId="16399" xr:uid="{F325ECCD-1346-42CE-9FA3-E2D51082E522}"/>
    <cellStyle name="40% - Ênfase4 12 4 4" xfId="4089" xr:uid="{EA3FEBA6-B780-4CFF-81D4-248656F93A38}"/>
    <cellStyle name="40% - Ênfase4 12 4 4 2" xfId="12366" xr:uid="{CB851848-4AD9-4CC0-A349-B3E04D3467DA}"/>
    <cellStyle name="40% - Ênfase4 12 4 5" xfId="10317" xr:uid="{506AC85F-8487-4322-99BF-5F8FEDFBCF88}"/>
    <cellStyle name="40% - Ênfase4 12 5" xfId="4586" xr:uid="{8273BBC9-8F63-423F-B22B-0AE993F93F46}"/>
    <cellStyle name="40% - Ênfase4 12 5 2" xfId="12863" xr:uid="{050917DF-AFB0-48DE-9D08-998F1F7FA2D1}"/>
    <cellStyle name="40% - Ênfase4 12 6" xfId="6616" xr:uid="{27006549-8260-403C-9138-FD6EC76ADBA9}"/>
    <cellStyle name="40% - Ênfase4 12 6 2" xfId="14893" xr:uid="{61292695-81D1-4F7B-BB8D-7861900D0D36}"/>
    <cellStyle name="40% - Ênfase4 12 7" xfId="2539" xr:uid="{BE735C93-CA03-40D7-B3E9-4E9B0CD58254}"/>
    <cellStyle name="40% - Ênfase4 12 7 2" xfId="10816" xr:uid="{52FE2E12-A7DC-42A4-9EBA-51ACAD1B20E5}"/>
    <cellStyle name="40% - Ênfase4 12 8" xfId="8769" xr:uid="{1398FF12-27D0-4997-B360-1C3899B2CEFA}"/>
    <cellStyle name="40% - Ênfase4 13" xfId="425" xr:uid="{F1E68807-9B1C-4DD2-9EDB-14757D8BC4AE}"/>
    <cellStyle name="40% - Ênfase4 13 2" xfId="1497" xr:uid="{01D3BFF2-24FB-44A4-9F7E-0268DFE9D391}"/>
    <cellStyle name="40% - Ênfase4 13 2 2" xfId="5587" xr:uid="{4C2AEF09-194F-4A4D-9FEE-E88934F8535E}"/>
    <cellStyle name="40% - Ênfase4 13 2 2 2" xfId="13864" xr:uid="{E1AD85B5-8C1C-4E9C-B612-60414166DB28}"/>
    <cellStyle name="40% - Ênfase4 13 2 3" xfId="7611" xr:uid="{0011EBBA-2D62-44A8-9B6C-3FBBAB7651FC}"/>
    <cellStyle name="40% - Ênfase4 13 2 3 2" xfId="15888" xr:uid="{7513F3E5-9BA0-4191-A74D-13321E16F065}"/>
    <cellStyle name="40% - Ênfase4 13 2 4" xfId="3553" xr:uid="{337B9E58-200D-426F-9F31-9AE06F6677B2}"/>
    <cellStyle name="40% - Ênfase4 13 2 4 2" xfId="11830" xr:uid="{880C73E6-9825-483E-A797-C5BA4EC93537}"/>
    <cellStyle name="40% - Ênfase4 13 2 5" xfId="9781" xr:uid="{E77C92C9-377D-4CB1-8C27-9376BCBDF980}"/>
    <cellStyle name="40% - Ênfase4 13 3" xfId="987" xr:uid="{0EC2A849-03D5-41EC-A920-4CBE8BA7199B}"/>
    <cellStyle name="40% - Ênfase4 13 3 2" xfId="5090" xr:uid="{934742A5-E48D-41E6-A749-A64AECEBB0AE}"/>
    <cellStyle name="40% - Ênfase4 13 3 2 2" xfId="13367" xr:uid="{9953BCFC-E94E-41A4-8CE0-5A7CE4F46C60}"/>
    <cellStyle name="40% - Ênfase4 13 3 3" xfId="7115" xr:uid="{C03F2E5D-46AC-428E-A2BF-827FDA583D6F}"/>
    <cellStyle name="40% - Ênfase4 13 3 3 2" xfId="15392" xr:uid="{0D76D6DA-9C55-43CA-BBFC-C9F5F88FA254}"/>
    <cellStyle name="40% - Ênfase4 13 3 4" xfId="3047" xr:uid="{D2673716-499D-490F-A7FE-6C9D9BF89210}"/>
    <cellStyle name="40% - Ênfase4 13 3 4 2" xfId="11324" xr:uid="{CCF65046-9332-4C27-9AC8-CEF5E4C230F3}"/>
    <cellStyle name="40% - Ênfase4 13 3 5" xfId="9276" xr:uid="{C34B7436-3A99-4BAB-9833-AF722D7A5881}"/>
    <cellStyle name="40% - Ênfase4 13 4" xfId="2038" xr:uid="{986B968F-A3F2-441C-8E51-A14D971DF975}"/>
    <cellStyle name="40% - Ênfase4 13 4 2" xfId="6123" xr:uid="{29F785F8-C437-4356-87A7-7F75365E6A51}"/>
    <cellStyle name="40% - Ênfase4 13 4 2 2" xfId="14400" xr:uid="{B8F24097-E1F5-4C09-B9F6-713285EFEF2E}"/>
    <cellStyle name="40% - Ênfase4 13 4 3" xfId="8123" xr:uid="{F974C6CA-301D-4770-A45D-77C238F2ABD0}"/>
    <cellStyle name="40% - Ênfase4 13 4 3 2" xfId="16400" xr:uid="{B83C3C18-A849-4057-892E-14B9D31374E0}"/>
    <cellStyle name="40% - Ênfase4 13 4 4" xfId="4090" xr:uid="{77465372-1F28-4AA5-B8A8-02D0C1305E25}"/>
    <cellStyle name="40% - Ênfase4 13 4 4 2" xfId="12367" xr:uid="{7BD82861-1E5F-439D-9D5A-B1457E93D8F7}"/>
    <cellStyle name="40% - Ênfase4 13 4 5" xfId="10318" xr:uid="{140C185D-2CCB-48B9-93CF-59C8F82EA56C}"/>
    <cellStyle name="40% - Ênfase4 13 5" xfId="4587" xr:uid="{7AC5D74B-4341-4970-98CC-6AE87EEAA9C5}"/>
    <cellStyle name="40% - Ênfase4 13 5 2" xfId="12864" xr:uid="{BE335BF8-4855-40A1-AD94-1A0198852C69}"/>
    <cellStyle name="40% - Ênfase4 13 6" xfId="6617" xr:uid="{17171826-8785-423F-AD44-91A0A3331D29}"/>
    <cellStyle name="40% - Ênfase4 13 6 2" xfId="14894" xr:uid="{7E47FB46-6C4A-421B-B8B6-D1071A42A8FC}"/>
    <cellStyle name="40% - Ênfase4 13 7" xfId="2540" xr:uid="{B23F21DD-0D85-436E-84A1-E7D5BB007BFC}"/>
    <cellStyle name="40% - Ênfase4 13 7 2" xfId="10817" xr:uid="{900E73C4-A401-4039-B4F2-9E6586C76881}"/>
    <cellStyle name="40% - Ênfase4 13 8" xfId="8770" xr:uid="{3935AB6E-099A-4FAD-BB38-E18CB8FDEC75}"/>
    <cellStyle name="40% - Ênfase4 14" xfId="426" xr:uid="{2F978F75-1A18-429B-8D2E-2A5853F65A52}"/>
    <cellStyle name="40% - Ênfase4 14 2" xfId="1498" xr:uid="{09AC66EC-E8B7-4F13-8BA9-17950038F1D7}"/>
    <cellStyle name="40% - Ênfase4 14 2 2" xfId="5588" xr:uid="{249D5C17-5A57-4C58-BC80-96E57878B60E}"/>
    <cellStyle name="40% - Ênfase4 14 2 2 2" xfId="13865" xr:uid="{41AF2D1D-5675-4F91-810C-1796DC1A11D7}"/>
    <cellStyle name="40% - Ênfase4 14 2 3" xfId="7612" xr:uid="{545F1000-CEE1-4787-AAA7-601456BC57BC}"/>
    <cellStyle name="40% - Ênfase4 14 2 3 2" xfId="15889" xr:uid="{F6FC3EDF-588F-435C-86F6-ED12B5FE4D95}"/>
    <cellStyle name="40% - Ênfase4 14 2 4" xfId="3554" xr:uid="{7A43D678-A695-423E-BE6C-71DDEB320651}"/>
    <cellStyle name="40% - Ênfase4 14 2 4 2" xfId="11831" xr:uid="{D061D96A-5F2D-440B-9B1B-8C6CD87A76BB}"/>
    <cellStyle name="40% - Ênfase4 14 2 5" xfId="9782" xr:uid="{79D7F2EE-01AC-4BA3-A6F3-0B0B56EA3857}"/>
    <cellStyle name="40% - Ênfase4 14 3" xfId="988" xr:uid="{14163994-17D9-46C9-8F2B-92E2215D4186}"/>
    <cellStyle name="40% - Ênfase4 14 3 2" xfId="5091" xr:uid="{40CE9750-AF42-415E-816E-B0169429F3B7}"/>
    <cellStyle name="40% - Ênfase4 14 3 2 2" xfId="13368" xr:uid="{1CDBC4DF-D546-4678-9FAB-F87BB71BCB35}"/>
    <cellStyle name="40% - Ênfase4 14 3 3" xfId="7116" xr:uid="{9D12B1C5-8F77-4B69-9FC0-53E3C38F14F2}"/>
    <cellStyle name="40% - Ênfase4 14 3 3 2" xfId="15393" xr:uid="{34F3D843-F102-4BFA-AD39-CBEA231CE7C0}"/>
    <cellStyle name="40% - Ênfase4 14 3 4" xfId="3048" xr:uid="{189C238A-F257-4D16-AE37-C6EBB0F7FEB4}"/>
    <cellStyle name="40% - Ênfase4 14 3 4 2" xfId="11325" xr:uid="{98706711-7D8A-4AA9-ADE8-D73A767D540F}"/>
    <cellStyle name="40% - Ênfase4 14 3 5" xfId="9277" xr:uid="{7CA3ED39-120C-4D31-9BDF-D2080408B93A}"/>
    <cellStyle name="40% - Ênfase4 14 4" xfId="2039" xr:uid="{DD266916-C381-4429-9426-F9EC836FEE3C}"/>
    <cellStyle name="40% - Ênfase4 14 4 2" xfId="6124" xr:uid="{C14FDF1C-8BD1-448E-9FC5-FC679802F8E7}"/>
    <cellStyle name="40% - Ênfase4 14 4 2 2" xfId="14401" xr:uid="{DAB04A14-148C-48B4-BEE2-816901B49532}"/>
    <cellStyle name="40% - Ênfase4 14 4 3" xfId="8124" xr:uid="{963529D9-3571-4DBE-8575-6DD756EED8E8}"/>
    <cellStyle name="40% - Ênfase4 14 4 3 2" xfId="16401" xr:uid="{2BE75475-5712-468A-B6AF-2D45C9133CF7}"/>
    <cellStyle name="40% - Ênfase4 14 4 4" xfId="4091" xr:uid="{83374AF0-9F74-4E18-A9F1-2DE0E7BA0861}"/>
    <cellStyle name="40% - Ênfase4 14 4 4 2" xfId="12368" xr:uid="{4FCB5928-2747-4197-B2AF-00AB190D428B}"/>
    <cellStyle name="40% - Ênfase4 14 4 5" xfId="10319" xr:uid="{A1A89683-6A25-4C51-8839-510D0A2D0511}"/>
    <cellStyle name="40% - Ênfase4 14 5" xfId="4588" xr:uid="{0BEB201D-6556-46D7-957C-5B0FE7E255C1}"/>
    <cellStyle name="40% - Ênfase4 14 5 2" xfId="12865" xr:uid="{48BCAF52-05B7-43E0-8842-AE7DBB0F1DE2}"/>
    <cellStyle name="40% - Ênfase4 14 6" xfId="6618" xr:uid="{71A48C52-BEDE-4D57-BEFA-686CEDE17F35}"/>
    <cellStyle name="40% - Ênfase4 14 6 2" xfId="14895" xr:uid="{5ACC770B-BDC8-4EA8-B1EF-080FFB2BBF89}"/>
    <cellStyle name="40% - Ênfase4 14 7" xfId="2541" xr:uid="{A4FE45CC-3441-4E54-9C5F-3E416CAADDFD}"/>
    <cellStyle name="40% - Ênfase4 14 7 2" xfId="10818" xr:uid="{E3214494-E0B0-4B43-8734-54BBB50CAD1A}"/>
    <cellStyle name="40% - Ênfase4 14 8" xfId="8771" xr:uid="{D6BCD682-5A0D-4849-806E-ADD1434847DA}"/>
    <cellStyle name="40% - Ênfase4 15" xfId="427" xr:uid="{D9A92D39-C992-49A1-B669-D5798F1376A1}"/>
    <cellStyle name="40% - Ênfase4 15 2" xfId="1499" xr:uid="{A16EF056-C941-47B6-AFBF-28A4FF98888A}"/>
    <cellStyle name="40% - Ênfase4 15 2 2" xfId="5589" xr:uid="{0BF9770E-AC65-43D2-968B-4875C3A0BA86}"/>
    <cellStyle name="40% - Ênfase4 15 2 2 2" xfId="13866" xr:uid="{B4C5A855-501B-4E96-BBC4-05B784CFF7F2}"/>
    <cellStyle name="40% - Ênfase4 15 2 3" xfId="7613" xr:uid="{95CF7307-10CD-45C4-84B5-1DD5341E54C5}"/>
    <cellStyle name="40% - Ênfase4 15 2 3 2" xfId="15890" xr:uid="{9579C18C-B6F6-48BC-B58B-FAAE72F8E7BF}"/>
    <cellStyle name="40% - Ênfase4 15 2 4" xfId="3555" xr:uid="{672027EE-551F-48ED-96A2-28D05FEA6D62}"/>
    <cellStyle name="40% - Ênfase4 15 2 4 2" xfId="11832" xr:uid="{EDC2E517-B3F8-4E6C-A0AD-6B3834663843}"/>
    <cellStyle name="40% - Ênfase4 15 2 5" xfId="9783" xr:uid="{D4140E79-450E-440E-9DCC-416D4C3D179F}"/>
    <cellStyle name="40% - Ênfase4 15 3" xfId="989" xr:uid="{72F5ABCE-1C33-46E2-AA70-F9605354139F}"/>
    <cellStyle name="40% - Ênfase4 15 3 2" xfId="5092" xr:uid="{41A57AB4-188C-4799-B449-ABBEF76F2653}"/>
    <cellStyle name="40% - Ênfase4 15 3 2 2" xfId="13369" xr:uid="{269435C7-99CE-4BA6-BA00-7584B98B4522}"/>
    <cellStyle name="40% - Ênfase4 15 3 3" xfId="7117" xr:uid="{685F6C6F-280C-4823-ABC3-E84FF97776A9}"/>
    <cellStyle name="40% - Ênfase4 15 3 3 2" xfId="15394" xr:uid="{F4936185-7885-4D50-9006-8A72734CABAD}"/>
    <cellStyle name="40% - Ênfase4 15 3 4" xfId="3049" xr:uid="{69547892-A187-414E-AAAC-E5A58F4C51C6}"/>
    <cellStyle name="40% - Ênfase4 15 3 4 2" xfId="11326" xr:uid="{9F981E13-2DD4-4699-84D3-D6CC85EBB148}"/>
    <cellStyle name="40% - Ênfase4 15 3 5" xfId="9278" xr:uid="{BDB7711E-05F4-4E7C-AF73-2A3B2038EB67}"/>
    <cellStyle name="40% - Ênfase4 15 4" xfId="2040" xr:uid="{E4B34144-9EAC-4140-AC2D-AD39B3CB876A}"/>
    <cellStyle name="40% - Ênfase4 15 4 2" xfId="6125" xr:uid="{D4821775-3A52-449C-933E-A877A28559F6}"/>
    <cellStyle name="40% - Ênfase4 15 4 2 2" xfId="14402" xr:uid="{6AB1A706-71DB-44F7-9A3E-36734B2647E6}"/>
    <cellStyle name="40% - Ênfase4 15 4 3" xfId="8125" xr:uid="{3ED06E87-8BF7-415E-9944-400DD0B3D48D}"/>
    <cellStyle name="40% - Ênfase4 15 4 3 2" xfId="16402" xr:uid="{7F303600-F304-4AD8-A151-0ED743971BFB}"/>
    <cellStyle name="40% - Ênfase4 15 4 4" xfId="4092" xr:uid="{A4A3BDFA-0019-40DC-B851-809DDBB4102B}"/>
    <cellStyle name="40% - Ênfase4 15 4 4 2" xfId="12369" xr:uid="{584445E1-BF9A-4797-A91A-3588410EBF22}"/>
    <cellStyle name="40% - Ênfase4 15 4 5" xfId="10320" xr:uid="{0665FEE0-E170-4F89-B76A-77737B486737}"/>
    <cellStyle name="40% - Ênfase4 15 5" xfId="4589" xr:uid="{04592927-A75A-48DC-AEAC-41E0CD1CCCA9}"/>
    <cellStyle name="40% - Ênfase4 15 5 2" xfId="12866" xr:uid="{08DA7771-B4F3-448B-82EC-9D8069E82B85}"/>
    <cellStyle name="40% - Ênfase4 15 6" xfId="6619" xr:uid="{E0F38A27-3969-4C4E-ABD3-674C10B7C6E6}"/>
    <cellStyle name="40% - Ênfase4 15 6 2" xfId="14896" xr:uid="{C8AEE4B8-E1CF-428D-9CE0-E8631B9B3A62}"/>
    <cellStyle name="40% - Ênfase4 15 7" xfId="2542" xr:uid="{CDF9196C-5E7A-4C36-9F80-2B1BDBAE01A0}"/>
    <cellStyle name="40% - Ênfase4 15 7 2" xfId="10819" xr:uid="{C4DA5E88-E48A-4DDD-877D-2BD7C6983482}"/>
    <cellStyle name="40% - Ênfase4 15 8" xfId="8772" xr:uid="{657FB1C1-09F2-49B7-BBBD-93B487359599}"/>
    <cellStyle name="40% - Ênfase4 16" xfId="214" xr:uid="{160AB34B-2A84-462D-BFFC-C13D667D169E}"/>
    <cellStyle name="40% - Ênfase4 16 2" xfId="1307" xr:uid="{8CC8EE5A-238B-4FE9-A3CA-077EECED10DB}"/>
    <cellStyle name="40% - Ênfase4 16 2 2" xfId="5397" xr:uid="{B359B634-C063-48A4-9BC4-BC9E7188F608}"/>
    <cellStyle name="40% - Ênfase4 16 2 2 2" xfId="13674" xr:uid="{C2E2A7D4-D3BA-43AC-9AA1-8E6BF0B979FE}"/>
    <cellStyle name="40% - Ênfase4 16 2 3" xfId="7422" xr:uid="{15A68189-27F8-425D-B0A7-80D9918066CD}"/>
    <cellStyle name="40% - Ênfase4 16 2 3 2" xfId="15699" xr:uid="{538CF60A-E4C5-4657-814D-4BEBBC934EC9}"/>
    <cellStyle name="40% - Ênfase4 16 2 4" xfId="3363" xr:uid="{D0B87CFB-F60B-45C3-A1A7-820F5B703B68}"/>
    <cellStyle name="40% - Ênfase4 16 2 4 2" xfId="11640" xr:uid="{911B6BA2-C139-4789-8E81-91632288C1A1}"/>
    <cellStyle name="40% - Ênfase4 16 2 5" xfId="9591" xr:uid="{F41CC8FE-2B09-42F9-ACDB-189EBC2FEA8C}"/>
    <cellStyle name="40% - Ênfase4 16 3" xfId="798" xr:uid="{259FB36E-576A-4926-AC3A-8995F1204AFC}"/>
    <cellStyle name="40% - Ênfase4 16 3 2" xfId="4901" xr:uid="{E591546F-5D89-4F1C-96E8-ADF2347E3628}"/>
    <cellStyle name="40% - Ênfase4 16 3 2 2" xfId="13178" xr:uid="{FB0CFC7C-CCC1-4861-B870-D28B1AEFF1F4}"/>
    <cellStyle name="40% - Ênfase4 16 3 3" xfId="6926" xr:uid="{7D218FD3-1083-415A-B6C0-D86F4A456060}"/>
    <cellStyle name="40% - Ênfase4 16 3 3 2" xfId="15203" xr:uid="{DC186CC2-0765-469F-8C65-8E5D240A52C0}"/>
    <cellStyle name="40% - Ênfase4 16 3 4" xfId="2858" xr:uid="{71D38489-36B5-436F-9C92-1C4763F94F35}"/>
    <cellStyle name="40% - Ênfase4 16 3 4 2" xfId="11135" xr:uid="{5889B930-2A51-43D1-8C35-EDCF0A8C9CD0}"/>
    <cellStyle name="40% - Ênfase4 16 3 5" xfId="9087" xr:uid="{B931078A-F98D-4736-81B5-43332B36F325}"/>
    <cellStyle name="40% - Ênfase4 16 4" xfId="1849" xr:uid="{5A54EB1F-F8B7-478E-ADE2-DE0571A89A54}"/>
    <cellStyle name="40% - Ênfase4 16 4 2" xfId="5934" xr:uid="{8505789F-8CF7-4874-A7DF-CDADBD37DCE4}"/>
    <cellStyle name="40% - Ênfase4 16 4 2 2" xfId="14211" xr:uid="{752B02C5-2464-442E-BD1C-923712C3A0E9}"/>
    <cellStyle name="40% - Ênfase4 16 4 3" xfId="7934" xr:uid="{662625B2-8F7C-49E0-9E85-A2B26A6EF457}"/>
    <cellStyle name="40% - Ênfase4 16 4 3 2" xfId="16211" xr:uid="{09E6012A-BF55-4EEB-9BCD-EF1348AA9EDB}"/>
    <cellStyle name="40% - Ênfase4 16 4 4" xfId="3901" xr:uid="{49A39B4E-290C-4FFF-A31A-F855593EA106}"/>
    <cellStyle name="40% - Ênfase4 16 4 4 2" xfId="12178" xr:uid="{AFF26A57-7C16-420A-A464-E43791A86407}"/>
    <cellStyle name="40% - Ênfase4 16 4 5" xfId="10129" xr:uid="{9B53C8B9-4A15-4CD8-A9A7-D3B95475F7DD}"/>
    <cellStyle name="40% - Ênfase4 16 5" xfId="4397" xr:uid="{9121F69F-DEDE-44F2-83AA-9DC142222FEA}"/>
    <cellStyle name="40% - Ênfase4 16 5 2" xfId="12674" xr:uid="{7A649F2A-3604-4C73-8D97-9D68A5547143}"/>
    <cellStyle name="40% - Ênfase4 16 6" xfId="6428" xr:uid="{B95BC6AC-8041-465F-8E68-8F4C231E2CC5}"/>
    <cellStyle name="40% - Ênfase4 16 6 2" xfId="14705" xr:uid="{EAD9D9E0-4831-46BD-95E9-ED647693240E}"/>
    <cellStyle name="40% - Ênfase4 16 7" xfId="2349" xr:uid="{EFE83337-2174-4373-9783-05BB0D38665D}"/>
    <cellStyle name="40% - Ênfase4 16 7 2" xfId="10626" xr:uid="{98A82388-423D-48CB-87A6-6B3D2DCBBF55}"/>
    <cellStyle name="40% - Ênfase4 16 8" xfId="8580" xr:uid="{B4618728-A0DA-486A-A3F4-8D3BC48BCB95}"/>
    <cellStyle name="40% - Ênfase4 17" xfId="430" xr:uid="{0A269705-B5B1-42D8-9592-9CE4389F9111}"/>
    <cellStyle name="40% - Ênfase4 17 2" xfId="1502" xr:uid="{D3E487FC-F995-4B23-BA59-401E085A1196}"/>
    <cellStyle name="40% - Ênfase4 17 2 2" xfId="5592" xr:uid="{ED36D5BB-BD3C-412F-BBF1-D9EBE57C7630}"/>
    <cellStyle name="40% - Ênfase4 17 2 2 2" xfId="13869" xr:uid="{EA19A4EF-A3DA-4891-844B-9418DED4756B}"/>
    <cellStyle name="40% - Ênfase4 17 2 3" xfId="7616" xr:uid="{EBF4BD83-455A-46B7-AEB0-8FE1B0DF7130}"/>
    <cellStyle name="40% - Ênfase4 17 2 3 2" xfId="15893" xr:uid="{E1DEAA46-F859-4EE2-9242-EA3506625A42}"/>
    <cellStyle name="40% - Ênfase4 17 2 4" xfId="3558" xr:uid="{0578E119-42C7-4AFC-BE7B-DE1376BAC91C}"/>
    <cellStyle name="40% - Ênfase4 17 2 4 2" xfId="11835" xr:uid="{CA25136C-56DE-45E0-8D6A-44D014B65542}"/>
    <cellStyle name="40% - Ênfase4 17 2 5" xfId="9786" xr:uid="{EFAC5730-7B59-4EB3-9442-DEC9B3454F1A}"/>
    <cellStyle name="40% - Ênfase4 17 3" xfId="992" xr:uid="{925E2A81-4180-44AE-AAA6-CD4A55E68C44}"/>
    <cellStyle name="40% - Ênfase4 17 3 2" xfId="5095" xr:uid="{435F96FB-AAF3-4F31-B60B-1F83ADE9932A}"/>
    <cellStyle name="40% - Ênfase4 17 3 2 2" xfId="13372" xr:uid="{990C7F6E-C2F7-4C60-9500-A23C58195569}"/>
    <cellStyle name="40% - Ênfase4 17 3 3" xfId="7120" xr:uid="{013E60B3-9F10-422D-AB90-38C8FA078A3B}"/>
    <cellStyle name="40% - Ênfase4 17 3 3 2" xfId="15397" xr:uid="{C7D5BE01-2005-49F6-B174-1002D8CEC5E7}"/>
    <cellStyle name="40% - Ênfase4 17 3 4" xfId="3052" xr:uid="{D2C13FD1-E5B8-42FD-918A-B8BA4C6316F7}"/>
    <cellStyle name="40% - Ênfase4 17 3 4 2" xfId="11329" xr:uid="{4C1005B2-80FF-4BFD-A7B7-AA6203BD5F4D}"/>
    <cellStyle name="40% - Ênfase4 17 3 5" xfId="9281" xr:uid="{E7DDAA3E-31BC-4A57-9D49-1812C7E95D64}"/>
    <cellStyle name="40% - Ênfase4 17 4" xfId="2043" xr:uid="{B80C9FC2-790E-439D-AA59-F1712ADFD638}"/>
    <cellStyle name="40% - Ênfase4 17 4 2" xfId="6128" xr:uid="{216498A6-F864-4366-9A23-B6300ADC7A94}"/>
    <cellStyle name="40% - Ênfase4 17 4 2 2" xfId="14405" xr:uid="{CED4DF09-A16C-4194-8EF1-DB4DB328E254}"/>
    <cellStyle name="40% - Ênfase4 17 4 3" xfId="8128" xr:uid="{3C8A0017-9DF3-483C-A289-D4EFDAC1A3C2}"/>
    <cellStyle name="40% - Ênfase4 17 4 3 2" xfId="16405" xr:uid="{1054804D-12B0-47DA-AC3A-31EA945479FD}"/>
    <cellStyle name="40% - Ênfase4 17 4 4" xfId="4095" xr:uid="{6D4E31F7-7EB7-4034-9E5D-E26AC9101EF9}"/>
    <cellStyle name="40% - Ênfase4 17 4 4 2" xfId="12372" xr:uid="{B682D6A0-8E72-451B-8D60-4B5CD3EB996C}"/>
    <cellStyle name="40% - Ênfase4 17 4 5" xfId="10323" xr:uid="{BB41D0C5-3DD7-4E5A-95DC-8258071534DF}"/>
    <cellStyle name="40% - Ênfase4 17 5" xfId="4592" xr:uid="{30B4DB22-791F-486A-A826-AB3A740AF784}"/>
    <cellStyle name="40% - Ênfase4 17 5 2" xfId="12869" xr:uid="{B9E6412F-C026-4663-875E-190ADE2B8F68}"/>
    <cellStyle name="40% - Ênfase4 17 6" xfId="6622" xr:uid="{E5336561-E052-40AC-A6E7-1AA8E5E45BB9}"/>
    <cellStyle name="40% - Ênfase4 17 6 2" xfId="14899" xr:uid="{BD85040E-0203-4146-9FD6-7B58B1804FF8}"/>
    <cellStyle name="40% - Ênfase4 17 7" xfId="2545" xr:uid="{1A236604-031C-4CBB-B8AE-8C9E166FAF7D}"/>
    <cellStyle name="40% - Ênfase4 17 7 2" xfId="10822" xr:uid="{570C746E-0BEF-4D3A-AB3B-6190388A828B}"/>
    <cellStyle name="40% - Ênfase4 17 8" xfId="8775" xr:uid="{603BF976-2EDA-4091-AC8C-67C7C999C6DC}"/>
    <cellStyle name="40% - Ênfase4 18" xfId="433" xr:uid="{876C9594-9ACC-427B-A2D6-2BDCCA29CEC3}"/>
    <cellStyle name="40% - Ênfase4 18 2" xfId="1504" xr:uid="{B7D861B2-29D6-46BB-A842-680C4F4593B8}"/>
    <cellStyle name="40% - Ênfase4 18 2 2" xfId="5594" xr:uid="{80E9A187-5F9C-4E67-B447-B5F92E9AC499}"/>
    <cellStyle name="40% - Ênfase4 18 2 2 2" xfId="13871" xr:uid="{386E9E46-8036-4F53-9727-0187CDE611E6}"/>
    <cellStyle name="40% - Ênfase4 18 2 3" xfId="7618" xr:uid="{92D99990-098A-4A5E-8E00-E1DA027656D4}"/>
    <cellStyle name="40% - Ênfase4 18 2 3 2" xfId="15895" xr:uid="{663BCB93-5029-49A3-9F96-ACBBF2B90984}"/>
    <cellStyle name="40% - Ênfase4 18 2 4" xfId="3560" xr:uid="{844B9A08-5B30-4363-8A99-C3EC8C15E249}"/>
    <cellStyle name="40% - Ênfase4 18 2 4 2" xfId="11837" xr:uid="{77D09CBC-7298-4826-8C84-CF691D8CD91E}"/>
    <cellStyle name="40% - Ênfase4 18 2 5" xfId="9788" xr:uid="{3A434982-C3E5-4E54-8135-4832EE62572E}"/>
    <cellStyle name="40% - Ênfase4 18 3" xfId="994" xr:uid="{59A1A4C5-7502-4BB6-896E-737F3847F4E9}"/>
    <cellStyle name="40% - Ênfase4 18 3 2" xfId="5097" xr:uid="{AFEA857A-620F-431E-99F1-AF6042E8D84D}"/>
    <cellStyle name="40% - Ênfase4 18 3 2 2" xfId="13374" xr:uid="{7FD686CF-47C7-461D-8DE6-97E6AB2E1D7A}"/>
    <cellStyle name="40% - Ênfase4 18 3 3" xfId="7122" xr:uid="{46F10952-985D-4A96-80B0-1285E332B773}"/>
    <cellStyle name="40% - Ênfase4 18 3 3 2" xfId="15399" xr:uid="{DC9F5112-2D72-46E7-8DA1-00F709968E1F}"/>
    <cellStyle name="40% - Ênfase4 18 3 4" xfId="3054" xr:uid="{ACD787B1-6FC2-441B-B0CF-91CC86062B83}"/>
    <cellStyle name="40% - Ênfase4 18 3 4 2" xfId="11331" xr:uid="{4EA8910D-8CA0-48F4-AB7D-A9987E35EE02}"/>
    <cellStyle name="40% - Ênfase4 18 3 5" xfId="9283" xr:uid="{EB3EFD07-CB0D-4AE5-932E-D6B7B73F851A}"/>
    <cellStyle name="40% - Ênfase4 18 4" xfId="2045" xr:uid="{1FD30FD7-F6F8-4512-826C-B58DF1B693A5}"/>
    <cellStyle name="40% - Ênfase4 18 4 2" xfId="6130" xr:uid="{97C9D98C-3416-4F0E-AA9C-A43B59D6B953}"/>
    <cellStyle name="40% - Ênfase4 18 4 2 2" xfId="14407" xr:uid="{434AB603-6E3E-499A-B810-FB7C9057A85F}"/>
    <cellStyle name="40% - Ênfase4 18 4 3" xfId="8130" xr:uid="{47FEC271-C865-42AF-8289-24618717579E}"/>
    <cellStyle name="40% - Ênfase4 18 4 3 2" xfId="16407" xr:uid="{DF981C2A-43D6-4CDC-A352-8298C5094433}"/>
    <cellStyle name="40% - Ênfase4 18 4 4" xfId="4097" xr:uid="{D10426B1-C417-4188-A41D-3C9689E11799}"/>
    <cellStyle name="40% - Ênfase4 18 4 4 2" xfId="12374" xr:uid="{D2D01C5F-2E6F-4F76-A7A9-8422EF8FC187}"/>
    <cellStyle name="40% - Ênfase4 18 4 5" xfId="10325" xr:uid="{D1FBA67E-FBC9-4D4A-B60E-1DB1BF9E4505}"/>
    <cellStyle name="40% - Ênfase4 18 5" xfId="4594" xr:uid="{FB3D0F93-BB05-4A82-97D1-1EF23C428F67}"/>
    <cellStyle name="40% - Ênfase4 18 5 2" xfId="12871" xr:uid="{436FA15F-610A-48D6-B4A8-E8E22D55B157}"/>
    <cellStyle name="40% - Ênfase4 18 6" xfId="6624" xr:uid="{62A6D756-7313-480D-AE33-6081F5281F0E}"/>
    <cellStyle name="40% - Ênfase4 18 6 2" xfId="14901" xr:uid="{707584EA-4744-4677-9097-EFE211FD8BE4}"/>
    <cellStyle name="40% - Ênfase4 18 7" xfId="2547" xr:uid="{1AB5E7B4-C266-4CC2-AFC0-33141EDAE579}"/>
    <cellStyle name="40% - Ênfase4 18 7 2" xfId="10824" xr:uid="{47C18244-186F-4F29-914D-05D1A9C9C1FD}"/>
    <cellStyle name="40% - Ênfase4 18 8" xfId="8777" xr:uid="{695BF7C7-7B84-4993-84F8-2A7718AF5305}"/>
    <cellStyle name="40% - Ênfase4 19" xfId="435" xr:uid="{502E6E47-CA54-4DEB-8CAC-B0DB7FE43763}"/>
    <cellStyle name="40% - Ênfase4 19 2" xfId="1506" xr:uid="{A5171A15-8A55-4A7F-A1C8-50D2FD0E2A7C}"/>
    <cellStyle name="40% - Ênfase4 19 2 2" xfId="5596" xr:uid="{83437D70-B9C3-4AB2-A642-CF4D7CC7624A}"/>
    <cellStyle name="40% - Ênfase4 19 2 2 2" xfId="13873" xr:uid="{9D37017B-F656-4124-BF63-DD27F859E6F4}"/>
    <cellStyle name="40% - Ênfase4 19 2 3" xfId="7620" xr:uid="{226D6382-1EB6-4555-81B6-175BAAF54241}"/>
    <cellStyle name="40% - Ênfase4 19 2 3 2" xfId="15897" xr:uid="{4AA46816-E9D5-43CA-A961-DC3B12610140}"/>
    <cellStyle name="40% - Ênfase4 19 2 4" xfId="3562" xr:uid="{69473194-1CC7-47EE-B5BC-14BD0480CFD2}"/>
    <cellStyle name="40% - Ênfase4 19 2 4 2" xfId="11839" xr:uid="{2ABF298F-6C45-45EC-B4EF-405042DD5F0C}"/>
    <cellStyle name="40% - Ênfase4 19 2 5" xfId="9790" xr:uid="{B3727311-02A8-4449-8E52-6CC81706618C}"/>
    <cellStyle name="40% - Ênfase4 19 3" xfId="996" xr:uid="{FEBD7EA1-D15A-4246-9C5C-05C9B9094AFF}"/>
    <cellStyle name="40% - Ênfase4 19 3 2" xfId="5099" xr:uid="{6C2E517A-065D-49A0-8A0F-470658876FCC}"/>
    <cellStyle name="40% - Ênfase4 19 3 2 2" xfId="13376" xr:uid="{1F7DB88B-DC59-441A-800D-AFA96FCA5C67}"/>
    <cellStyle name="40% - Ênfase4 19 3 3" xfId="7124" xr:uid="{4B468956-E813-4654-BE52-F40E80EA6816}"/>
    <cellStyle name="40% - Ênfase4 19 3 3 2" xfId="15401" xr:uid="{88DC70B0-C3A3-4CA5-9D67-5BF3CD3E8649}"/>
    <cellStyle name="40% - Ênfase4 19 3 4" xfId="3056" xr:uid="{5CF26F4D-ED3A-421C-9451-280C666AD221}"/>
    <cellStyle name="40% - Ênfase4 19 3 4 2" xfId="11333" xr:uid="{8C629DC1-1BEE-49D0-9911-0EC6D008E616}"/>
    <cellStyle name="40% - Ênfase4 19 3 5" xfId="9285" xr:uid="{12F77632-8804-477B-BF11-DBDFA66857B0}"/>
    <cellStyle name="40% - Ênfase4 19 4" xfId="2047" xr:uid="{86ABDC81-9ED6-4CB8-BE02-27407A55FC31}"/>
    <cellStyle name="40% - Ênfase4 19 4 2" xfId="6132" xr:uid="{B240FB76-0B14-4B13-9C06-C98AA7F7DE45}"/>
    <cellStyle name="40% - Ênfase4 19 4 2 2" xfId="14409" xr:uid="{21550AAC-52E1-4091-9E38-2ABB7E0D94D4}"/>
    <cellStyle name="40% - Ênfase4 19 4 3" xfId="8132" xr:uid="{9E4E2AEE-DF65-457B-8C3A-D61FCBC05B4A}"/>
    <cellStyle name="40% - Ênfase4 19 4 3 2" xfId="16409" xr:uid="{B4D76108-95F0-4B36-96ED-2951A09BA241}"/>
    <cellStyle name="40% - Ênfase4 19 4 4" xfId="4099" xr:uid="{4E622A71-FFC6-4098-87B2-7DEF24537DC1}"/>
    <cellStyle name="40% - Ênfase4 19 4 4 2" xfId="12376" xr:uid="{22DE9E58-A2D8-4822-9270-483CDF5D8D0D}"/>
    <cellStyle name="40% - Ênfase4 19 4 5" xfId="10327" xr:uid="{339410B5-27C7-4B4E-B45D-1CF9832E57CD}"/>
    <cellStyle name="40% - Ênfase4 19 5" xfId="4596" xr:uid="{0C10E956-A9AA-4517-B368-292295DF4189}"/>
    <cellStyle name="40% - Ênfase4 19 5 2" xfId="12873" xr:uid="{D406ABC9-B70C-4F14-9919-5526D7BF9F37}"/>
    <cellStyle name="40% - Ênfase4 19 6" xfId="6626" xr:uid="{DA02C2F2-8D27-43D6-997F-78EA9AE3438A}"/>
    <cellStyle name="40% - Ênfase4 19 6 2" xfId="14903" xr:uid="{CF170E84-B5E4-4965-A09B-AF3C9A853B54}"/>
    <cellStyle name="40% - Ênfase4 19 7" xfId="2549" xr:uid="{F07C9DAC-5BD9-4521-B942-3B10B5F3A08F}"/>
    <cellStyle name="40% - Ênfase4 19 7 2" xfId="10826" xr:uid="{5B7BE2D4-5E0A-4DDF-86F4-DA3208AFB443}"/>
    <cellStyle name="40% - Ênfase4 19 8" xfId="8779" xr:uid="{E44C617E-D7D0-4A67-9542-68CCFCB65771}"/>
    <cellStyle name="40% - Ênfase4 2" xfId="150" xr:uid="{05423B34-CE01-4E0F-A1F0-F9A02F588C66}"/>
    <cellStyle name="40% - Ênfase4 2 2" xfId="155" xr:uid="{CA716D05-A23E-44A5-ADD4-A6F72C015CF7}"/>
    <cellStyle name="40% - Ênfase4 2 2 2" xfId="1249" xr:uid="{7B44AF5D-77A5-430B-A08B-B3C78AAE398C}"/>
    <cellStyle name="40% - Ênfase4 2 2 2 2" xfId="5340" xr:uid="{E23CAEC1-3D67-484B-B335-2B54E9E20716}"/>
    <cellStyle name="40% - Ênfase4 2 2 2 2 2" xfId="13617" xr:uid="{57FBF9A1-517D-4471-9F9D-6CC309D02D03}"/>
    <cellStyle name="40% - Ênfase4 2 2 2 3" xfId="7365" xr:uid="{8895140A-2E54-4710-874E-D75AD9A037BA}"/>
    <cellStyle name="40% - Ênfase4 2 2 2 3 2" xfId="15642" xr:uid="{CC3FCA73-68B2-4E4B-A0A7-C082DAFD59D5}"/>
    <cellStyle name="40% - Ênfase4 2 2 2 4" xfId="3305" xr:uid="{4235DBA4-97C3-41F9-B28E-1C9B1A3A2D1F}"/>
    <cellStyle name="40% - Ênfase4 2 2 2 4 2" xfId="11582" xr:uid="{CC644BC2-F7D0-4CEE-A619-78B4E2AD2987}"/>
    <cellStyle name="40% - Ênfase4 2 2 2 5" xfId="9533" xr:uid="{ECF67995-C973-425F-BE99-3E6D1D0F4CD7}"/>
    <cellStyle name="40% - Ênfase4 2 2 3" xfId="740" xr:uid="{29E993CF-CBFE-42D5-8CCC-C24C8386426A}"/>
    <cellStyle name="40% - Ênfase4 2 2 3 2" xfId="4844" xr:uid="{B8FF1439-6366-4F0B-9213-99A9FF1084B8}"/>
    <cellStyle name="40% - Ênfase4 2 2 3 2 2" xfId="13121" xr:uid="{10EA0416-508B-4C79-84DC-19B53FB15EF2}"/>
    <cellStyle name="40% - Ênfase4 2 2 3 3" xfId="6869" xr:uid="{9D986A55-567A-4FC6-A36D-10D03352042F}"/>
    <cellStyle name="40% - Ênfase4 2 2 3 3 2" xfId="15146" xr:uid="{C21B9DEC-FDA7-4F49-80EC-BF41327941EE}"/>
    <cellStyle name="40% - Ênfase4 2 2 3 4" xfId="2800" xr:uid="{25100792-0BBF-413A-89FC-3C5DC0C8B945}"/>
    <cellStyle name="40% - Ênfase4 2 2 3 4 2" xfId="11077" xr:uid="{A9263FA6-7253-458D-B4AE-1651F3C2CC8C}"/>
    <cellStyle name="40% - Ênfase4 2 2 3 5" xfId="9029" xr:uid="{47CA81FF-6B43-4AFC-B91C-9EC85D90A062}"/>
    <cellStyle name="40% - Ênfase4 2 2 4" xfId="1791" xr:uid="{F45B586D-2FAA-4FA5-B250-BDE1F74E31BA}"/>
    <cellStyle name="40% - Ênfase4 2 2 4 2" xfId="5877" xr:uid="{E6C2182D-FDF5-4E83-AB6E-6FBFD4201FE5}"/>
    <cellStyle name="40% - Ênfase4 2 2 4 2 2" xfId="14154" xr:uid="{0ADE4FB9-26CB-4399-AE56-B91544A70202}"/>
    <cellStyle name="40% - Ênfase4 2 2 4 3" xfId="7877" xr:uid="{9D1B5B31-C8ED-4CC6-8319-69813D73A5E8}"/>
    <cellStyle name="40% - Ênfase4 2 2 4 3 2" xfId="16154" xr:uid="{2DDAB3F2-8ADB-4CD5-9B12-2C035D74BAFB}"/>
    <cellStyle name="40% - Ênfase4 2 2 4 4" xfId="3843" xr:uid="{BF4A37E4-23B2-4A5C-8615-3DE25214C959}"/>
    <cellStyle name="40% - Ênfase4 2 2 4 4 2" xfId="12120" xr:uid="{EDE45A2F-CCCB-4F69-9052-9C82F8A41E29}"/>
    <cellStyle name="40% - Ênfase4 2 2 4 5" xfId="10071" xr:uid="{7A9ABEE6-FF3C-428F-952B-E2295C44D74C}"/>
    <cellStyle name="40% - Ênfase4 2 2 5" xfId="4340" xr:uid="{45EA2D78-C68A-4D04-BB9C-7BE8484CBF8F}"/>
    <cellStyle name="40% - Ênfase4 2 2 5 2" xfId="12617" xr:uid="{7C652945-7BD8-4CDA-AF1B-C3198666A829}"/>
    <cellStyle name="40% - Ênfase4 2 2 6" xfId="6371" xr:uid="{3F14DAD7-FC76-433A-B03F-807804A28AD9}"/>
    <cellStyle name="40% - Ênfase4 2 2 6 2" xfId="14648" xr:uid="{DDD9F9C3-8E71-46D0-A4CD-CC08A0ECA2A9}"/>
    <cellStyle name="40% - Ênfase4 2 2 7" xfId="2291" xr:uid="{C2A486AF-0D8C-4D7A-B106-D7DF8DEF94E0}"/>
    <cellStyle name="40% - Ênfase4 2 2 7 2" xfId="10568" xr:uid="{4EFAFA11-5944-49EF-9D3D-8C2EA428E864}"/>
    <cellStyle name="40% - Ênfase4 2 2 8" xfId="8522" xr:uid="{30CBEC79-CE4E-4B08-AD65-5BA8D5C7F39D}"/>
    <cellStyle name="40% - Ênfase4 2 3" xfId="1244" xr:uid="{19AF561E-6C37-4E25-BD9C-40893C0D176D}"/>
    <cellStyle name="40% - Ênfase4 2 3 2" xfId="5335" xr:uid="{8BFA97C2-B0A8-40F2-BDF3-4DADC5F2CE32}"/>
    <cellStyle name="40% - Ênfase4 2 3 2 2" xfId="13612" xr:uid="{8879D5E7-7CD6-4853-A86B-4537FBE4FB09}"/>
    <cellStyle name="40% - Ênfase4 2 3 3" xfId="7360" xr:uid="{99739305-9F85-4713-A258-1EE596BFAF91}"/>
    <cellStyle name="40% - Ênfase4 2 3 3 2" xfId="15637" xr:uid="{799F30CF-56DE-4003-B769-A372D1EF06DC}"/>
    <cellStyle name="40% - Ênfase4 2 3 4" xfId="3300" xr:uid="{0642ABA1-C3A8-45AC-9C0D-5DA38304CDF5}"/>
    <cellStyle name="40% - Ênfase4 2 3 4 2" xfId="11577" xr:uid="{28CA4927-3188-4408-914E-B85FC69A0FD9}"/>
    <cellStyle name="40% - Ênfase4 2 3 5" xfId="9528" xr:uid="{C49FCF6E-78A1-411A-A76C-111F6882D6D8}"/>
    <cellStyle name="40% - Ênfase4 2 4" xfId="735" xr:uid="{91029B74-98D0-4111-BB67-D59EDEDEF955}"/>
    <cellStyle name="40% - Ênfase4 2 4 2" xfId="4839" xr:uid="{BED39BAA-7A55-4B20-BB20-B4A47957CF86}"/>
    <cellStyle name="40% - Ênfase4 2 4 2 2" xfId="13116" xr:uid="{A44746E9-DDD7-4113-8F86-D0F01E15B733}"/>
    <cellStyle name="40% - Ênfase4 2 4 3" xfId="6864" xr:uid="{A9E92AA8-9C20-4847-A0A9-052A51C85467}"/>
    <cellStyle name="40% - Ênfase4 2 4 3 2" xfId="15141" xr:uid="{70491763-088E-4DFF-809C-8F858FC82418}"/>
    <cellStyle name="40% - Ênfase4 2 4 4" xfId="2795" xr:uid="{15746DB0-BD8F-4451-9276-D6ACD8698046}"/>
    <cellStyle name="40% - Ênfase4 2 4 4 2" xfId="11072" xr:uid="{AF687664-9BD2-4584-BEFF-EC856E166921}"/>
    <cellStyle name="40% - Ênfase4 2 4 5" xfId="9024" xr:uid="{457CB268-391B-4EC7-8F46-2DE34891D0A4}"/>
    <cellStyle name="40% - Ênfase4 2 5" xfId="1786" xr:uid="{6702E115-3A74-426A-BC69-24AAFCDD0AEA}"/>
    <cellStyle name="40% - Ênfase4 2 5 2" xfId="5872" xr:uid="{7E2AB331-85D3-4F32-9422-9823D0007A57}"/>
    <cellStyle name="40% - Ênfase4 2 5 2 2" xfId="14149" xr:uid="{A08E776A-C1B1-4A47-B9BD-096FC2E0185E}"/>
    <cellStyle name="40% - Ênfase4 2 5 3" xfId="7872" xr:uid="{E2A56820-3439-404D-9928-BC87C06A4217}"/>
    <cellStyle name="40% - Ênfase4 2 5 3 2" xfId="16149" xr:uid="{FEFA060A-55B0-4A50-B840-6A193A7EC2B8}"/>
    <cellStyle name="40% - Ênfase4 2 5 4" xfId="3838" xr:uid="{5EBD5B7A-4864-4E29-A05F-D20E5D174AFD}"/>
    <cellStyle name="40% - Ênfase4 2 5 4 2" xfId="12115" xr:uid="{F09B9E34-47F6-4F9C-9E0F-DA4B3B4DDEAC}"/>
    <cellStyle name="40% - Ênfase4 2 5 5" xfId="10066" xr:uid="{2DC0B8AC-E45B-4B05-A359-234902F37FC8}"/>
    <cellStyle name="40% - Ênfase4 2 6" xfId="4335" xr:uid="{CA744BA9-6F10-4619-BACA-6D0895B92903}"/>
    <cellStyle name="40% - Ênfase4 2 6 2" xfId="12612" xr:uid="{12D32386-7E5A-4306-9B7A-A3AD718D60E8}"/>
    <cellStyle name="40% - Ênfase4 2 7" xfId="6366" xr:uid="{5CF34E14-54B0-41F8-9369-FDBE244CBCB3}"/>
    <cellStyle name="40% - Ênfase4 2 7 2" xfId="14643" xr:uid="{8F96A258-3533-4E08-B4C5-52D1D79F7A2D}"/>
    <cellStyle name="40% - Ênfase4 2 8" xfId="2286" xr:uid="{B5D7B3F6-0E1C-47F7-A100-045B0E628FF6}"/>
    <cellStyle name="40% - Ênfase4 2 8 2" xfId="10563" xr:uid="{A162E369-E3EE-4334-98AD-EEFEA8306411}"/>
    <cellStyle name="40% - Ênfase4 2 9" xfId="8517" xr:uid="{BCA8B4BE-FB63-4A1A-94C8-811FDCDB0E8A}"/>
    <cellStyle name="40% - Ênfase4 20" xfId="428" xr:uid="{3D0B97C4-00CD-41EF-9633-73CA3940E4B8}"/>
    <cellStyle name="40% - Ênfase4 20 2" xfId="1500" xr:uid="{00476B4F-F1A6-4795-9C6D-9D3B0FF1A47A}"/>
    <cellStyle name="40% - Ênfase4 20 2 2" xfId="5590" xr:uid="{A714AF6A-9A18-44DC-8C7D-2FE629DD9A02}"/>
    <cellStyle name="40% - Ênfase4 20 2 2 2" xfId="13867" xr:uid="{5D71F50D-1DB9-4EB4-B288-D90600A34A46}"/>
    <cellStyle name="40% - Ênfase4 20 2 3" xfId="7614" xr:uid="{97387208-02A9-44C0-8D96-553EC1505B7C}"/>
    <cellStyle name="40% - Ênfase4 20 2 3 2" xfId="15891" xr:uid="{096FBF8B-05C1-49AD-AF6B-9E2C40CA1091}"/>
    <cellStyle name="40% - Ênfase4 20 2 4" xfId="3556" xr:uid="{0664535C-A833-44DF-828B-B52FB8DBC66E}"/>
    <cellStyle name="40% - Ênfase4 20 2 4 2" xfId="11833" xr:uid="{633D2716-41FB-44D9-B00F-BA271E49098B}"/>
    <cellStyle name="40% - Ênfase4 20 2 5" xfId="9784" xr:uid="{7AE5C97C-6609-4BBE-BE82-9E5578ADCFE5}"/>
    <cellStyle name="40% - Ênfase4 20 3" xfId="990" xr:uid="{D00F73D1-E94A-4403-B7C8-324C0603BCE5}"/>
    <cellStyle name="40% - Ênfase4 20 3 2" xfId="5093" xr:uid="{D6A3444A-3445-4439-A2DE-69EB16B543CB}"/>
    <cellStyle name="40% - Ênfase4 20 3 2 2" xfId="13370" xr:uid="{71273FF3-2CDF-4D09-BBE1-129D0C34C635}"/>
    <cellStyle name="40% - Ênfase4 20 3 3" xfId="7118" xr:uid="{D56E4F65-4FB1-409E-AD25-AEF1ED84F396}"/>
    <cellStyle name="40% - Ênfase4 20 3 3 2" xfId="15395" xr:uid="{FF1DA45D-2B34-4314-B070-E0841D787562}"/>
    <cellStyle name="40% - Ênfase4 20 3 4" xfId="3050" xr:uid="{D6782FBB-53F4-4B71-851D-3528AA070C5F}"/>
    <cellStyle name="40% - Ênfase4 20 3 4 2" xfId="11327" xr:uid="{E9D5F9B4-D9C5-447E-9F4B-C382B0E2A748}"/>
    <cellStyle name="40% - Ênfase4 20 3 5" xfId="9279" xr:uid="{0059C4D0-E99B-41E7-8C86-123FB10289DE}"/>
    <cellStyle name="40% - Ênfase4 20 4" xfId="2041" xr:uid="{EF944276-D021-4375-9955-F282A16A1926}"/>
    <cellStyle name="40% - Ênfase4 20 4 2" xfId="6126" xr:uid="{167D76DD-FE21-4CCD-94DC-2C362E492024}"/>
    <cellStyle name="40% - Ênfase4 20 4 2 2" xfId="14403" xr:uid="{427FE228-8323-477D-A99B-05B927C25693}"/>
    <cellStyle name="40% - Ênfase4 20 4 3" xfId="8126" xr:uid="{FEC10499-AFD0-4194-823D-26CA8FCD89C0}"/>
    <cellStyle name="40% - Ênfase4 20 4 3 2" xfId="16403" xr:uid="{8BE060AC-432C-47DC-A33A-13C3C966D26B}"/>
    <cellStyle name="40% - Ênfase4 20 4 4" xfId="4093" xr:uid="{A0281D73-51C2-4F74-A76C-108448FCD032}"/>
    <cellStyle name="40% - Ênfase4 20 4 4 2" xfId="12370" xr:uid="{D1198519-7047-4E98-8991-4A0C29437558}"/>
    <cellStyle name="40% - Ênfase4 20 4 5" xfId="10321" xr:uid="{A5BA7551-EA18-430B-BB67-2CDCC1CE412B}"/>
    <cellStyle name="40% - Ênfase4 20 5" xfId="4590" xr:uid="{487894D6-0281-40E0-91C7-68FF60B66007}"/>
    <cellStyle name="40% - Ênfase4 20 5 2" xfId="12867" xr:uid="{189D1ED0-64F6-47C1-B1AC-B9A9352DD76C}"/>
    <cellStyle name="40% - Ênfase4 20 6" xfId="6620" xr:uid="{9736E618-8FEC-4D74-9F9B-3CFE21569810}"/>
    <cellStyle name="40% - Ênfase4 20 6 2" xfId="14897" xr:uid="{8F0BCF8B-1CF4-43DA-9FCC-DD52526D7006}"/>
    <cellStyle name="40% - Ênfase4 20 7" xfId="2543" xr:uid="{E347F417-FDFA-469A-887E-8E42264A35E1}"/>
    <cellStyle name="40% - Ênfase4 20 7 2" xfId="10820" xr:uid="{976AFA47-873C-471E-BA29-7640439387BE}"/>
    <cellStyle name="40% - Ênfase4 20 8" xfId="8773" xr:uid="{E0039E06-2311-4281-B60A-03EC90C7C8EA}"/>
    <cellStyle name="40% - Ênfase4 21" xfId="215" xr:uid="{12C81A9F-4396-4E53-BEBA-C32E18E2746E}"/>
    <cellStyle name="40% - Ênfase4 21 2" xfId="1308" xr:uid="{FA377E78-76F2-4863-9BE7-0D2FAD882C85}"/>
    <cellStyle name="40% - Ênfase4 21 2 2" xfId="5398" xr:uid="{2D63A12D-11F1-4B9F-9EDE-02662D86FA73}"/>
    <cellStyle name="40% - Ênfase4 21 2 2 2" xfId="13675" xr:uid="{BAD841C7-89C4-4143-9B36-B8FA49B6996D}"/>
    <cellStyle name="40% - Ênfase4 21 2 3" xfId="7423" xr:uid="{0EFD2DA1-A0FE-4C76-B6CE-7C517B62ADE0}"/>
    <cellStyle name="40% - Ênfase4 21 2 3 2" xfId="15700" xr:uid="{7C4CD2BF-8F49-4255-B6C5-C1E71BA2FB9B}"/>
    <cellStyle name="40% - Ênfase4 21 2 4" xfId="3364" xr:uid="{5410100F-CE62-4848-8901-8BCF65B558A6}"/>
    <cellStyle name="40% - Ênfase4 21 2 4 2" xfId="11641" xr:uid="{BF51A442-2431-454E-8319-F51C51C8B21B}"/>
    <cellStyle name="40% - Ênfase4 21 2 5" xfId="9592" xr:uid="{29C4C933-7621-4C3D-8DA3-6FB2F02B5ED1}"/>
    <cellStyle name="40% - Ênfase4 21 3" xfId="799" xr:uid="{0562C771-CB18-4C91-AC0C-50AB6B3CDD9C}"/>
    <cellStyle name="40% - Ênfase4 21 3 2" xfId="4902" xr:uid="{F8D2BB7F-902F-466E-A8FF-5CF1BB6FC90F}"/>
    <cellStyle name="40% - Ênfase4 21 3 2 2" xfId="13179" xr:uid="{1B0F638C-F92B-4CD0-BCAA-295E4FE1DF46}"/>
    <cellStyle name="40% - Ênfase4 21 3 3" xfId="6927" xr:uid="{BE5A8F15-5640-4B3F-B217-85E947568FC3}"/>
    <cellStyle name="40% - Ênfase4 21 3 3 2" xfId="15204" xr:uid="{C5411F2A-913E-46B8-8540-8169FC7B65DE}"/>
    <cellStyle name="40% - Ênfase4 21 3 4" xfId="2859" xr:uid="{41BD45F8-AAC1-4F5D-972B-BEACEE6B832C}"/>
    <cellStyle name="40% - Ênfase4 21 3 4 2" xfId="11136" xr:uid="{DEA8877E-3FC7-49E0-AF5B-3A4F6D1E0829}"/>
    <cellStyle name="40% - Ênfase4 21 3 5" xfId="9088" xr:uid="{3B24DDF7-373D-4422-AB40-A99A7AF1DA76}"/>
    <cellStyle name="40% - Ênfase4 21 4" xfId="1850" xr:uid="{ADEDDB0B-917B-40CB-89C0-33BEF7A06604}"/>
    <cellStyle name="40% - Ênfase4 21 4 2" xfId="5935" xr:uid="{F321762D-0567-4638-8324-98BB5F038B14}"/>
    <cellStyle name="40% - Ênfase4 21 4 2 2" xfId="14212" xr:uid="{51976451-0D69-4762-9FCC-5EBFFD8B09DA}"/>
    <cellStyle name="40% - Ênfase4 21 4 3" xfId="7935" xr:uid="{FB9EC808-DAB1-415C-9688-EB58CB617E44}"/>
    <cellStyle name="40% - Ênfase4 21 4 3 2" xfId="16212" xr:uid="{FD275BBB-8AF5-4C9B-B55A-E26D6B4D74C7}"/>
    <cellStyle name="40% - Ênfase4 21 4 4" xfId="3902" xr:uid="{18048415-7F97-45CB-9700-7FDEC7333F22}"/>
    <cellStyle name="40% - Ênfase4 21 4 4 2" xfId="12179" xr:uid="{A0E72C93-F7ED-44D1-A204-E9722BE49026}"/>
    <cellStyle name="40% - Ênfase4 21 4 5" xfId="10130" xr:uid="{5C7F793F-0508-4F4F-85F1-10351B2020D4}"/>
    <cellStyle name="40% - Ênfase4 21 5" xfId="4398" xr:uid="{7876DC60-B675-4F14-AA62-46ACD4A083A0}"/>
    <cellStyle name="40% - Ênfase4 21 5 2" xfId="12675" xr:uid="{21F9E680-4A19-42A0-8F75-22FDC14F945E}"/>
    <cellStyle name="40% - Ênfase4 21 6" xfId="6429" xr:uid="{1C58F152-68B6-4F96-8AB4-9F7D6837DC68}"/>
    <cellStyle name="40% - Ênfase4 21 6 2" xfId="14706" xr:uid="{78156CCB-6FA6-4C97-8D8B-71FBAD5926F5}"/>
    <cellStyle name="40% - Ênfase4 21 7" xfId="2350" xr:uid="{138B0BBE-991F-45AC-A434-CBC9541127A1}"/>
    <cellStyle name="40% - Ênfase4 21 7 2" xfId="10627" xr:uid="{039EFB2D-55F2-4F52-8075-EBC5D8B5146C}"/>
    <cellStyle name="40% - Ênfase4 21 8" xfId="8581" xr:uid="{29CD548C-95EC-4A8D-9FAD-74F89F473E73}"/>
    <cellStyle name="40% - Ênfase4 22" xfId="431" xr:uid="{13BDC561-CB00-4167-BFBD-AF19D2FF493F}"/>
    <cellStyle name="40% - Ênfase4 3" xfId="145" xr:uid="{99F36481-E37D-44FF-A5C9-C2E4A9D09CD6}"/>
    <cellStyle name="40% - Ênfase4 3 2" xfId="160" xr:uid="{C3405B64-ABE5-4201-8105-2C1F4B1BD7CD}"/>
    <cellStyle name="40% - Ênfase4 3 2 2" xfId="1254" xr:uid="{105E9F58-A1A2-45AB-9753-30728DFE29AE}"/>
    <cellStyle name="40% - Ênfase4 3 2 2 2" xfId="5345" xr:uid="{8D3B7E08-121D-4927-B7F4-102DB4B6B5C7}"/>
    <cellStyle name="40% - Ênfase4 3 2 2 2 2" xfId="13622" xr:uid="{FA14671D-81E1-473A-86F2-FFD1D0020980}"/>
    <cellStyle name="40% - Ênfase4 3 2 2 3" xfId="7370" xr:uid="{5FFC92D0-BD8C-4F11-A719-BBF50051B120}"/>
    <cellStyle name="40% - Ênfase4 3 2 2 3 2" xfId="15647" xr:uid="{32C49673-11A1-4894-8B19-6E8FE2B35A93}"/>
    <cellStyle name="40% - Ênfase4 3 2 2 4" xfId="3310" xr:uid="{6CF83BEE-BC10-400E-B00F-92D0B2654D74}"/>
    <cellStyle name="40% - Ênfase4 3 2 2 4 2" xfId="11587" xr:uid="{E2D75CC6-65D0-4C6F-80F4-109E8553F97C}"/>
    <cellStyle name="40% - Ênfase4 3 2 2 5" xfId="9538" xr:uid="{442BB490-536F-447D-8833-FFF1887C2ECD}"/>
    <cellStyle name="40% - Ênfase4 3 2 3" xfId="745" xr:uid="{E22E51D9-951A-49FA-8F1B-3C684DDAAA52}"/>
    <cellStyle name="40% - Ênfase4 3 2 3 2" xfId="4849" xr:uid="{FC9F9F2B-F6C0-416B-B131-E47E91D1D402}"/>
    <cellStyle name="40% - Ênfase4 3 2 3 2 2" xfId="13126" xr:uid="{4380416E-3BAA-49C3-8B93-F3199DAEAF7F}"/>
    <cellStyle name="40% - Ênfase4 3 2 3 3" xfId="6874" xr:uid="{9F8E6660-E98A-45B5-9AAD-7D3C94F6F7D6}"/>
    <cellStyle name="40% - Ênfase4 3 2 3 3 2" xfId="15151" xr:uid="{88A12373-1140-495D-9890-177F40DA5C77}"/>
    <cellStyle name="40% - Ênfase4 3 2 3 4" xfId="2805" xr:uid="{E1FFF628-E387-49C8-A6A2-0B7E17F2CC15}"/>
    <cellStyle name="40% - Ênfase4 3 2 3 4 2" xfId="11082" xr:uid="{85660A8E-0262-4667-A949-B4185BB93AF0}"/>
    <cellStyle name="40% - Ênfase4 3 2 3 5" xfId="9034" xr:uid="{F377CB43-0CDB-43F9-AFF4-D4E2FFACDE2E}"/>
    <cellStyle name="40% - Ênfase4 3 2 4" xfId="1796" xr:uid="{AC91F452-1F7F-4847-AF56-1F67D54667D9}"/>
    <cellStyle name="40% - Ênfase4 3 2 4 2" xfId="5882" xr:uid="{D7F591B2-DD91-47A6-AD7A-7CC4300C2936}"/>
    <cellStyle name="40% - Ênfase4 3 2 4 2 2" xfId="14159" xr:uid="{20A18330-7E5F-46DE-8C08-9FE26EF92B8E}"/>
    <cellStyle name="40% - Ênfase4 3 2 4 3" xfId="7882" xr:uid="{9A45E25D-E99D-432A-81D9-0200CDEED59C}"/>
    <cellStyle name="40% - Ênfase4 3 2 4 3 2" xfId="16159" xr:uid="{B372A9B2-7E63-4E90-9476-7F384B9180B1}"/>
    <cellStyle name="40% - Ênfase4 3 2 4 4" xfId="3848" xr:uid="{C3221957-DF78-4853-9A11-27466F8BF4FC}"/>
    <cellStyle name="40% - Ênfase4 3 2 4 4 2" xfId="12125" xr:uid="{9397770B-A4BD-4FFC-9CF6-5A7DA5BF2533}"/>
    <cellStyle name="40% - Ênfase4 3 2 4 5" xfId="10076" xr:uid="{D8F26CA3-6799-404A-A9FA-52EBDDA56383}"/>
    <cellStyle name="40% - Ênfase4 3 2 5" xfId="4345" xr:uid="{8D1182BD-B726-4883-B4BF-591BFEE94359}"/>
    <cellStyle name="40% - Ênfase4 3 2 5 2" xfId="12622" xr:uid="{5B6EF5EB-3772-468F-8876-26F1E626B319}"/>
    <cellStyle name="40% - Ênfase4 3 2 6" xfId="6376" xr:uid="{E971234C-E3DE-419E-97B1-C36536A38259}"/>
    <cellStyle name="40% - Ênfase4 3 2 6 2" xfId="14653" xr:uid="{C7EBB5BC-45D5-4607-8000-E3CF587F6704}"/>
    <cellStyle name="40% - Ênfase4 3 2 7" xfId="2296" xr:uid="{907A6ED6-4277-4734-A410-A0DB3FC6B474}"/>
    <cellStyle name="40% - Ênfase4 3 2 7 2" xfId="10573" xr:uid="{3E89E33A-C5F9-4F01-A07C-99E9C570AB14}"/>
    <cellStyle name="40% - Ênfase4 3 2 8" xfId="8527" xr:uid="{B9A5AA9E-3080-42DF-84F3-F185D13AA7B5}"/>
    <cellStyle name="40% - Ênfase4 3 3" xfId="1239" xr:uid="{56BE51BC-0F91-4442-9BE6-B80CDA193A56}"/>
    <cellStyle name="40% - Ênfase4 3 3 2" xfId="5330" xr:uid="{14FF24F8-6009-4BD2-ACBE-BD1477104475}"/>
    <cellStyle name="40% - Ênfase4 3 3 2 2" xfId="13607" xr:uid="{521A277E-7D44-4ABE-AB06-33BB3BD2E101}"/>
    <cellStyle name="40% - Ênfase4 3 3 3" xfId="7355" xr:uid="{AC1AA084-0A3E-4B0B-B28B-707DE9442DC7}"/>
    <cellStyle name="40% - Ênfase4 3 3 3 2" xfId="15632" xr:uid="{3DF59004-E2A8-4769-909F-36D210566FB1}"/>
    <cellStyle name="40% - Ênfase4 3 3 4" xfId="3295" xr:uid="{F5EF54E0-3619-4566-860D-B328612E1414}"/>
    <cellStyle name="40% - Ênfase4 3 3 4 2" xfId="11572" xr:uid="{6DEEAA2C-ED99-41B8-8744-CF09F6D1429F}"/>
    <cellStyle name="40% - Ênfase4 3 3 5" xfId="9523" xr:uid="{4D3FB15C-D40C-4EEE-A2C9-28E224F357AF}"/>
    <cellStyle name="40% - Ênfase4 3 4" xfId="730" xr:uid="{DC041B1C-9C55-45E2-97F1-C4EBCE334A1C}"/>
    <cellStyle name="40% - Ênfase4 3 4 2" xfId="4834" xr:uid="{11E7F4CC-450A-4AE7-BC1F-8AD4B3F5C49A}"/>
    <cellStyle name="40% - Ênfase4 3 4 2 2" xfId="13111" xr:uid="{36FB8482-EF45-442E-8B77-17151C8EEA1A}"/>
    <cellStyle name="40% - Ênfase4 3 4 3" xfId="6859" xr:uid="{F0EDA66B-0C41-48AE-8140-F43C0D738B5C}"/>
    <cellStyle name="40% - Ênfase4 3 4 3 2" xfId="15136" xr:uid="{88EC321A-6D65-405D-99F6-8A7491EC0375}"/>
    <cellStyle name="40% - Ênfase4 3 4 4" xfId="2790" xr:uid="{2BE82486-0343-4BE8-85E2-9D297D3BA741}"/>
    <cellStyle name="40% - Ênfase4 3 4 4 2" xfId="11067" xr:uid="{B4BCE52D-5C26-4458-A22C-759358870251}"/>
    <cellStyle name="40% - Ênfase4 3 4 5" xfId="9019" xr:uid="{9532DD15-CCB1-45AD-AEB9-BC47C21EC098}"/>
    <cellStyle name="40% - Ênfase4 3 5" xfId="1781" xr:uid="{19C9E038-0316-4672-ADDA-B3BE6F90BD9A}"/>
    <cellStyle name="40% - Ênfase4 3 5 2" xfId="5867" xr:uid="{C799D2D0-4695-4E17-B3D7-5118D4867CC5}"/>
    <cellStyle name="40% - Ênfase4 3 5 2 2" xfId="14144" xr:uid="{155975FC-0C79-438D-889F-D2FD9BC4E4C1}"/>
    <cellStyle name="40% - Ênfase4 3 5 3" xfId="7867" xr:uid="{158A3793-3EC2-49B6-A929-1D687DD797F3}"/>
    <cellStyle name="40% - Ênfase4 3 5 3 2" xfId="16144" xr:uid="{5865484C-AE1F-4538-AEED-A50E47609020}"/>
    <cellStyle name="40% - Ênfase4 3 5 4" xfId="3833" xr:uid="{BEC35169-5554-41AC-A2A6-879AFF81C9F0}"/>
    <cellStyle name="40% - Ênfase4 3 5 4 2" xfId="12110" xr:uid="{FEF220A1-AD71-4178-A550-857A9B084388}"/>
    <cellStyle name="40% - Ênfase4 3 5 5" xfId="10061" xr:uid="{35A6914A-5252-43C0-9FDA-09330818F6C2}"/>
    <cellStyle name="40% - Ênfase4 3 6" xfId="4330" xr:uid="{110CC187-9317-41C4-ABDC-E89E1CBD6699}"/>
    <cellStyle name="40% - Ênfase4 3 6 2" xfId="12607" xr:uid="{5C25A277-8BC3-4D59-92AF-EEA1FD76EDB4}"/>
    <cellStyle name="40% - Ênfase4 3 7" xfId="6361" xr:uid="{44254F19-C37C-493E-A2D6-CCF754168BBC}"/>
    <cellStyle name="40% - Ênfase4 3 7 2" xfId="14638" xr:uid="{5C44E8FE-522D-44D9-8E5B-6059A272D308}"/>
    <cellStyle name="40% - Ênfase4 3 8" xfId="2281" xr:uid="{0B6F364F-126C-4632-8658-595E7F02623D}"/>
    <cellStyle name="40% - Ênfase4 3 8 2" xfId="10558" xr:uid="{EEFF7AD8-3258-4F03-A491-1385D84862C0}"/>
    <cellStyle name="40% - Ênfase4 3 9" xfId="8512" xr:uid="{B93DBC05-F6A8-4EEE-8789-21AE8E2A56E2}"/>
    <cellStyle name="40% - Ênfase4 4" xfId="163" xr:uid="{A3E349D4-A521-4581-9CBF-237469F08D98}"/>
    <cellStyle name="40% - Ênfase4 4 2" xfId="166" xr:uid="{F58A3E1C-0A51-4F16-840D-F402D7A12A33}"/>
    <cellStyle name="40% - Ênfase4 4 2 2" xfId="1260" xr:uid="{E7C890AA-7A93-494E-8495-6177B959C487}"/>
    <cellStyle name="40% - Ênfase4 4 2 2 2" xfId="5351" xr:uid="{E499ADB0-F8B5-49DF-91A4-79ECDE2A05B5}"/>
    <cellStyle name="40% - Ênfase4 4 2 2 2 2" xfId="13628" xr:uid="{085DA618-671A-4595-A015-6CA0A19B28D1}"/>
    <cellStyle name="40% - Ênfase4 4 2 2 3" xfId="7376" xr:uid="{04752011-E2D6-4C75-8DB4-1B53D7E25845}"/>
    <cellStyle name="40% - Ênfase4 4 2 2 3 2" xfId="15653" xr:uid="{B2FCF7F2-9874-49DF-8F52-2D4AE1267085}"/>
    <cellStyle name="40% - Ênfase4 4 2 2 4" xfId="3316" xr:uid="{1DDAFB96-9F4F-47D5-9773-0C5D5648464E}"/>
    <cellStyle name="40% - Ênfase4 4 2 2 4 2" xfId="11593" xr:uid="{CD132010-97F2-4C4D-BBE7-6AD27810A76C}"/>
    <cellStyle name="40% - Ênfase4 4 2 2 5" xfId="9544" xr:uid="{21F45C00-C5A0-4982-8099-FC4DE4CD71C7}"/>
    <cellStyle name="40% - Ênfase4 4 2 3" xfId="751" xr:uid="{CC8BBC78-C5AB-44DD-9C54-3B887AD1CABE}"/>
    <cellStyle name="40% - Ênfase4 4 2 3 2" xfId="4855" xr:uid="{A280AA3E-4824-4825-9052-0BD555D08D70}"/>
    <cellStyle name="40% - Ênfase4 4 2 3 2 2" xfId="13132" xr:uid="{067D4F3F-0A9F-4C32-82E5-5855791AB030}"/>
    <cellStyle name="40% - Ênfase4 4 2 3 3" xfId="6880" xr:uid="{17922471-BC2C-40B2-AB26-4EC9B24D6958}"/>
    <cellStyle name="40% - Ênfase4 4 2 3 3 2" xfId="15157" xr:uid="{FCD1BB9E-A930-4575-B9A8-B98CF407916B}"/>
    <cellStyle name="40% - Ênfase4 4 2 3 4" xfId="2811" xr:uid="{A2F928DE-3263-4E0B-AF16-7EEF31B18EE4}"/>
    <cellStyle name="40% - Ênfase4 4 2 3 4 2" xfId="11088" xr:uid="{B55A572F-9E12-494C-A075-AB71E8175122}"/>
    <cellStyle name="40% - Ênfase4 4 2 3 5" xfId="9040" xr:uid="{097F6496-A00C-46B8-A447-79639D1BF344}"/>
    <cellStyle name="40% - Ênfase4 4 2 4" xfId="1802" xr:uid="{CA6C84F9-AA0D-4A35-A9E4-76F237870BFF}"/>
    <cellStyle name="40% - Ênfase4 4 2 4 2" xfId="5888" xr:uid="{BD532E2D-0D6E-4CA5-A543-7859EBDF2AE9}"/>
    <cellStyle name="40% - Ênfase4 4 2 4 2 2" xfId="14165" xr:uid="{EAD85619-C11E-4D7E-9857-CA6F77FCFD66}"/>
    <cellStyle name="40% - Ênfase4 4 2 4 3" xfId="7888" xr:uid="{A3C822DB-A199-4842-A2BB-08C852F4C2C2}"/>
    <cellStyle name="40% - Ênfase4 4 2 4 3 2" xfId="16165" xr:uid="{8308CE97-D95C-43A8-A55C-20935E990526}"/>
    <cellStyle name="40% - Ênfase4 4 2 4 4" xfId="3854" xr:uid="{B2C5EF15-14D0-4EF3-9984-AB6C36CB12ED}"/>
    <cellStyle name="40% - Ênfase4 4 2 4 4 2" xfId="12131" xr:uid="{D60F43EE-54E2-47FE-AE28-F872521EDB6C}"/>
    <cellStyle name="40% - Ênfase4 4 2 4 5" xfId="10082" xr:uid="{64F01D80-1F07-4DE6-859D-258E7D48AD57}"/>
    <cellStyle name="40% - Ênfase4 4 2 5" xfId="4351" xr:uid="{8B7AA8DB-6875-47DB-B574-28CDDBAA8942}"/>
    <cellStyle name="40% - Ênfase4 4 2 5 2" xfId="12628" xr:uid="{3DD7DD2D-4EF4-4AAA-9CB7-6330D259148E}"/>
    <cellStyle name="40% - Ênfase4 4 2 6" xfId="6382" xr:uid="{1CBD04FD-8CD9-462B-93B2-DA5D0ADB3CBE}"/>
    <cellStyle name="40% - Ênfase4 4 2 6 2" xfId="14659" xr:uid="{85D55589-E3BB-41FB-BB29-FEC2B2122A9F}"/>
    <cellStyle name="40% - Ênfase4 4 2 7" xfId="2302" xr:uid="{26D1865B-1C5B-4278-84E3-670E11E3AC85}"/>
    <cellStyle name="40% - Ênfase4 4 2 7 2" xfId="10579" xr:uid="{41B8288A-9329-49F3-8E1C-7F727D14EABE}"/>
    <cellStyle name="40% - Ênfase4 4 2 8" xfId="8533" xr:uid="{DCE97A2F-8EDA-4582-9A3A-C26C9474BC9C}"/>
    <cellStyle name="40% - Ênfase4 4 3" xfId="1257" xr:uid="{6D95F67F-288A-4317-9D25-3015C2462822}"/>
    <cellStyle name="40% - Ênfase4 4 3 2" xfId="5348" xr:uid="{805D2BF0-28A0-4E6D-AF31-793FBC768C43}"/>
    <cellStyle name="40% - Ênfase4 4 3 2 2" xfId="13625" xr:uid="{D0158EB9-5707-494C-8BED-97E5F30B8343}"/>
    <cellStyle name="40% - Ênfase4 4 3 3" xfId="7373" xr:uid="{9373CFB8-59EB-4ED7-94FD-28C87EF1FD5A}"/>
    <cellStyle name="40% - Ênfase4 4 3 3 2" xfId="15650" xr:uid="{3A9A187D-D96E-42BA-B269-0A6F39BAC03E}"/>
    <cellStyle name="40% - Ênfase4 4 3 4" xfId="3313" xr:uid="{7F9244CA-0AE1-4E9B-BFE1-7E9E389A8748}"/>
    <cellStyle name="40% - Ênfase4 4 3 4 2" xfId="11590" xr:uid="{64D71829-B3AC-48A9-8492-4068D855DF61}"/>
    <cellStyle name="40% - Ênfase4 4 3 5" xfId="9541" xr:uid="{1720B499-BBF6-490E-8CD4-A67645004746}"/>
    <cellStyle name="40% - Ênfase4 4 4" xfId="748" xr:uid="{F7F8A1CE-F6AF-4E86-9CD7-92604777A3F9}"/>
    <cellStyle name="40% - Ênfase4 4 4 2" xfId="4852" xr:uid="{BA5F4009-EC31-45C1-8374-A3B46423D507}"/>
    <cellStyle name="40% - Ênfase4 4 4 2 2" xfId="13129" xr:uid="{F49F03F7-7207-4C7E-8AF1-9D12E0AD280B}"/>
    <cellStyle name="40% - Ênfase4 4 4 3" xfId="6877" xr:uid="{157FD935-D677-4F7D-968D-DA8F6DD27973}"/>
    <cellStyle name="40% - Ênfase4 4 4 3 2" xfId="15154" xr:uid="{CFEBC3E5-4489-417F-8E10-5E560DCCC9F4}"/>
    <cellStyle name="40% - Ênfase4 4 4 4" xfId="2808" xr:uid="{FF551775-5B0F-447D-9BB4-5218276A2907}"/>
    <cellStyle name="40% - Ênfase4 4 4 4 2" xfId="11085" xr:uid="{393D2D2B-3F79-4F4E-B723-062316902D8A}"/>
    <cellStyle name="40% - Ênfase4 4 4 5" xfId="9037" xr:uid="{86893D95-46D7-4810-8965-0297E5CD2ECB}"/>
    <cellStyle name="40% - Ênfase4 4 5" xfId="1799" xr:uid="{AD9192A7-EA71-4104-A589-62D938B7622D}"/>
    <cellStyle name="40% - Ênfase4 4 5 2" xfId="5885" xr:uid="{10C333BB-A51C-40E9-9EC9-C19D99C1A479}"/>
    <cellStyle name="40% - Ênfase4 4 5 2 2" xfId="14162" xr:uid="{18D77B20-E38D-498A-965D-4CD627503E6E}"/>
    <cellStyle name="40% - Ênfase4 4 5 3" xfId="7885" xr:uid="{E95CA539-EA27-4C43-9681-14B3F2910E9E}"/>
    <cellStyle name="40% - Ênfase4 4 5 3 2" xfId="16162" xr:uid="{B0FB32F6-A9C6-4B22-B95C-3B37F1D1AFD6}"/>
    <cellStyle name="40% - Ênfase4 4 5 4" xfId="3851" xr:uid="{D36ECD84-EA0C-4C40-886A-58A1109FD513}"/>
    <cellStyle name="40% - Ênfase4 4 5 4 2" xfId="12128" xr:uid="{5650C90C-D609-4E14-88E6-7F3CB15DB55D}"/>
    <cellStyle name="40% - Ênfase4 4 5 5" xfId="10079" xr:uid="{0B04BC03-085D-4ED8-B1EF-0540711FD8FE}"/>
    <cellStyle name="40% - Ênfase4 4 6" xfId="4348" xr:uid="{229D1D3C-88C8-42FC-A609-35AE0ECE5B29}"/>
    <cellStyle name="40% - Ênfase4 4 6 2" xfId="12625" xr:uid="{FBF2E6D1-2482-4C6F-ABD6-534FDA31545F}"/>
    <cellStyle name="40% - Ênfase4 4 7" xfId="6379" xr:uid="{9531A819-A472-4416-A925-7C076E510F23}"/>
    <cellStyle name="40% - Ênfase4 4 7 2" xfId="14656" xr:uid="{59A2DA43-049C-44CA-9763-E76786C66DBE}"/>
    <cellStyle name="40% - Ênfase4 4 8" xfId="2299" xr:uid="{58E13AE0-BDF5-414D-9BEB-C83111D6EA9A}"/>
    <cellStyle name="40% - Ênfase4 4 8 2" xfId="10576" xr:uid="{D8892127-6A4A-408F-8A8E-3FD9C1C1AE0C}"/>
    <cellStyle name="40% - Ênfase4 4 9" xfId="8530" xr:uid="{73BA77E2-698A-408A-8648-9FF8C95A4A71}"/>
    <cellStyle name="40% - Ênfase4 5" xfId="169" xr:uid="{4FA4B2A0-F5CE-4DD4-9D7D-D7FC2BAE7452}"/>
    <cellStyle name="40% - Ênfase4 5 2" xfId="171" xr:uid="{C144EF6F-DD44-4791-9786-BEE6A9FDA0F8}"/>
    <cellStyle name="40% - Ênfase4 5 2 2" xfId="1265" xr:uid="{6A2A85E6-1E9F-40DE-97BC-9EBE62307D14}"/>
    <cellStyle name="40% - Ênfase4 5 2 2 2" xfId="5356" xr:uid="{83CC9498-74A4-4DBC-9E2F-6ED17D4F4BC9}"/>
    <cellStyle name="40% - Ênfase4 5 2 2 2 2" xfId="13633" xr:uid="{EF6C3990-DF51-4E7D-A7E8-89C9788CCA9E}"/>
    <cellStyle name="40% - Ênfase4 5 2 2 3" xfId="7381" xr:uid="{8E185105-8121-48BF-8BC5-EDE9DF88600F}"/>
    <cellStyle name="40% - Ênfase4 5 2 2 3 2" xfId="15658" xr:uid="{64488512-0737-4F7F-BB18-D9B726707F46}"/>
    <cellStyle name="40% - Ênfase4 5 2 2 4" xfId="3321" xr:uid="{38B6E1D5-E15B-4F02-8DDF-0F3AA404C930}"/>
    <cellStyle name="40% - Ênfase4 5 2 2 4 2" xfId="11598" xr:uid="{764BB97B-2E88-4A73-9B5A-D7CAE6A19C09}"/>
    <cellStyle name="40% - Ênfase4 5 2 2 5" xfId="9549" xr:uid="{B1898726-C7AD-452B-BFBF-66D7ED812C02}"/>
    <cellStyle name="40% - Ênfase4 5 2 3" xfId="756" xr:uid="{74B772E1-4DB3-4EE2-8EED-E37F9EE8FB67}"/>
    <cellStyle name="40% - Ênfase4 5 2 3 2" xfId="4860" xr:uid="{A8112243-A686-429E-AFE9-C165C888CE44}"/>
    <cellStyle name="40% - Ênfase4 5 2 3 2 2" xfId="13137" xr:uid="{A16C478F-1363-4FFA-A1D0-9ED0C2FD3CBC}"/>
    <cellStyle name="40% - Ênfase4 5 2 3 3" xfId="6885" xr:uid="{466E8DFF-9A01-4FA1-A792-163886A18B2A}"/>
    <cellStyle name="40% - Ênfase4 5 2 3 3 2" xfId="15162" xr:uid="{357C4072-63AE-4A98-B40D-387457B25D5A}"/>
    <cellStyle name="40% - Ênfase4 5 2 3 4" xfId="2816" xr:uid="{6CBFA6B5-4400-4D52-9581-8E94AB021AF6}"/>
    <cellStyle name="40% - Ênfase4 5 2 3 4 2" xfId="11093" xr:uid="{258F587C-04E7-4558-8B8E-EDD5B2E3D1D0}"/>
    <cellStyle name="40% - Ênfase4 5 2 3 5" xfId="9045" xr:uid="{EA362330-BC02-4A6C-BB32-3F8F1A73D8D7}"/>
    <cellStyle name="40% - Ênfase4 5 2 4" xfId="1807" xr:uid="{CA0B5263-9639-409D-AD43-F32232B5D9ED}"/>
    <cellStyle name="40% - Ênfase4 5 2 4 2" xfId="5893" xr:uid="{47637F5D-CD81-4411-B935-B0C2983F9D83}"/>
    <cellStyle name="40% - Ênfase4 5 2 4 2 2" xfId="14170" xr:uid="{FD6DCFD6-92B3-4563-99F3-B63E84871A52}"/>
    <cellStyle name="40% - Ênfase4 5 2 4 3" xfId="7893" xr:uid="{6287478A-2ACB-44BD-B288-55BEA22A745E}"/>
    <cellStyle name="40% - Ênfase4 5 2 4 3 2" xfId="16170" xr:uid="{61AE7F97-D23F-4D77-8D0E-6CFF8E87EEB9}"/>
    <cellStyle name="40% - Ênfase4 5 2 4 4" xfId="3859" xr:uid="{3C4F971C-AC6D-44FE-A191-C19BB0E28C28}"/>
    <cellStyle name="40% - Ênfase4 5 2 4 4 2" xfId="12136" xr:uid="{A894117E-0DD8-48A7-BE41-AFF3DAF262FB}"/>
    <cellStyle name="40% - Ênfase4 5 2 4 5" xfId="10087" xr:uid="{99931035-8D02-422F-9E44-F0C98357D8A8}"/>
    <cellStyle name="40% - Ênfase4 5 2 5" xfId="4356" xr:uid="{E824B754-4668-4219-BAEF-6192D345062D}"/>
    <cellStyle name="40% - Ênfase4 5 2 5 2" xfId="12633" xr:uid="{D81A3BA2-8F34-4091-94BF-77588BF657EB}"/>
    <cellStyle name="40% - Ênfase4 5 2 6" xfId="6387" xr:uid="{30DDCBBD-EEC9-452B-A7D8-04D2E14DA68A}"/>
    <cellStyle name="40% - Ênfase4 5 2 6 2" xfId="14664" xr:uid="{B7C7330B-3763-4241-B4D9-C3E000EDDDD8}"/>
    <cellStyle name="40% - Ênfase4 5 2 7" xfId="2307" xr:uid="{60A442B8-BECA-4372-B8A7-202EC497B8D3}"/>
    <cellStyle name="40% - Ênfase4 5 2 7 2" xfId="10584" xr:uid="{CDC45BFA-5FD1-4C2D-B43A-9B3B300998AE}"/>
    <cellStyle name="40% - Ênfase4 5 2 8" xfId="8538" xr:uid="{EC1BCBC5-DCED-4391-914F-1C815A76AD34}"/>
    <cellStyle name="40% - Ênfase4 5 3" xfId="1263" xr:uid="{2279B310-12AF-42DC-A841-AAA767D3E4DF}"/>
    <cellStyle name="40% - Ênfase4 5 3 2" xfId="5354" xr:uid="{A338195E-37D3-4F06-888D-8FABE2AA14D4}"/>
    <cellStyle name="40% - Ênfase4 5 3 2 2" xfId="13631" xr:uid="{52A1985D-C286-4047-B985-241E4C1816C1}"/>
    <cellStyle name="40% - Ênfase4 5 3 3" xfId="7379" xr:uid="{4673D42B-7CAA-4BB8-97FE-B2728FDEE488}"/>
    <cellStyle name="40% - Ênfase4 5 3 3 2" xfId="15656" xr:uid="{73CA342B-888A-4D4F-8111-E48C83D394F4}"/>
    <cellStyle name="40% - Ênfase4 5 3 4" xfId="3319" xr:uid="{6A199F87-FED8-4A5C-9381-DFE9592E2899}"/>
    <cellStyle name="40% - Ênfase4 5 3 4 2" xfId="11596" xr:uid="{B8713147-36EB-4592-87A0-D5BEDB694FED}"/>
    <cellStyle name="40% - Ênfase4 5 3 5" xfId="9547" xr:uid="{F85CDE64-1A35-465A-BEB8-8F5A33955E3D}"/>
    <cellStyle name="40% - Ênfase4 5 4" xfId="754" xr:uid="{958767F2-B54B-4BF9-BEDE-CDB0E57FE438}"/>
    <cellStyle name="40% - Ênfase4 5 4 2" xfId="4858" xr:uid="{7991EFDB-2AEA-4749-866B-B5FA0D7B065A}"/>
    <cellStyle name="40% - Ênfase4 5 4 2 2" xfId="13135" xr:uid="{1671709C-A915-4169-95CC-9300E119C664}"/>
    <cellStyle name="40% - Ênfase4 5 4 3" xfId="6883" xr:uid="{B6EDA5E5-A4A9-4A59-B58A-2164EA44BD47}"/>
    <cellStyle name="40% - Ênfase4 5 4 3 2" xfId="15160" xr:uid="{6F0A3FEA-666E-4426-A2C3-0AA208A96572}"/>
    <cellStyle name="40% - Ênfase4 5 4 4" xfId="2814" xr:uid="{016665F8-4FD6-4F40-A0EC-D22CC7E61F36}"/>
    <cellStyle name="40% - Ênfase4 5 4 4 2" xfId="11091" xr:uid="{99E4976D-4423-445B-A531-ED833E304508}"/>
    <cellStyle name="40% - Ênfase4 5 4 5" xfId="9043" xr:uid="{5F3AD6EB-FC97-415A-A655-EA8124266B0A}"/>
    <cellStyle name="40% - Ênfase4 5 5" xfId="1805" xr:uid="{F896580A-D899-4816-B87D-4D989BF17F60}"/>
    <cellStyle name="40% - Ênfase4 5 5 2" xfId="5891" xr:uid="{23085694-2758-4EBF-84AE-D471F5BB3980}"/>
    <cellStyle name="40% - Ênfase4 5 5 2 2" xfId="14168" xr:uid="{D81D58C3-0115-4022-A102-56CE89D00324}"/>
    <cellStyle name="40% - Ênfase4 5 5 3" xfId="7891" xr:uid="{0CC75EC5-CE78-4AAE-8204-C7A682342AD4}"/>
    <cellStyle name="40% - Ênfase4 5 5 3 2" xfId="16168" xr:uid="{23E1E539-36C0-4BC7-BD2D-E0E9724CB465}"/>
    <cellStyle name="40% - Ênfase4 5 5 4" xfId="3857" xr:uid="{31FAC662-5C25-44CC-ABEC-C68864AA4058}"/>
    <cellStyle name="40% - Ênfase4 5 5 4 2" xfId="12134" xr:uid="{A3B56F48-EF91-4D20-B368-E5291F09A2F5}"/>
    <cellStyle name="40% - Ênfase4 5 5 5" xfId="10085" xr:uid="{26C3B3FE-95D0-48D9-A135-CAA12AB917BA}"/>
    <cellStyle name="40% - Ênfase4 5 6" xfId="4354" xr:uid="{8E7DE895-75AC-477B-8E2F-74503F9049E4}"/>
    <cellStyle name="40% - Ênfase4 5 6 2" xfId="12631" xr:uid="{888535A4-19AE-4815-A72C-056120D9D655}"/>
    <cellStyle name="40% - Ênfase4 5 7" xfId="6385" xr:uid="{DA741FD9-DA12-41E7-AED6-DED878AB76A6}"/>
    <cellStyle name="40% - Ênfase4 5 7 2" xfId="14662" xr:uid="{38B544C8-A528-4E49-9796-5BD2C1F45C5D}"/>
    <cellStyle name="40% - Ênfase4 5 8" xfId="2305" xr:uid="{77185FAD-8893-4248-B16A-B9F6EC376C14}"/>
    <cellStyle name="40% - Ênfase4 5 8 2" xfId="10582" xr:uid="{E38D254D-1271-4FD1-8290-3BF8A50886E0}"/>
    <cellStyle name="40% - Ênfase4 5 9" xfId="8536" xr:uid="{30A9AA23-29DE-4BC7-95EA-61EE737EBFED}"/>
    <cellStyle name="40% - Ênfase4 6" xfId="437" xr:uid="{703CD9C4-C9D3-4982-B759-09C20B121D68}"/>
    <cellStyle name="40% - Ênfase4 6 2" xfId="438" xr:uid="{933D40ED-B04A-47D8-923D-B41F695B3D2F}"/>
    <cellStyle name="40% - Ênfase4 6 2 2" xfId="1508" xr:uid="{6089A91A-6CF7-49E0-B424-463B369D23CD}"/>
    <cellStyle name="40% - Ênfase4 6 2 2 2" xfId="5598" xr:uid="{B70E7A07-1FA7-4175-804A-2BAC6C695EF4}"/>
    <cellStyle name="40% - Ênfase4 6 2 2 2 2" xfId="13875" xr:uid="{945AD22C-1170-4F9A-B511-487341314D4D}"/>
    <cellStyle name="40% - Ênfase4 6 2 2 3" xfId="7622" xr:uid="{5203FB6B-6DDC-41EB-AA1D-CDE80EFA44A0}"/>
    <cellStyle name="40% - Ênfase4 6 2 2 3 2" xfId="15899" xr:uid="{68D14958-2BDB-4B3B-96C5-A3AAF3BF75D4}"/>
    <cellStyle name="40% - Ênfase4 6 2 2 4" xfId="3564" xr:uid="{CE87829E-7C85-4A31-9AE2-48B979E7BFB4}"/>
    <cellStyle name="40% - Ênfase4 6 2 2 4 2" xfId="11841" xr:uid="{A1A559DB-D30A-4AD7-836A-BC7E026021AB}"/>
    <cellStyle name="40% - Ênfase4 6 2 2 5" xfId="9792" xr:uid="{77E2A23A-E268-4C77-B214-62694EB3E2CF}"/>
    <cellStyle name="40% - Ênfase4 6 2 3" xfId="998" xr:uid="{4C0DBC01-E49B-4480-812F-E7154C64B885}"/>
    <cellStyle name="40% - Ênfase4 6 2 3 2" xfId="5101" xr:uid="{B33E0620-E16F-4081-B8B6-43852E7C39E9}"/>
    <cellStyle name="40% - Ênfase4 6 2 3 2 2" xfId="13378" xr:uid="{6758C5C2-23BC-4559-82CF-6322D7661C53}"/>
    <cellStyle name="40% - Ênfase4 6 2 3 3" xfId="7126" xr:uid="{60B3ED1B-D70D-4ADD-8FF3-770B269B7F8E}"/>
    <cellStyle name="40% - Ênfase4 6 2 3 3 2" xfId="15403" xr:uid="{9FD5DB2C-CB0D-4FE9-9A35-51ABD39A6C5C}"/>
    <cellStyle name="40% - Ênfase4 6 2 3 4" xfId="3058" xr:uid="{91513A9B-A2DF-4094-A42A-485245F7F156}"/>
    <cellStyle name="40% - Ênfase4 6 2 3 4 2" xfId="11335" xr:uid="{F185E8D0-19F4-45A1-A51B-08DD5B066E4E}"/>
    <cellStyle name="40% - Ênfase4 6 2 3 5" xfId="9287" xr:uid="{0730B929-9D5D-4F18-A506-9FCA1E4DDA09}"/>
    <cellStyle name="40% - Ênfase4 6 2 4" xfId="2049" xr:uid="{86E2D9E2-C27D-47E2-8C97-E994E4AB5250}"/>
    <cellStyle name="40% - Ênfase4 6 2 4 2" xfId="6134" xr:uid="{7BF8C047-DC7B-446F-A3E6-F15C4D298071}"/>
    <cellStyle name="40% - Ênfase4 6 2 4 2 2" xfId="14411" xr:uid="{A618572A-7F09-42B4-8EFE-F2F4BF7BE5BC}"/>
    <cellStyle name="40% - Ênfase4 6 2 4 3" xfId="8134" xr:uid="{4A01BB81-18C1-4493-AE15-11E78C904B19}"/>
    <cellStyle name="40% - Ênfase4 6 2 4 3 2" xfId="16411" xr:uid="{0A389A6E-4040-41CA-A072-0D2C8750B817}"/>
    <cellStyle name="40% - Ênfase4 6 2 4 4" xfId="4101" xr:uid="{7B32C511-E829-4CA8-A9EA-1B7AC840B3E5}"/>
    <cellStyle name="40% - Ênfase4 6 2 4 4 2" xfId="12378" xr:uid="{B051B521-3595-40C3-AFC4-DAD385E3E3F4}"/>
    <cellStyle name="40% - Ênfase4 6 2 4 5" xfId="10329" xr:uid="{4B365D90-93E4-46C8-9C54-94550E6E4992}"/>
    <cellStyle name="40% - Ênfase4 6 2 5" xfId="4598" xr:uid="{92FB1A32-3E16-48B7-9310-26D5DD49EFE7}"/>
    <cellStyle name="40% - Ênfase4 6 2 5 2" xfId="12875" xr:uid="{A5858573-9666-41F9-9FDC-4359ED8ADA70}"/>
    <cellStyle name="40% - Ênfase4 6 2 6" xfId="6628" xr:uid="{639A6BE4-1E85-4763-A516-64659284A97E}"/>
    <cellStyle name="40% - Ênfase4 6 2 6 2" xfId="14905" xr:uid="{831209AF-28CD-4A3A-8BB2-20780D7F82F5}"/>
    <cellStyle name="40% - Ênfase4 6 2 7" xfId="2551" xr:uid="{86F2C827-5B79-40E2-97C4-48CA7D6A3C9E}"/>
    <cellStyle name="40% - Ênfase4 6 2 7 2" xfId="10828" xr:uid="{B285DD65-CC50-4E7F-B57B-A48555DD38DA}"/>
    <cellStyle name="40% - Ênfase4 6 2 8" xfId="8781" xr:uid="{2F872B95-F78C-407B-A710-FEB787A5B918}"/>
    <cellStyle name="40% - Ênfase4 6 3" xfId="1507" xr:uid="{1645148E-0B9F-4CF3-8877-8B5BF26824FF}"/>
    <cellStyle name="40% - Ênfase4 6 3 2" xfId="5597" xr:uid="{76102936-4BBE-44F5-B869-BDC97C62A47D}"/>
    <cellStyle name="40% - Ênfase4 6 3 2 2" xfId="13874" xr:uid="{84B4472C-BC75-40B6-AA1C-3BF52D3FC3E0}"/>
    <cellStyle name="40% - Ênfase4 6 3 3" xfId="7621" xr:uid="{0AE371FE-F32A-48D4-8114-65586F591225}"/>
    <cellStyle name="40% - Ênfase4 6 3 3 2" xfId="15898" xr:uid="{77BF7FB3-6EAC-49E5-BCA7-034939D5291C}"/>
    <cellStyle name="40% - Ênfase4 6 3 4" xfId="3563" xr:uid="{AF1CB745-217B-4F90-BFBE-C3F1D9B9E382}"/>
    <cellStyle name="40% - Ênfase4 6 3 4 2" xfId="11840" xr:uid="{60554006-9539-48F1-9B0E-02948DFB8C28}"/>
    <cellStyle name="40% - Ênfase4 6 3 5" xfId="9791" xr:uid="{8F0F41A3-12A3-4FC2-90FC-91B04895E168}"/>
    <cellStyle name="40% - Ênfase4 6 4" xfId="997" xr:uid="{27F7A89D-6B62-4D72-B5C3-52F7FB3D1DBC}"/>
    <cellStyle name="40% - Ênfase4 6 4 2" xfId="5100" xr:uid="{02E585DF-62CE-4770-A1EC-39F77CDF440B}"/>
    <cellStyle name="40% - Ênfase4 6 4 2 2" xfId="13377" xr:uid="{15358BC3-AFA0-4B36-9A1B-F975FCA33568}"/>
    <cellStyle name="40% - Ênfase4 6 4 3" xfId="7125" xr:uid="{F9E15682-41B3-467A-8221-4A772539EF1E}"/>
    <cellStyle name="40% - Ênfase4 6 4 3 2" xfId="15402" xr:uid="{D13CBAC1-66A6-47DE-9DA5-4993DE604426}"/>
    <cellStyle name="40% - Ênfase4 6 4 4" xfId="3057" xr:uid="{D5C756B3-4936-462E-8E4B-8BFCD35BA416}"/>
    <cellStyle name="40% - Ênfase4 6 4 4 2" xfId="11334" xr:uid="{F33384F8-B899-4C00-BB8E-747C433C1CC2}"/>
    <cellStyle name="40% - Ênfase4 6 4 5" xfId="9286" xr:uid="{57E3A994-8E32-4785-9879-E0323FF98AD6}"/>
    <cellStyle name="40% - Ênfase4 6 5" xfId="2048" xr:uid="{10F54CB2-801D-42D8-A264-D02FCE7C6E18}"/>
    <cellStyle name="40% - Ênfase4 6 5 2" xfId="6133" xr:uid="{A5F4183C-FCBD-4802-84D3-AD8040944DBA}"/>
    <cellStyle name="40% - Ênfase4 6 5 2 2" xfId="14410" xr:uid="{42C054D0-3D1B-4AD8-9FE8-75AF75442429}"/>
    <cellStyle name="40% - Ênfase4 6 5 3" xfId="8133" xr:uid="{E6495750-F5B7-479F-A097-45A0A42029F9}"/>
    <cellStyle name="40% - Ênfase4 6 5 3 2" xfId="16410" xr:uid="{E654BE5D-B2F5-450B-939E-0A36BBF23CF1}"/>
    <cellStyle name="40% - Ênfase4 6 5 4" xfId="4100" xr:uid="{69109E5B-A8DC-4411-B3A5-A05629B91933}"/>
    <cellStyle name="40% - Ênfase4 6 5 4 2" xfId="12377" xr:uid="{D9EDCCB2-502C-428A-AFBE-60384C6306B6}"/>
    <cellStyle name="40% - Ênfase4 6 5 5" xfId="10328" xr:uid="{D03A8F59-1A01-4CFE-8FC8-FB6E649CDD44}"/>
    <cellStyle name="40% - Ênfase4 6 6" xfId="4597" xr:uid="{C68F3320-07D8-4100-AC1B-DBF439DFDB66}"/>
    <cellStyle name="40% - Ênfase4 6 6 2" xfId="12874" xr:uid="{AE5BB054-85D1-46C5-AE84-902F721635E4}"/>
    <cellStyle name="40% - Ênfase4 6 7" xfId="6627" xr:uid="{AC55C693-537A-49C1-8E61-4CCC4709FBA6}"/>
    <cellStyle name="40% - Ênfase4 6 7 2" xfId="14904" xr:uid="{E89C909A-89E6-4EAF-AB28-937D0FB3FF9B}"/>
    <cellStyle name="40% - Ênfase4 6 8" xfId="2550" xr:uid="{5EFC4736-1E93-499E-A9D6-C6F3EA74D5ED}"/>
    <cellStyle name="40% - Ênfase4 6 8 2" xfId="10827" xr:uid="{5A3AD118-D594-4632-99A1-44E4F66415EE}"/>
    <cellStyle name="40% - Ênfase4 6 9" xfId="8780" xr:uid="{7234DE63-63F7-40A2-8C96-A49152D5691D}"/>
    <cellStyle name="40% - Ênfase4 7" xfId="109" xr:uid="{9FFF39D0-5C6C-4C72-ABDA-87285E780692}"/>
    <cellStyle name="40% - Ênfase4 7 2" xfId="308" xr:uid="{51AEAEAB-51DF-4A84-A40E-F488333F52E3}"/>
    <cellStyle name="40% - Ênfase4 7 2 2" xfId="1394" xr:uid="{A5664A69-5347-4480-B4BD-314CF7FB8D0E}"/>
    <cellStyle name="40% - Ênfase4 7 2 2 2" xfId="5484" xr:uid="{57DCEF44-D131-4947-A423-DC6BBEA062DA}"/>
    <cellStyle name="40% - Ênfase4 7 2 2 2 2" xfId="13761" xr:uid="{4CE1640A-0B95-41AC-BFAE-AF5A303A7CCC}"/>
    <cellStyle name="40% - Ênfase4 7 2 2 3" xfId="7509" xr:uid="{ADD8728C-DBF6-4546-A57A-755DD2BF4FDC}"/>
    <cellStyle name="40% - Ênfase4 7 2 2 3 2" xfId="15786" xr:uid="{0EFBD3D2-7726-48F2-A75C-7FEC6F41C39C}"/>
    <cellStyle name="40% - Ênfase4 7 2 2 4" xfId="3450" xr:uid="{034E996A-ECF4-4926-8115-57F9E11A1670}"/>
    <cellStyle name="40% - Ênfase4 7 2 2 4 2" xfId="11727" xr:uid="{35D2D351-6994-48D6-9B9F-30D3E3704350}"/>
    <cellStyle name="40% - Ênfase4 7 2 2 5" xfId="9678" xr:uid="{8066B23B-20FD-47AE-AF4D-300D6A35F73D}"/>
    <cellStyle name="40% - Ênfase4 7 2 3" xfId="885" xr:uid="{8B53F76C-A0CD-41DC-B4F2-A13F1B5744C7}"/>
    <cellStyle name="40% - Ênfase4 7 2 3 2" xfId="4988" xr:uid="{2994D1A6-0F48-4694-8BF2-E442CA575B70}"/>
    <cellStyle name="40% - Ênfase4 7 2 3 2 2" xfId="13265" xr:uid="{0F98DFA8-3BB5-447A-827B-5C80330F7F22}"/>
    <cellStyle name="40% - Ênfase4 7 2 3 3" xfId="7013" xr:uid="{8F657875-20AF-49DD-A93C-97A205AD421C}"/>
    <cellStyle name="40% - Ênfase4 7 2 3 3 2" xfId="15290" xr:uid="{21096B63-0E31-464F-B22F-9CE5A7D98E50}"/>
    <cellStyle name="40% - Ênfase4 7 2 3 4" xfId="2945" xr:uid="{B754C61C-6C25-4532-9F71-30CD2C3C9356}"/>
    <cellStyle name="40% - Ênfase4 7 2 3 4 2" xfId="11222" xr:uid="{5A52183A-8E91-46CA-9439-64D7BF86FD9D}"/>
    <cellStyle name="40% - Ênfase4 7 2 3 5" xfId="9174" xr:uid="{591173B3-C2BC-4D1E-85FA-4F65317E1892}"/>
    <cellStyle name="40% - Ênfase4 7 2 4" xfId="1936" xr:uid="{E86396C5-FB45-4747-AD77-2C60945E9ECB}"/>
    <cellStyle name="40% - Ênfase4 7 2 4 2" xfId="6021" xr:uid="{27C8DC1C-AE91-444E-9D10-1582E2B49FA9}"/>
    <cellStyle name="40% - Ênfase4 7 2 4 2 2" xfId="14298" xr:uid="{30B34771-C14A-4628-8198-A10AAFF88F6B}"/>
    <cellStyle name="40% - Ênfase4 7 2 4 3" xfId="8021" xr:uid="{53BCE981-A37A-49D9-80EC-F468EA36C0CC}"/>
    <cellStyle name="40% - Ênfase4 7 2 4 3 2" xfId="16298" xr:uid="{0C7BF0EF-A67A-411C-91FD-AD977962754A}"/>
    <cellStyle name="40% - Ênfase4 7 2 4 4" xfId="3988" xr:uid="{11F2F1C9-320B-4AA2-8DF5-D0B195D1B0DB}"/>
    <cellStyle name="40% - Ênfase4 7 2 4 4 2" xfId="12265" xr:uid="{B038A8FF-1839-40E0-9FB7-00C2858C796E}"/>
    <cellStyle name="40% - Ênfase4 7 2 4 5" xfId="10216" xr:uid="{A69BD0FE-B502-412F-ADD8-E1D718D69A16}"/>
    <cellStyle name="40% - Ênfase4 7 2 5" xfId="4484" xr:uid="{D18D7CCE-FA40-4D48-A7C2-044A7E0DC89A}"/>
    <cellStyle name="40% - Ênfase4 7 2 5 2" xfId="12761" xr:uid="{7759E65B-48DF-4C20-9675-8181185BED15}"/>
    <cellStyle name="40% - Ênfase4 7 2 6" xfId="6515" xr:uid="{F4D815E4-188A-4CD1-A067-A5BC5201D03E}"/>
    <cellStyle name="40% - Ênfase4 7 2 6 2" xfId="14792" xr:uid="{DC6BA5FD-0113-4345-9CCB-35D66FC865DB}"/>
    <cellStyle name="40% - Ênfase4 7 2 7" xfId="2436" xr:uid="{E651EC55-DC7F-4E32-B0FE-71BC3BA762CE}"/>
    <cellStyle name="40% - Ênfase4 7 2 7 2" xfId="10713" xr:uid="{FAF97614-0F2E-4396-9ADE-5559621D5F35}"/>
    <cellStyle name="40% - Ênfase4 7 2 8" xfId="8667" xr:uid="{7C3E27CD-0F39-4C56-AE33-63E495EEF79A}"/>
    <cellStyle name="40% - Ênfase4 7 3" xfId="1205" xr:uid="{676964B6-FAA2-4208-B58C-9B4885428750}"/>
    <cellStyle name="40% - Ênfase4 7 3 2" xfId="5296" xr:uid="{E35970A1-F1B4-4907-A919-3310258BDE23}"/>
    <cellStyle name="40% - Ênfase4 7 3 2 2" xfId="13573" xr:uid="{C66EDD7B-DAE8-41D2-99D8-5B5640678384}"/>
    <cellStyle name="40% - Ênfase4 7 3 3" xfId="7321" xr:uid="{1BF84A36-71A6-417B-B19D-34AAB9874038}"/>
    <cellStyle name="40% - Ênfase4 7 3 3 2" xfId="15598" xr:uid="{5C24EC3C-B118-4CCD-B45F-B9C1765D6492}"/>
    <cellStyle name="40% - Ênfase4 7 3 4" xfId="3261" xr:uid="{28E810E4-EC44-4F12-BB9C-2E8FC6FE9C54}"/>
    <cellStyle name="40% - Ênfase4 7 3 4 2" xfId="11538" xr:uid="{BAB82A68-E492-4C88-9F34-F947AAD6ECD3}"/>
    <cellStyle name="40% - Ênfase4 7 3 5" xfId="9489" xr:uid="{D8980A8F-5B96-40C5-BE3E-C76B291A9C56}"/>
    <cellStyle name="40% - Ênfase4 7 4" xfId="695" xr:uid="{6AB6C94B-9511-488C-AF4F-0FC0F0DB670B}"/>
    <cellStyle name="40% - Ênfase4 7 4 2" xfId="4800" xr:uid="{9D95ACE1-D6C8-4CAD-B8C6-890BC70F7BF9}"/>
    <cellStyle name="40% - Ênfase4 7 4 2 2" xfId="13077" xr:uid="{0F24BBF3-0931-4628-B56F-F11CD8D646D3}"/>
    <cellStyle name="40% - Ênfase4 7 4 3" xfId="6825" xr:uid="{FB04A813-ADFD-44D4-9281-47A897EF3085}"/>
    <cellStyle name="40% - Ênfase4 7 4 3 2" xfId="15102" xr:uid="{3F37CE80-CFE4-4977-B27C-E6B713449E2A}"/>
    <cellStyle name="40% - Ênfase4 7 4 4" xfId="2755" xr:uid="{8B63DC61-4A11-4BBE-9210-F9F3E789578C}"/>
    <cellStyle name="40% - Ênfase4 7 4 4 2" xfId="11032" xr:uid="{2418A0D6-006F-48B1-924F-26812603FE36}"/>
    <cellStyle name="40% - Ênfase4 7 4 5" xfId="8984" xr:uid="{25FA3406-FF68-413D-BE26-07B17ED502A5}"/>
    <cellStyle name="40% - Ênfase4 7 5" xfId="1747" xr:uid="{6567DA61-621F-4A48-B52C-1E5B37E39CF8}"/>
    <cellStyle name="40% - Ênfase4 7 5 2" xfId="5833" xr:uid="{484AAEED-6AF3-4ADE-87D0-1389F20EA159}"/>
    <cellStyle name="40% - Ênfase4 7 5 2 2" xfId="14110" xr:uid="{844A4943-0BD7-4C24-A2C5-6F7FAAE57ECB}"/>
    <cellStyle name="40% - Ênfase4 7 5 3" xfId="7833" xr:uid="{B0DEC553-8280-4C56-91DC-2D1919563D43}"/>
    <cellStyle name="40% - Ênfase4 7 5 3 2" xfId="16110" xr:uid="{DC59EC56-FF64-444B-B8B9-CB519AD47A16}"/>
    <cellStyle name="40% - Ênfase4 7 5 4" xfId="3799" xr:uid="{71A1EC8E-0EAF-4977-866E-DC121763D442}"/>
    <cellStyle name="40% - Ênfase4 7 5 4 2" xfId="12076" xr:uid="{FCA6CCEB-9E23-4452-B181-03FF1C9871A9}"/>
    <cellStyle name="40% - Ênfase4 7 5 5" xfId="10027" xr:uid="{331AAFF0-D300-4588-A20E-719DBD5D85ED}"/>
    <cellStyle name="40% - Ênfase4 7 6" xfId="4296" xr:uid="{06C17B65-A511-4841-82BF-FAF2D4074191}"/>
    <cellStyle name="40% - Ênfase4 7 6 2" xfId="12573" xr:uid="{008DBC33-AA2E-4053-97D9-11EF675A9D18}"/>
    <cellStyle name="40% - Ênfase4 7 7" xfId="6327" xr:uid="{F69A7398-5C2A-4500-9ADA-77AAFFB8AEEA}"/>
    <cellStyle name="40% - Ênfase4 7 7 2" xfId="14604" xr:uid="{2527A087-88CA-4D0E-8906-012C9ECFDE43}"/>
    <cellStyle name="40% - Ênfase4 7 8" xfId="2247" xr:uid="{8DC28483-059D-4B34-BA3F-5B01128FD310}"/>
    <cellStyle name="40% - Ênfase4 7 8 2" xfId="10524" xr:uid="{4AC145C2-0929-43EC-8BFA-B6EAF57DA710}"/>
    <cellStyle name="40% - Ênfase4 7 9" xfId="8478" xr:uid="{CC8D3011-9C31-4CD6-ABAE-E2D30E8E07E0}"/>
    <cellStyle name="40% - Ênfase4 8" xfId="439" xr:uid="{3DD94B8F-3595-4787-AEA4-5F275BD13B21}"/>
    <cellStyle name="40% - Ênfase4 8 2" xfId="440" xr:uid="{AAEEE709-DE6A-48E8-BCD7-17EF3AC936D4}"/>
    <cellStyle name="40% - Ênfase4 8 2 2" xfId="1510" xr:uid="{2BC66579-482F-469B-839E-254465CBEFFA}"/>
    <cellStyle name="40% - Ênfase4 8 2 2 2" xfId="5600" xr:uid="{8AD06933-43A1-48A7-9770-14779BB22334}"/>
    <cellStyle name="40% - Ênfase4 8 2 2 2 2" xfId="13877" xr:uid="{4005C99C-7BF6-4FFD-8821-B88AEAF2B90E}"/>
    <cellStyle name="40% - Ênfase4 8 2 2 3" xfId="7624" xr:uid="{90DC70D5-8727-487F-B42E-F833B0CB7E0B}"/>
    <cellStyle name="40% - Ênfase4 8 2 2 3 2" xfId="15901" xr:uid="{0B66BA70-F0DB-42B2-8D6B-948909592E41}"/>
    <cellStyle name="40% - Ênfase4 8 2 2 4" xfId="3566" xr:uid="{2FD0D0A8-2E28-46ED-8276-045789521F7E}"/>
    <cellStyle name="40% - Ênfase4 8 2 2 4 2" xfId="11843" xr:uid="{825BD3C9-A5EB-4F69-9D66-EFB6F6C9459B}"/>
    <cellStyle name="40% - Ênfase4 8 2 2 5" xfId="9794" xr:uid="{0B494D4F-07C4-46B8-85E0-9F53D4AE2FF1}"/>
    <cellStyle name="40% - Ênfase4 8 2 3" xfId="1000" xr:uid="{B2E570E7-5687-49C2-915C-7B1BD63D2A22}"/>
    <cellStyle name="40% - Ênfase4 8 2 3 2" xfId="5103" xr:uid="{F49A84E5-BF2D-486A-B12A-B70362BCEBEF}"/>
    <cellStyle name="40% - Ênfase4 8 2 3 2 2" xfId="13380" xr:uid="{44C1082E-0C87-481C-81D4-4C682C0165B1}"/>
    <cellStyle name="40% - Ênfase4 8 2 3 3" xfId="7128" xr:uid="{5C95A540-BA1D-4768-9817-1B59C0128370}"/>
    <cellStyle name="40% - Ênfase4 8 2 3 3 2" xfId="15405" xr:uid="{F8B15A8D-3F17-4E46-A465-38F96CEF5800}"/>
    <cellStyle name="40% - Ênfase4 8 2 3 4" xfId="3060" xr:uid="{7F3809BE-CF03-4989-83F5-BC3D786CA421}"/>
    <cellStyle name="40% - Ênfase4 8 2 3 4 2" xfId="11337" xr:uid="{5CCC12E9-4886-4266-9310-0362CE6BB7F3}"/>
    <cellStyle name="40% - Ênfase4 8 2 3 5" xfId="9289" xr:uid="{D0CAD26C-C325-42E2-B11F-46AEB41A56BF}"/>
    <cellStyle name="40% - Ênfase4 8 2 4" xfId="2051" xr:uid="{B9AF7AD7-86FD-4B0B-8B58-26BDB513BD5B}"/>
    <cellStyle name="40% - Ênfase4 8 2 4 2" xfId="6136" xr:uid="{C277C59F-3D3C-4116-9E57-2226FAD5EBFD}"/>
    <cellStyle name="40% - Ênfase4 8 2 4 2 2" xfId="14413" xr:uid="{8B4DFCCE-C183-4C08-8D2A-A578313150AA}"/>
    <cellStyle name="40% - Ênfase4 8 2 4 3" xfId="8136" xr:uid="{7903F413-6341-4D68-B8F3-55DF90AC52BE}"/>
    <cellStyle name="40% - Ênfase4 8 2 4 3 2" xfId="16413" xr:uid="{2FF97681-3C11-40B6-A791-19A7907258CA}"/>
    <cellStyle name="40% - Ênfase4 8 2 4 4" xfId="4103" xr:uid="{72BC764A-7B5F-49C7-ABFA-CECC454515D3}"/>
    <cellStyle name="40% - Ênfase4 8 2 4 4 2" xfId="12380" xr:uid="{2417A1CC-4088-478B-B576-E17B0B3E496E}"/>
    <cellStyle name="40% - Ênfase4 8 2 4 5" xfId="10331" xr:uid="{7ABD47D1-B8B8-4D67-B163-2E8C24C8F242}"/>
    <cellStyle name="40% - Ênfase4 8 2 5" xfId="4600" xr:uid="{348F47F5-0E5D-45E4-B1A7-776BE2D476B9}"/>
    <cellStyle name="40% - Ênfase4 8 2 5 2" xfId="12877" xr:uid="{02585717-6A94-425B-9784-55B6BAA2C14F}"/>
    <cellStyle name="40% - Ênfase4 8 2 6" xfId="6630" xr:uid="{6828F9DD-889D-4B50-AC0A-0A1238195B74}"/>
    <cellStyle name="40% - Ênfase4 8 2 6 2" xfId="14907" xr:uid="{1F4B7A84-E7CD-4AD2-9008-E9DD068E2CD1}"/>
    <cellStyle name="40% - Ênfase4 8 2 7" xfId="2553" xr:uid="{AB0E102F-0F80-4EFC-994E-C225C0B60907}"/>
    <cellStyle name="40% - Ênfase4 8 2 7 2" xfId="10830" xr:uid="{45365755-03AE-4979-BA1A-5DE82F608DAF}"/>
    <cellStyle name="40% - Ênfase4 8 2 8" xfId="8783" xr:uid="{4B38FCAF-515F-4E84-A5AD-E65CB817FE6A}"/>
    <cellStyle name="40% - Ênfase4 8 3" xfId="1509" xr:uid="{9F2C375A-0E4F-4674-A2AA-98BB6D3BA2F9}"/>
    <cellStyle name="40% - Ênfase4 8 3 2" xfId="5599" xr:uid="{747D1523-D92B-4E82-8E60-0D1CC625D326}"/>
    <cellStyle name="40% - Ênfase4 8 3 2 2" xfId="13876" xr:uid="{4A3547E7-70B5-4CBA-B10C-764E9BD02B44}"/>
    <cellStyle name="40% - Ênfase4 8 3 3" xfId="7623" xr:uid="{C2890BE5-47B6-4957-A36D-7E6D8FF90A63}"/>
    <cellStyle name="40% - Ênfase4 8 3 3 2" xfId="15900" xr:uid="{27D0D34E-202A-4B7A-8ECB-B332F5E86631}"/>
    <cellStyle name="40% - Ênfase4 8 3 4" xfId="3565" xr:uid="{1DE8A0F8-3A1F-4672-89A6-87B8B5CC886F}"/>
    <cellStyle name="40% - Ênfase4 8 3 4 2" xfId="11842" xr:uid="{299E55F0-0085-47BD-8428-3A79BFDC82F4}"/>
    <cellStyle name="40% - Ênfase4 8 3 5" xfId="9793" xr:uid="{02218D91-D8F5-4738-A821-216A5114EA3E}"/>
    <cellStyle name="40% - Ênfase4 8 4" xfId="999" xr:uid="{8E4990E1-B726-4B53-BA5C-D6135E8A48FD}"/>
    <cellStyle name="40% - Ênfase4 8 4 2" xfId="5102" xr:uid="{39DFC6C0-74BF-4A66-9FCB-298EBB3A9377}"/>
    <cellStyle name="40% - Ênfase4 8 4 2 2" xfId="13379" xr:uid="{94DF87C7-EFF4-4D33-B220-F7C578CB5D6A}"/>
    <cellStyle name="40% - Ênfase4 8 4 3" xfId="7127" xr:uid="{1A0AA688-0393-4F89-A900-FC70C5412BED}"/>
    <cellStyle name="40% - Ênfase4 8 4 3 2" xfId="15404" xr:uid="{6B3CC9CA-1FBF-4B19-B2E7-D109CB69F6FA}"/>
    <cellStyle name="40% - Ênfase4 8 4 4" xfId="3059" xr:uid="{9E09F4D5-6361-4E6D-91BF-DFED514A583A}"/>
    <cellStyle name="40% - Ênfase4 8 4 4 2" xfId="11336" xr:uid="{136952B4-8A5C-42EA-8C9C-66089D004654}"/>
    <cellStyle name="40% - Ênfase4 8 4 5" xfId="9288" xr:uid="{CE049685-DEE1-45E7-A762-A6E73546E7EE}"/>
    <cellStyle name="40% - Ênfase4 8 5" xfId="2050" xr:uid="{BE43DA8D-C196-4C86-93E4-9107C505C1BB}"/>
    <cellStyle name="40% - Ênfase4 8 5 2" xfId="6135" xr:uid="{31F6701D-40E4-4614-8716-74D1888AC4E0}"/>
    <cellStyle name="40% - Ênfase4 8 5 2 2" xfId="14412" xr:uid="{75DB5DA8-106B-4570-B4DE-3C5CB07CCE3C}"/>
    <cellStyle name="40% - Ênfase4 8 5 3" xfId="8135" xr:uid="{676CE20D-CF20-47E4-A6B9-078F6CC19243}"/>
    <cellStyle name="40% - Ênfase4 8 5 3 2" xfId="16412" xr:uid="{DFEEA97B-E4BD-4C28-A8E7-6B57F6FB8DCB}"/>
    <cellStyle name="40% - Ênfase4 8 5 4" xfId="4102" xr:uid="{09856567-0F2E-4B00-8DEF-D5B8C1CC5474}"/>
    <cellStyle name="40% - Ênfase4 8 5 4 2" xfId="12379" xr:uid="{E625C89D-C374-4CE4-A575-4E564AE496EB}"/>
    <cellStyle name="40% - Ênfase4 8 5 5" xfId="10330" xr:uid="{C6FF39F5-853F-4905-8723-2145C8C1701E}"/>
    <cellStyle name="40% - Ênfase4 8 6" xfId="4599" xr:uid="{86311BDB-F4AB-41DE-943B-BD15BDF005A3}"/>
    <cellStyle name="40% - Ênfase4 8 6 2" xfId="12876" xr:uid="{01A5599F-A3A7-4A47-B16B-CC1A73433567}"/>
    <cellStyle name="40% - Ênfase4 8 7" xfId="6629" xr:uid="{6D7E5987-CF81-4C86-A42A-0252222DE5E5}"/>
    <cellStyle name="40% - Ênfase4 8 7 2" xfId="14906" xr:uid="{717DA856-3B91-4D08-9AE2-8C1C4D3E7035}"/>
    <cellStyle name="40% - Ênfase4 8 8" xfId="2552" xr:uid="{BEE389C3-F1D8-42A2-9474-81D42849A04A}"/>
    <cellStyle name="40% - Ênfase4 8 8 2" xfId="10829" xr:uid="{9B18660D-13BC-4B85-90D5-FC033B3600B9}"/>
    <cellStyle name="40% - Ênfase4 8 9" xfId="8782" xr:uid="{EA1E4CDC-BF69-4506-B2DD-26377E484FC5}"/>
    <cellStyle name="40% - Ênfase4 9" xfId="441" xr:uid="{DC167610-8777-4DAD-80FE-0C25512D707B}"/>
    <cellStyle name="40% - Ênfase4 9 2" xfId="442" xr:uid="{E28FF52F-055C-4048-8B76-BEB459334B5B}"/>
    <cellStyle name="40% - Ênfase4 9 2 2" xfId="1512" xr:uid="{95358032-FBD8-4A00-A09C-71EE7CB24E0C}"/>
    <cellStyle name="40% - Ênfase4 9 2 2 2" xfId="5602" xr:uid="{83E89E67-FF19-4AE6-874A-12E937098B3A}"/>
    <cellStyle name="40% - Ênfase4 9 2 2 2 2" xfId="13879" xr:uid="{AB166491-5E84-406C-B659-D5A2144D2E29}"/>
    <cellStyle name="40% - Ênfase4 9 2 2 3" xfId="7626" xr:uid="{022B8C5C-3B28-4789-B402-8CB690F4A94D}"/>
    <cellStyle name="40% - Ênfase4 9 2 2 3 2" xfId="15903" xr:uid="{A8B7C5E3-E3B3-4F5C-B9ED-DA9FCE976BE5}"/>
    <cellStyle name="40% - Ênfase4 9 2 2 4" xfId="3568" xr:uid="{62B95934-AA53-490C-AC05-B39F703E2B57}"/>
    <cellStyle name="40% - Ênfase4 9 2 2 4 2" xfId="11845" xr:uid="{29BA02A3-F6C1-4994-8E95-5E42ED2FFE65}"/>
    <cellStyle name="40% - Ênfase4 9 2 2 5" xfId="9796" xr:uid="{61B029EB-2094-4812-891E-7C5093ED81B4}"/>
    <cellStyle name="40% - Ênfase4 9 2 3" xfId="1002" xr:uid="{E0FCFF5D-BEEF-4417-A7E8-6DA725CF58D9}"/>
    <cellStyle name="40% - Ênfase4 9 2 3 2" xfId="5105" xr:uid="{B9E7A6F5-C500-4DA0-992F-1C7B0DD1F379}"/>
    <cellStyle name="40% - Ênfase4 9 2 3 2 2" xfId="13382" xr:uid="{6A1AD4CF-6DFB-419F-AA21-E26197E790F3}"/>
    <cellStyle name="40% - Ênfase4 9 2 3 3" xfId="7130" xr:uid="{1E747632-8DDF-4F4E-BCB5-E994DE0906F2}"/>
    <cellStyle name="40% - Ênfase4 9 2 3 3 2" xfId="15407" xr:uid="{C366CCE2-DDC3-41DA-9456-D532C1693AF0}"/>
    <cellStyle name="40% - Ênfase4 9 2 3 4" xfId="3062" xr:uid="{7DE263E0-DC0A-41EF-98CC-A3651D87B69A}"/>
    <cellStyle name="40% - Ênfase4 9 2 3 4 2" xfId="11339" xr:uid="{13218761-03D0-4E4B-B922-0C09B8784E22}"/>
    <cellStyle name="40% - Ênfase4 9 2 3 5" xfId="9291" xr:uid="{2C4A12C4-303C-4B07-AE55-C22CBF8193FE}"/>
    <cellStyle name="40% - Ênfase4 9 2 4" xfId="2053" xr:uid="{8BBA8768-6B6E-450C-9410-54429E161918}"/>
    <cellStyle name="40% - Ênfase4 9 2 4 2" xfId="6138" xr:uid="{1DD6B615-677F-482E-B091-573974831479}"/>
    <cellStyle name="40% - Ênfase4 9 2 4 2 2" xfId="14415" xr:uid="{B02957D2-D224-4F32-A2FE-E25A3B1C23A0}"/>
    <cellStyle name="40% - Ênfase4 9 2 4 3" xfId="8138" xr:uid="{C76E2352-5491-40D3-9012-7C9BF97BC552}"/>
    <cellStyle name="40% - Ênfase4 9 2 4 3 2" xfId="16415" xr:uid="{615EAF09-A749-4BB5-9392-1DD68CDF3C38}"/>
    <cellStyle name="40% - Ênfase4 9 2 4 4" xfId="4105" xr:uid="{39A2B783-C3EB-43BB-9450-03278FC64581}"/>
    <cellStyle name="40% - Ênfase4 9 2 4 4 2" xfId="12382" xr:uid="{CE47FE9E-BCAE-45C3-86AC-A3BAAB7E3CE6}"/>
    <cellStyle name="40% - Ênfase4 9 2 4 5" xfId="10333" xr:uid="{3C31A977-5F02-45A0-8F2C-41BC0C120B25}"/>
    <cellStyle name="40% - Ênfase4 9 2 5" xfId="4602" xr:uid="{0BA76B89-A27A-4B96-B753-5A88E90BBB3A}"/>
    <cellStyle name="40% - Ênfase4 9 2 5 2" xfId="12879" xr:uid="{292D6752-31FD-491D-A20A-5C27C1B285EE}"/>
    <cellStyle name="40% - Ênfase4 9 2 6" xfId="6632" xr:uid="{9FAA839B-5B61-4DC4-A1A8-A537086756B3}"/>
    <cellStyle name="40% - Ênfase4 9 2 6 2" xfId="14909" xr:uid="{8D3CF045-BD27-463B-B5CB-383B3C3ACB6F}"/>
    <cellStyle name="40% - Ênfase4 9 2 7" xfId="2555" xr:uid="{BFA66BAC-1157-4108-BB08-D55CDB6B6518}"/>
    <cellStyle name="40% - Ênfase4 9 2 7 2" xfId="10832" xr:uid="{0932EC2F-D909-4972-AB76-C62EAF719482}"/>
    <cellStyle name="40% - Ênfase4 9 2 8" xfId="8785" xr:uid="{5238F2BD-0872-42B2-9301-0C1030C55F7D}"/>
    <cellStyle name="40% - Ênfase4 9 3" xfId="1511" xr:uid="{4808D375-2D10-4AD1-901B-94EC7353E2B9}"/>
    <cellStyle name="40% - Ênfase4 9 3 2" xfId="5601" xr:uid="{2EABBD69-0888-4940-9043-563F0FAF46E9}"/>
    <cellStyle name="40% - Ênfase4 9 3 2 2" xfId="13878" xr:uid="{7BFD69E6-C322-4CAF-808D-F989EC76BB51}"/>
    <cellStyle name="40% - Ênfase4 9 3 3" xfId="7625" xr:uid="{D8B8ABFA-4FFD-4A78-9358-02DA4AD1B217}"/>
    <cellStyle name="40% - Ênfase4 9 3 3 2" xfId="15902" xr:uid="{72D82169-A107-4CB8-8BEC-0C12861AF667}"/>
    <cellStyle name="40% - Ênfase4 9 3 4" xfId="3567" xr:uid="{26FFF3DA-6BD1-405A-8C70-79E6E51CA726}"/>
    <cellStyle name="40% - Ênfase4 9 3 4 2" xfId="11844" xr:uid="{076E0015-23EE-420D-ACD4-274D6649E70D}"/>
    <cellStyle name="40% - Ênfase4 9 3 5" xfId="9795" xr:uid="{06EF011E-8537-436A-96D9-FFD50E16BA87}"/>
    <cellStyle name="40% - Ênfase4 9 4" xfId="1001" xr:uid="{9DD52D5B-4AF5-4CF9-8FA4-EC67A5DBF67A}"/>
    <cellStyle name="40% - Ênfase4 9 4 2" xfId="5104" xr:uid="{BE69382E-5D17-4A02-86C1-456D28245CF4}"/>
    <cellStyle name="40% - Ênfase4 9 4 2 2" xfId="13381" xr:uid="{F861FBD3-F999-47B5-85B1-B3FC13F5F09F}"/>
    <cellStyle name="40% - Ênfase4 9 4 3" xfId="7129" xr:uid="{740CC0A9-CA8E-40FB-B55F-5B0A35E1955E}"/>
    <cellStyle name="40% - Ênfase4 9 4 3 2" xfId="15406" xr:uid="{310D4468-A21E-4F54-A86A-524CF5ED9912}"/>
    <cellStyle name="40% - Ênfase4 9 4 4" xfId="3061" xr:uid="{E26933E5-0069-4092-A55C-AE37768F21EB}"/>
    <cellStyle name="40% - Ênfase4 9 4 4 2" xfId="11338" xr:uid="{CCFA51A1-5407-4BEE-A9EC-B76DCDA81E1E}"/>
    <cellStyle name="40% - Ênfase4 9 4 5" xfId="9290" xr:uid="{B4D3CBF0-4EAF-49EE-83BD-4592F8132FCB}"/>
    <cellStyle name="40% - Ênfase4 9 5" xfId="2052" xr:uid="{016ECA71-439E-4D47-B8B3-AC272D0D5A4D}"/>
    <cellStyle name="40% - Ênfase4 9 5 2" xfId="6137" xr:uid="{30ACA457-E1D2-469E-AE58-A405CEBE7368}"/>
    <cellStyle name="40% - Ênfase4 9 5 2 2" xfId="14414" xr:uid="{A2A79203-2EEA-4103-BEC4-0D0589F1804B}"/>
    <cellStyle name="40% - Ênfase4 9 5 3" xfId="8137" xr:uid="{E95D634B-CE10-4327-A27F-EC8167D628E6}"/>
    <cellStyle name="40% - Ênfase4 9 5 3 2" xfId="16414" xr:uid="{C258CEAA-B6CC-49D7-AFFA-EECDB9BEC831}"/>
    <cellStyle name="40% - Ênfase4 9 5 4" xfId="4104" xr:uid="{AB942C9E-89BB-4F88-9BD9-3392C5E878B7}"/>
    <cellStyle name="40% - Ênfase4 9 5 4 2" xfId="12381" xr:uid="{A6CEBF4E-CA65-41FC-BD6F-225BF37BC562}"/>
    <cellStyle name="40% - Ênfase4 9 5 5" xfId="10332" xr:uid="{6BB4A733-260B-4693-B5ED-AB42025F762C}"/>
    <cellStyle name="40% - Ênfase4 9 6" xfId="4601" xr:uid="{0E76ABA6-4785-4A7F-98C7-DFE8D4BF92BE}"/>
    <cellStyle name="40% - Ênfase4 9 6 2" xfId="12878" xr:uid="{2CB4A2D5-8113-4F33-9C9A-BE8D6060B509}"/>
    <cellStyle name="40% - Ênfase4 9 7" xfId="6631" xr:uid="{0B713CF8-926E-409A-A2E5-F78FEB80A155}"/>
    <cellStyle name="40% - Ênfase4 9 7 2" xfId="14908" xr:uid="{47676132-9873-46DE-952F-7C1003412543}"/>
    <cellStyle name="40% - Ênfase4 9 8" xfId="2554" xr:uid="{E68E11AC-1D25-46A0-B68B-5A8E847EA67E}"/>
    <cellStyle name="40% - Ênfase4 9 8 2" xfId="10831" xr:uid="{BC13EEFD-A217-4D38-A1FC-8A38ECBB1A1B}"/>
    <cellStyle name="40% - Ênfase4 9 9" xfId="8784" xr:uid="{4DA75C9A-7426-4779-B3A1-48314D353EDC}"/>
    <cellStyle name="40% - Ênfase5 10" xfId="443" xr:uid="{C1EC38E5-8308-4F6E-8401-83D1BCE27870}"/>
    <cellStyle name="40% - Ênfase5 10 2" xfId="60" xr:uid="{E4B6D5FB-5398-435F-A03E-A9A1FE18AAB1}"/>
    <cellStyle name="40% - Ênfase5 10 2 2" xfId="1158" xr:uid="{CC4DB467-80F8-4AAA-9175-4F9A69F47B62}"/>
    <cellStyle name="40% - Ênfase5 10 2 2 2" xfId="5250" xr:uid="{DA4E7096-1FD8-45FD-99C0-24145F2F732D}"/>
    <cellStyle name="40% - Ênfase5 10 2 2 2 2" xfId="13527" xr:uid="{19BC05DE-012D-42FD-8F3F-173F2E74AC41}"/>
    <cellStyle name="40% - Ênfase5 10 2 2 3" xfId="7275" xr:uid="{A8434C85-F86B-4424-BC73-33EC6E3AFBE2}"/>
    <cellStyle name="40% - Ênfase5 10 2 2 3 2" xfId="15552" xr:uid="{84D30D51-1749-4689-80AA-222C43DDB8B7}"/>
    <cellStyle name="40% - Ênfase5 10 2 2 4" xfId="3215" xr:uid="{B28826BF-2370-4171-A19A-ED8AAED081E5}"/>
    <cellStyle name="40% - Ênfase5 10 2 2 4 2" xfId="11492" xr:uid="{6045940A-3F9F-457A-B20D-E300F25D1C72}"/>
    <cellStyle name="40% - Ênfase5 10 2 2 5" xfId="9443" xr:uid="{24E856CA-6F0E-4E53-B719-C3463DA25D8A}"/>
    <cellStyle name="40% - Ênfase5 10 2 3" xfId="649" xr:uid="{AD904EA6-3C3A-4087-879B-5722D778EAD6}"/>
    <cellStyle name="40% - Ênfase5 10 2 3 2" xfId="4755" xr:uid="{815E141C-4420-4964-89E7-EE527130A3A2}"/>
    <cellStyle name="40% - Ênfase5 10 2 3 2 2" xfId="13032" xr:uid="{4FC9A07C-AC54-417F-AE0B-39C13A2656C7}"/>
    <cellStyle name="40% - Ênfase5 10 2 3 3" xfId="6780" xr:uid="{0FBC1876-D552-43D5-A2D6-74A64C3F3964}"/>
    <cellStyle name="40% - Ênfase5 10 2 3 3 2" xfId="15057" xr:uid="{B7FBD71E-A7CE-492C-AF9A-9A38132BD878}"/>
    <cellStyle name="40% - Ênfase5 10 2 3 4" xfId="2710" xr:uid="{7FC40D6B-C26A-412E-A76A-37B26B11C615}"/>
    <cellStyle name="40% - Ênfase5 10 2 3 4 2" xfId="10987" xr:uid="{6A6E74A2-8E4C-454C-8684-B26C0755D5FB}"/>
    <cellStyle name="40% - Ênfase5 10 2 3 5" xfId="8939" xr:uid="{60A6BE55-3483-4BB0-B85A-88C060390A5E}"/>
    <cellStyle name="40% - Ênfase5 10 2 4" xfId="1702" xr:uid="{2B76ABD7-9075-4DC0-BCAF-578CB853CAA6}"/>
    <cellStyle name="40% - Ênfase5 10 2 4 2" xfId="5788" xr:uid="{0036BE95-B6EA-4F9D-8FB5-788831FA60C9}"/>
    <cellStyle name="40% - Ênfase5 10 2 4 2 2" xfId="14065" xr:uid="{BDE94B7E-326B-45B0-9BA5-9DE75BF74EA0}"/>
    <cellStyle name="40% - Ênfase5 10 2 4 3" xfId="7788" xr:uid="{B3C84C33-F04D-4538-8B8B-E974EF04B666}"/>
    <cellStyle name="40% - Ênfase5 10 2 4 3 2" xfId="16065" xr:uid="{A262AAB9-AF01-4707-AD8E-65B12E61F916}"/>
    <cellStyle name="40% - Ênfase5 10 2 4 4" xfId="3754" xr:uid="{4C333E42-490C-4723-83C7-A05F40C8AF89}"/>
    <cellStyle name="40% - Ênfase5 10 2 4 4 2" xfId="12031" xr:uid="{F1C700B4-F5AC-4906-B373-9A5C71BC87E1}"/>
    <cellStyle name="40% - Ênfase5 10 2 4 5" xfId="9982" xr:uid="{1BAFCD41-F6ED-462F-81FF-6DCD0CF2B41B}"/>
    <cellStyle name="40% - Ênfase5 10 2 5" xfId="4251" xr:uid="{F19FFF86-422A-406C-9D07-6F13319D4E74}"/>
    <cellStyle name="40% - Ênfase5 10 2 5 2" xfId="12528" xr:uid="{41AC661F-11ED-406F-829C-D9C2843841CB}"/>
    <cellStyle name="40% - Ênfase5 10 2 6" xfId="6282" xr:uid="{248A8DD0-A693-4AF2-AE9E-4EB72AEAD77D}"/>
    <cellStyle name="40% - Ênfase5 10 2 6 2" xfId="14559" xr:uid="{BB622D4C-D160-4957-B2AC-18736A6BB787}"/>
    <cellStyle name="40% - Ênfase5 10 2 7" xfId="2201" xr:uid="{907D165B-D188-4FA9-8A24-E7FF2FA67482}"/>
    <cellStyle name="40% - Ênfase5 10 2 7 2" xfId="10478" xr:uid="{E313380F-E5D6-486E-8A2B-0CEDFBA4268F}"/>
    <cellStyle name="40% - Ênfase5 10 2 8" xfId="8433" xr:uid="{C4F8BCBF-C3FE-425D-BC96-6CE6F555CFD8}"/>
    <cellStyle name="40% - Ênfase5 10 3" xfId="1513" xr:uid="{E8D43A6E-D8F3-47A5-8BC6-1E1C2BCB89EC}"/>
    <cellStyle name="40% - Ênfase5 10 3 2" xfId="5603" xr:uid="{9F037583-9E13-45DC-936F-AA6BF4331272}"/>
    <cellStyle name="40% - Ênfase5 10 3 2 2" xfId="13880" xr:uid="{433060D1-BAAD-4583-BB94-17D282A18EB4}"/>
    <cellStyle name="40% - Ênfase5 10 3 3" xfId="7627" xr:uid="{532F38FF-B24B-4F94-B531-B7E3A63E9E56}"/>
    <cellStyle name="40% - Ênfase5 10 3 3 2" xfId="15904" xr:uid="{86470D61-2046-4E12-9DD6-29FACF89D886}"/>
    <cellStyle name="40% - Ênfase5 10 3 4" xfId="3569" xr:uid="{C7F71777-9D2C-40D3-AD7A-6A0D29820F84}"/>
    <cellStyle name="40% - Ênfase5 10 3 4 2" xfId="11846" xr:uid="{1C190120-DEF9-49BE-83A6-B05E76A50E24}"/>
    <cellStyle name="40% - Ênfase5 10 3 5" xfId="9797" xr:uid="{F6BA1367-7A43-4688-8025-C9DE28411865}"/>
    <cellStyle name="40% - Ênfase5 10 4" xfId="1003" xr:uid="{167B4EA6-A9A6-44B9-8AC4-831B7DB9B500}"/>
    <cellStyle name="40% - Ênfase5 10 4 2" xfId="5106" xr:uid="{E935A399-4B3F-405F-A55D-0291A4B3DCBC}"/>
    <cellStyle name="40% - Ênfase5 10 4 2 2" xfId="13383" xr:uid="{E74A4A8E-4838-4C70-A07F-A6C9614C213E}"/>
    <cellStyle name="40% - Ênfase5 10 4 3" xfId="7131" xr:uid="{59C4AE48-117A-404D-B236-FA6366192963}"/>
    <cellStyle name="40% - Ênfase5 10 4 3 2" xfId="15408" xr:uid="{1E94908F-61D1-45F1-BE18-A07DA4682B74}"/>
    <cellStyle name="40% - Ênfase5 10 4 4" xfId="3063" xr:uid="{0CC40525-FDCB-495C-BA57-C6B3FD21267A}"/>
    <cellStyle name="40% - Ênfase5 10 4 4 2" xfId="11340" xr:uid="{0C873A87-7914-4D3E-AB95-B8B8B4293F2D}"/>
    <cellStyle name="40% - Ênfase5 10 4 5" xfId="9292" xr:uid="{052EF3CC-3AE3-45F8-A003-2639EF9C44BD}"/>
    <cellStyle name="40% - Ênfase5 10 5" xfId="2054" xr:uid="{BD5D398C-76FB-402D-AA37-A1B7D91646C6}"/>
    <cellStyle name="40% - Ênfase5 10 5 2" xfId="6139" xr:uid="{1601BC5C-D983-4DCB-B893-D2F14649FD06}"/>
    <cellStyle name="40% - Ênfase5 10 5 2 2" xfId="14416" xr:uid="{C97A06CE-C7F4-442D-8E12-6DA5CC6C73C9}"/>
    <cellStyle name="40% - Ênfase5 10 5 3" xfId="8139" xr:uid="{CCFC9A7C-531E-4DC9-AC35-C0189421C54C}"/>
    <cellStyle name="40% - Ênfase5 10 5 3 2" xfId="16416" xr:uid="{A2757228-EB20-499A-A8EA-310568674A8F}"/>
    <cellStyle name="40% - Ênfase5 10 5 4" xfId="4106" xr:uid="{545301B0-15B4-4860-8D47-2DE326A68D3C}"/>
    <cellStyle name="40% - Ênfase5 10 5 4 2" xfId="12383" xr:uid="{6154A9C0-8D78-4E95-8E26-FF6591E40D4B}"/>
    <cellStyle name="40% - Ênfase5 10 5 5" xfId="10334" xr:uid="{96BD3017-5D9B-4F0D-85EB-F49CACEE43C8}"/>
    <cellStyle name="40% - Ênfase5 10 6" xfId="4603" xr:uid="{D5CCB09A-0BCF-4F3E-8C9B-E2C449025F91}"/>
    <cellStyle name="40% - Ênfase5 10 6 2" xfId="12880" xr:uid="{BC29EA6A-07A5-4DDD-9C72-7F330702AA94}"/>
    <cellStyle name="40% - Ênfase5 10 7" xfId="6633" xr:uid="{71FF9569-FB40-4CC4-B335-6C1D8B3ECE95}"/>
    <cellStyle name="40% - Ênfase5 10 7 2" xfId="14910" xr:uid="{3491577F-71AB-420D-BD52-DE61E2AB9A68}"/>
    <cellStyle name="40% - Ênfase5 10 8" xfId="2556" xr:uid="{DACDE033-6D67-4A7E-959A-51F13C68BED3}"/>
    <cellStyle name="40% - Ênfase5 10 8 2" xfId="10833" xr:uid="{45DD0AAC-6737-487C-830B-2EF4F14F805A}"/>
    <cellStyle name="40% - Ênfase5 10 9" xfId="8786" xr:uid="{4DDCE724-7D8B-4D49-93F1-A676DBE4012C}"/>
    <cellStyle name="40% - Ênfase5 11" xfId="445" xr:uid="{F5A01C7F-550F-44A7-9DE2-39400859A09F}"/>
    <cellStyle name="40% - Ênfase5 11 2" xfId="1514" xr:uid="{EA538AEC-3360-48B1-9B16-1F62333B8057}"/>
    <cellStyle name="40% - Ênfase5 11 2 2" xfId="5604" xr:uid="{32404299-A829-45BC-A0EE-90385448DF8B}"/>
    <cellStyle name="40% - Ênfase5 11 2 2 2" xfId="13881" xr:uid="{413F9BA8-C433-4F09-BEBD-24D505854084}"/>
    <cellStyle name="40% - Ênfase5 11 2 3" xfId="7628" xr:uid="{78E7F8D8-17D2-4B43-B817-9CB5C67F789D}"/>
    <cellStyle name="40% - Ênfase5 11 2 3 2" xfId="15905" xr:uid="{ED947318-59ED-4E16-9F77-34CFC0B64E65}"/>
    <cellStyle name="40% - Ênfase5 11 2 4" xfId="3570" xr:uid="{1EED09CB-AC7C-490B-BBCB-F72578EE8DE0}"/>
    <cellStyle name="40% - Ênfase5 11 2 4 2" xfId="11847" xr:uid="{5B939E93-2D0E-48B9-975F-52A8B9D5DDD9}"/>
    <cellStyle name="40% - Ênfase5 11 2 5" xfId="9798" xr:uid="{2037264A-89CA-4313-89CC-95C8F80CC2C3}"/>
    <cellStyle name="40% - Ênfase5 11 3" xfId="1004" xr:uid="{BC5F7491-BF59-47E1-A817-595579DB15C3}"/>
    <cellStyle name="40% - Ênfase5 11 3 2" xfId="5107" xr:uid="{FB9DC468-13E8-4C9E-B273-3C5EA3C01D6F}"/>
    <cellStyle name="40% - Ênfase5 11 3 2 2" xfId="13384" xr:uid="{60C5215C-834A-4D4B-8704-901EBB32612C}"/>
    <cellStyle name="40% - Ênfase5 11 3 3" xfId="7132" xr:uid="{56E39D3E-7E8D-476A-8749-EF10AE76030C}"/>
    <cellStyle name="40% - Ênfase5 11 3 3 2" xfId="15409" xr:uid="{91C02B9B-B510-4776-A404-7A9FF10DB848}"/>
    <cellStyle name="40% - Ênfase5 11 3 4" xfId="3064" xr:uid="{6D3DD878-B8D9-48BA-991D-98F1961445C2}"/>
    <cellStyle name="40% - Ênfase5 11 3 4 2" xfId="11341" xr:uid="{2DEEDA3A-2A70-4FFE-8455-CD2D5E142432}"/>
    <cellStyle name="40% - Ênfase5 11 3 5" xfId="9293" xr:uid="{48EEED8F-2815-4DF7-8CD1-E6BE7BF50718}"/>
    <cellStyle name="40% - Ênfase5 11 4" xfId="2055" xr:uid="{99B30C3F-0B4B-43C5-B1A9-142BAE880F63}"/>
    <cellStyle name="40% - Ênfase5 11 4 2" xfId="6140" xr:uid="{80F476A5-75CA-4F26-9225-FEAAC6D3AD6A}"/>
    <cellStyle name="40% - Ênfase5 11 4 2 2" xfId="14417" xr:uid="{E236F454-672F-4386-984B-34CD1E66C17B}"/>
    <cellStyle name="40% - Ênfase5 11 4 3" xfId="8140" xr:uid="{D601007F-4DD9-4A8A-AED6-989F58DE358B}"/>
    <cellStyle name="40% - Ênfase5 11 4 3 2" xfId="16417" xr:uid="{61C27165-766E-4470-9AC1-5EECFD761CF9}"/>
    <cellStyle name="40% - Ênfase5 11 4 4" xfId="4107" xr:uid="{EF572165-3852-4524-BDED-F265ADA3B01C}"/>
    <cellStyle name="40% - Ênfase5 11 4 4 2" xfId="12384" xr:uid="{33D820B7-45E8-416B-99A5-F891DB0C28E6}"/>
    <cellStyle name="40% - Ênfase5 11 4 5" xfId="10335" xr:uid="{F26A3543-AFD1-419B-BC44-5E3042ABAC68}"/>
    <cellStyle name="40% - Ênfase5 11 5" xfId="4604" xr:uid="{CAF7A2D8-9C6E-486B-89B0-A6395D024F35}"/>
    <cellStyle name="40% - Ênfase5 11 5 2" xfId="12881" xr:uid="{72ADFC85-E6D3-4481-AF10-2715E96C8F8E}"/>
    <cellStyle name="40% - Ênfase5 11 6" xfId="6634" xr:uid="{D27FF3E4-0E1F-46B4-AF35-40254336EAFA}"/>
    <cellStyle name="40% - Ênfase5 11 6 2" xfId="14911" xr:uid="{D7EF78A5-A40E-4100-A1D9-D32A31399D29}"/>
    <cellStyle name="40% - Ênfase5 11 7" xfId="2557" xr:uid="{07197ED9-90B7-43B8-A858-0E65FCBA81B3}"/>
    <cellStyle name="40% - Ênfase5 11 7 2" xfId="10834" xr:uid="{491624C6-AB1F-425E-BCAC-AC19C981C207}"/>
    <cellStyle name="40% - Ênfase5 11 8" xfId="8787" xr:uid="{956B5E65-C383-40EC-9126-F681E104A242}"/>
    <cellStyle name="40% - Ênfase5 12" xfId="447" xr:uid="{90B3FD6F-CE1B-47C7-82E2-184A8A7B82A7}"/>
    <cellStyle name="40% - Ênfase5 12 2" xfId="1515" xr:uid="{754C5A2E-96D9-4ABC-A9C1-163F15B6A45A}"/>
    <cellStyle name="40% - Ênfase5 12 2 2" xfId="5605" xr:uid="{A894BC09-F4CB-4D4F-98B5-06C015706E18}"/>
    <cellStyle name="40% - Ênfase5 12 2 2 2" xfId="13882" xr:uid="{D501AFA6-447E-435B-A42A-D6C9964C66D5}"/>
    <cellStyle name="40% - Ênfase5 12 2 3" xfId="7629" xr:uid="{8CCA0771-698F-4F54-9FEF-E481AE0D06C9}"/>
    <cellStyle name="40% - Ênfase5 12 2 3 2" xfId="15906" xr:uid="{5E6A69FC-0FC3-45E3-A301-A58E2D8D9C21}"/>
    <cellStyle name="40% - Ênfase5 12 2 4" xfId="3571" xr:uid="{96F80A05-0B31-4AC2-B572-7D9FE88BB0C0}"/>
    <cellStyle name="40% - Ênfase5 12 2 4 2" xfId="11848" xr:uid="{AF72A770-9AC7-4942-BD1C-2BB0B8227906}"/>
    <cellStyle name="40% - Ênfase5 12 2 5" xfId="9799" xr:uid="{5A457CF9-2D3A-40AB-B7F7-9A3928AC20BC}"/>
    <cellStyle name="40% - Ênfase5 12 3" xfId="1005" xr:uid="{C35119D3-8EC1-4C42-B383-82950689E95B}"/>
    <cellStyle name="40% - Ênfase5 12 3 2" xfId="5108" xr:uid="{5486825F-9C27-4963-8B44-9C3056901E13}"/>
    <cellStyle name="40% - Ênfase5 12 3 2 2" xfId="13385" xr:uid="{841EA341-B2DF-4BB4-BC69-94F4E2E5D2C7}"/>
    <cellStyle name="40% - Ênfase5 12 3 3" xfId="7133" xr:uid="{C0781591-94D2-4255-8281-C260D5BF722B}"/>
    <cellStyle name="40% - Ênfase5 12 3 3 2" xfId="15410" xr:uid="{A57EDDC2-90B7-4532-AC0E-A7CC24CF8841}"/>
    <cellStyle name="40% - Ênfase5 12 3 4" xfId="3065" xr:uid="{F337D454-7ABB-4B0A-9EEF-3675106EF848}"/>
    <cellStyle name="40% - Ênfase5 12 3 4 2" xfId="11342" xr:uid="{BB78F72E-FD78-4AC5-98E8-8CEB6FC76F93}"/>
    <cellStyle name="40% - Ênfase5 12 3 5" xfId="9294" xr:uid="{EA6F2F2B-A8DD-4E9C-941C-F539015DA6A1}"/>
    <cellStyle name="40% - Ênfase5 12 4" xfId="2056" xr:uid="{4D65029C-3CAF-44F7-AA79-5D80429A51F1}"/>
    <cellStyle name="40% - Ênfase5 12 4 2" xfId="6141" xr:uid="{167A1FE0-3146-4D2B-AEC4-F776C9C7EE37}"/>
    <cellStyle name="40% - Ênfase5 12 4 2 2" xfId="14418" xr:uid="{668266E9-8F15-4B7A-A8B7-A78FA1A99624}"/>
    <cellStyle name="40% - Ênfase5 12 4 3" xfId="8141" xr:uid="{DB4B4A15-DD4C-482D-A1A2-8B7E7F3FF14F}"/>
    <cellStyle name="40% - Ênfase5 12 4 3 2" xfId="16418" xr:uid="{8E5EA528-EAB5-495C-AC82-BAC9F2ED911A}"/>
    <cellStyle name="40% - Ênfase5 12 4 4" xfId="4108" xr:uid="{73DFADD3-0390-4653-A013-024618182942}"/>
    <cellStyle name="40% - Ênfase5 12 4 4 2" xfId="12385" xr:uid="{EEB9C611-302F-4FF0-964B-7CDF15B3DD9B}"/>
    <cellStyle name="40% - Ênfase5 12 4 5" xfId="10336" xr:uid="{FD31FB8B-D2C0-4917-B557-3B7C15B84830}"/>
    <cellStyle name="40% - Ênfase5 12 5" xfId="4605" xr:uid="{6D1C5D88-CB0E-4737-91B0-1B8888856A06}"/>
    <cellStyle name="40% - Ênfase5 12 5 2" xfId="12882" xr:uid="{903E13F1-51CC-48CF-B87C-7B5E94ADEEE9}"/>
    <cellStyle name="40% - Ênfase5 12 6" xfId="6635" xr:uid="{7B59336F-5A27-4CE4-869F-D89B6C88D52E}"/>
    <cellStyle name="40% - Ênfase5 12 6 2" xfId="14912" xr:uid="{C36045A7-63DC-46AF-8067-5E276F8FAEA0}"/>
    <cellStyle name="40% - Ênfase5 12 7" xfId="2558" xr:uid="{F9AA761A-4866-42A0-ABDD-DF33DA6D3CC7}"/>
    <cellStyle name="40% - Ênfase5 12 7 2" xfId="10835" xr:uid="{1817748B-DBFD-433B-9AE2-F3883BA3BF7E}"/>
    <cellStyle name="40% - Ênfase5 12 8" xfId="8788" xr:uid="{A9943170-7409-41E2-B061-1E96A268F155}"/>
    <cellStyle name="40% - Ênfase5 13" xfId="448" xr:uid="{A7C14CE0-71AD-4182-A47D-8265C8406895}"/>
    <cellStyle name="40% - Ênfase5 13 2" xfId="1516" xr:uid="{B0E9B6D3-E6A7-49A6-8773-3E7BDA700A1B}"/>
    <cellStyle name="40% - Ênfase5 13 2 2" xfId="5606" xr:uid="{43F89DE2-17AF-4504-9B19-FC93A391509A}"/>
    <cellStyle name="40% - Ênfase5 13 2 2 2" xfId="13883" xr:uid="{FEEA9F55-9EEA-4C71-8494-FA30D7E284B9}"/>
    <cellStyle name="40% - Ênfase5 13 2 3" xfId="7630" xr:uid="{8D7C46EB-3649-48B1-A954-D8371AA87038}"/>
    <cellStyle name="40% - Ênfase5 13 2 3 2" xfId="15907" xr:uid="{273FFBFB-6A94-47DF-99D3-8B85E7E85FA0}"/>
    <cellStyle name="40% - Ênfase5 13 2 4" xfId="3572" xr:uid="{09C40461-7436-4B36-B097-36E60CB8B04F}"/>
    <cellStyle name="40% - Ênfase5 13 2 4 2" xfId="11849" xr:uid="{E881C3E8-BD03-4286-AB7C-B984E0EAA826}"/>
    <cellStyle name="40% - Ênfase5 13 2 5" xfId="9800" xr:uid="{472D508B-1B60-459B-BB89-A61D211A2F81}"/>
    <cellStyle name="40% - Ênfase5 13 3" xfId="1006" xr:uid="{F411E908-E93D-4B57-8EAD-2E584A48B9A0}"/>
    <cellStyle name="40% - Ênfase5 13 3 2" xfId="5109" xr:uid="{B7C4370A-929E-40C1-9107-0A9F251F17D8}"/>
    <cellStyle name="40% - Ênfase5 13 3 2 2" xfId="13386" xr:uid="{407BA640-44BB-498F-81E9-5B1601A1145F}"/>
    <cellStyle name="40% - Ênfase5 13 3 3" xfId="7134" xr:uid="{11B72613-0FC5-426D-A78D-433A25D9085C}"/>
    <cellStyle name="40% - Ênfase5 13 3 3 2" xfId="15411" xr:uid="{5DABB575-3C39-4EC7-B33B-A1DBEACF34B4}"/>
    <cellStyle name="40% - Ênfase5 13 3 4" xfId="3066" xr:uid="{F0D833D2-927C-41DC-880D-536CA5734A01}"/>
    <cellStyle name="40% - Ênfase5 13 3 4 2" xfId="11343" xr:uid="{C3547F7F-FD5D-4002-B1C2-21A53697CBC1}"/>
    <cellStyle name="40% - Ênfase5 13 3 5" xfId="9295" xr:uid="{A43E11A7-AE55-4B42-929B-F07F0DC7CD39}"/>
    <cellStyle name="40% - Ênfase5 13 4" xfId="2057" xr:uid="{77FD54D9-88DD-4AB0-8FD4-5C3D84B77672}"/>
    <cellStyle name="40% - Ênfase5 13 4 2" xfId="6142" xr:uid="{EA2033C9-C0E9-4726-B8F8-E25F46EE3A8E}"/>
    <cellStyle name="40% - Ênfase5 13 4 2 2" xfId="14419" xr:uid="{0F2A0B50-B660-4FF6-AD91-7840F6E42289}"/>
    <cellStyle name="40% - Ênfase5 13 4 3" xfId="8142" xr:uid="{A31746B8-322D-4F3B-B680-B8A1D04ED411}"/>
    <cellStyle name="40% - Ênfase5 13 4 3 2" xfId="16419" xr:uid="{69C0EB0B-8BEE-455A-A633-BB7CADF717FC}"/>
    <cellStyle name="40% - Ênfase5 13 4 4" xfId="4109" xr:uid="{D85FD62E-EF41-4667-9246-5DC2F0E15DCD}"/>
    <cellStyle name="40% - Ênfase5 13 4 4 2" xfId="12386" xr:uid="{A87B1906-4818-4E9F-8479-D7951F5E510E}"/>
    <cellStyle name="40% - Ênfase5 13 4 5" xfId="10337" xr:uid="{CA5A69BC-31F4-47B8-B7DF-14F9C93BF00A}"/>
    <cellStyle name="40% - Ênfase5 13 5" xfId="4606" xr:uid="{975D60E6-1DBD-4588-BB65-9A74E3369B81}"/>
    <cellStyle name="40% - Ênfase5 13 5 2" xfId="12883" xr:uid="{E1571F76-A1C6-4CA9-AB9D-C976CCD9C158}"/>
    <cellStyle name="40% - Ênfase5 13 6" xfId="6636" xr:uid="{B25F0166-D3CA-4F4E-92F7-A151294DF791}"/>
    <cellStyle name="40% - Ênfase5 13 6 2" xfId="14913" xr:uid="{E6488FA8-6FD6-455A-88FF-FA46BE2F68EB}"/>
    <cellStyle name="40% - Ênfase5 13 7" xfId="2559" xr:uid="{CB91F4E5-0E25-4D3F-ACAF-9C9344DE7A4F}"/>
    <cellStyle name="40% - Ênfase5 13 7 2" xfId="10836" xr:uid="{E6A22630-A6C6-4C7D-9186-344BCFB820BD}"/>
    <cellStyle name="40% - Ênfase5 13 8" xfId="8789" xr:uid="{44F586B2-F18D-4915-AB06-CB3B3AC16C08}"/>
    <cellStyle name="40% - Ênfase5 14" xfId="384" xr:uid="{490C2573-F740-484E-9DB8-32414BC143F6}"/>
    <cellStyle name="40% - Ênfase5 14 2" xfId="1464" xr:uid="{EE948A93-8447-44D5-94A5-C71E5AF5A514}"/>
    <cellStyle name="40% - Ênfase5 14 2 2" xfId="5554" xr:uid="{94802711-9B1D-46D6-A9BA-6236768D3548}"/>
    <cellStyle name="40% - Ênfase5 14 2 2 2" xfId="13831" xr:uid="{1C668C8E-8FDD-423E-99B0-BEC5E280B19A}"/>
    <cellStyle name="40% - Ênfase5 14 2 3" xfId="7578" xr:uid="{27982F5E-7284-4766-9F9D-F3ABE00D0B0A}"/>
    <cellStyle name="40% - Ênfase5 14 2 3 2" xfId="15855" xr:uid="{53290C15-97C4-46F3-94D5-B2888DDB2A38}"/>
    <cellStyle name="40% - Ênfase5 14 2 4" xfId="3520" xr:uid="{DF623E8F-0928-4415-9DCD-E0D3ACB8387D}"/>
    <cellStyle name="40% - Ênfase5 14 2 4 2" xfId="11797" xr:uid="{814305B4-009F-4A7E-BFF6-A6C037AECAE6}"/>
    <cellStyle name="40% - Ênfase5 14 2 5" xfId="9748" xr:uid="{5D2A5BE9-D65D-4513-9709-B0C6EC7B5B34}"/>
    <cellStyle name="40% - Ênfase5 14 3" xfId="954" xr:uid="{A68F7810-027B-48F5-A593-5B4568276D8E}"/>
    <cellStyle name="40% - Ênfase5 14 3 2" xfId="5057" xr:uid="{179CD6AD-89FE-4EFF-BF8E-594B7AFA12EC}"/>
    <cellStyle name="40% - Ênfase5 14 3 2 2" xfId="13334" xr:uid="{9CE578FC-39F2-4DA9-B59B-7F32B052DC76}"/>
    <cellStyle name="40% - Ênfase5 14 3 3" xfId="7082" xr:uid="{4545A71F-52E3-4521-A16D-C16D4A5DCA09}"/>
    <cellStyle name="40% - Ênfase5 14 3 3 2" xfId="15359" xr:uid="{8D33A208-D59A-4B93-BDF4-F92B1AEC279A}"/>
    <cellStyle name="40% - Ênfase5 14 3 4" xfId="3014" xr:uid="{E5BDD33C-3E8C-4E19-B6CB-1E1EB48FDB36}"/>
    <cellStyle name="40% - Ênfase5 14 3 4 2" xfId="11291" xr:uid="{5FA35FB4-25E7-4B29-9EFB-30456718C8B9}"/>
    <cellStyle name="40% - Ênfase5 14 3 5" xfId="9243" xr:uid="{3AE51CFD-4466-48F5-9E22-3E0CBA19E43D}"/>
    <cellStyle name="40% - Ênfase5 14 4" xfId="2005" xr:uid="{1760246A-A7C6-4026-8145-F6745989CCDB}"/>
    <cellStyle name="40% - Ênfase5 14 4 2" xfId="6090" xr:uid="{8158FC5A-AF78-4694-83AA-625E6A5244FD}"/>
    <cellStyle name="40% - Ênfase5 14 4 2 2" xfId="14367" xr:uid="{5E39DD24-C176-48D2-86B7-53D376CDBE1E}"/>
    <cellStyle name="40% - Ênfase5 14 4 3" xfId="8090" xr:uid="{DAFE9266-B249-4EBB-89AF-B2A8813046C0}"/>
    <cellStyle name="40% - Ênfase5 14 4 3 2" xfId="16367" xr:uid="{40B6E503-02AA-472A-B307-6513D0D115EA}"/>
    <cellStyle name="40% - Ênfase5 14 4 4" xfId="4057" xr:uid="{72A43F4B-CF3F-44DB-9B69-48EDD7E5D4D2}"/>
    <cellStyle name="40% - Ênfase5 14 4 4 2" xfId="12334" xr:uid="{20F357C9-2D98-4890-9DF2-C78145E1C2E1}"/>
    <cellStyle name="40% - Ênfase5 14 4 5" xfId="10285" xr:uid="{D8802FE3-057B-460A-B79A-D3F28924CF71}"/>
    <cellStyle name="40% - Ênfase5 14 5" xfId="4554" xr:uid="{19E6404E-8545-4555-83EC-1BF5E10199F6}"/>
    <cellStyle name="40% - Ênfase5 14 5 2" xfId="12831" xr:uid="{14507CBB-B6FA-4774-BFAC-6DCB34746A06}"/>
    <cellStyle name="40% - Ênfase5 14 6" xfId="6584" xr:uid="{123581AB-AA74-4EC5-86E4-7E014CF514E7}"/>
    <cellStyle name="40% - Ênfase5 14 6 2" xfId="14861" xr:uid="{D075AF17-1794-48BB-A474-C5EAF9A89AE7}"/>
    <cellStyle name="40% - Ênfase5 14 7" xfId="2507" xr:uid="{BA4B3E71-0640-410B-BCAC-270FC2F81E76}"/>
    <cellStyle name="40% - Ênfase5 14 7 2" xfId="10784" xr:uid="{BD891AE3-6D83-4B30-986D-351C19BF8E59}"/>
    <cellStyle name="40% - Ênfase5 14 8" xfId="8737" xr:uid="{43C9C18C-CA36-4878-BC40-4FC93E923D25}"/>
    <cellStyle name="40% - Ênfase5 15" xfId="450" xr:uid="{82716708-E806-42DA-AD65-0D692363C1F4}"/>
    <cellStyle name="40% - Ênfase5 15 2" xfId="1517" xr:uid="{BAFA8470-4ED0-42EA-930E-569757167410}"/>
    <cellStyle name="40% - Ênfase5 15 2 2" xfId="5607" xr:uid="{731D85CF-E1BE-4646-93CF-BF571105AF66}"/>
    <cellStyle name="40% - Ênfase5 15 2 2 2" xfId="13884" xr:uid="{9D9D2013-73C1-48BE-8C25-55D1A34D1B33}"/>
    <cellStyle name="40% - Ênfase5 15 2 3" xfId="7631" xr:uid="{7EC9AD6F-0767-4967-A906-8206AEA75662}"/>
    <cellStyle name="40% - Ênfase5 15 2 3 2" xfId="15908" xr:uid="{20703660-9CDB-4186-AF1D-4355031E3457}"/>
    <cellStyle name="40% - Ênfase5 15 2 4" xfId="3573" xr:uid="{C7EFCE8B-4055-4763-94B3-C527A6077231}"/>
    <cellStyle name="40% - Ênfase5 15 2 4 2" xfId="11850" xr:uid="{A342BB93-8885-43F0-8A30-68E15CC718D1}"/>
    <cellStyle name="40% - Ênfase5 15 2 5" xfId="9801" xr:uid="{DC5A455E-79D8-4D37-A2CF-39551D40B971}"/>
    <cellStyle name="40% - Ênfase5 15 3" xfId="1007" xr:uid="{0C96CE65-9966-46AE-9A60-972A33D4CCED}"/>
    <cellStyle name="40% - Ênfase5 15 3 2" xfId="5110" xr:uid="{1439CB03-23DE-4656-BC54-F27A04DAF156}"/>
    <cellStyle name="40% - Ênfase5 15 3 2 2" xfId="13387" xr:uid="{CEE6543F-AE4C-44D5-A4B8-F57E70198695}"/>
    <cellStyle name="40% - Ênfase5 15 3 3" xfId="7135" xr:uid="{5877C430-273E-455D-82C8-4819E43F6933}"/>
    <cellStyle name="40% - Ênfase5 15 3 3 2" xfId="15412" xr:uid="{ACE78B8D-8BC6-4989-9ACB-F7F9F051CF5E}"/>
    <cellStyle name="40% - Ênfase5 15 3 4" xfId="3067" xr:uid="{CFAF04F3-D215-4B2B-9131-169B310A4544}"/>
    <cellStyle name="40% - Ênfase5 15 3 4 2" xfId="11344" xr:uid="{874E40DE-7ADA-4DA9-AEF6-C5CE74D58B2B}"/>
    <cellStyle name="40% - Ênfase5 15 3 5" xfId="9296" xr:uid="{E9583CEA-A45C-4536-9569-A3C886D58AD5}"/>
    <cellStyle name="40% - Ênfase5 15 4" xfId="2058" xr:uid="{2A83C3BE-9A39-4214-8970-23FF8A86C7E4}"/>
    <cellStyle name="40% - Ênfase5 15 4 2" xfId="6143" xr:uid="{A02CF393-E3E4-48C7-B354-D188DD311559}"/>
    <cellStyle name="40% - Ênfase5 15 4 2 2" xfId="14420" xr:uid="{283FA024-4388-48E0-A4AD-77E7C8856C21}"/>
    <cellStyle name="40% - Ênfase5 15 4 3" xfId="8143" xr:uid="{B2544769-B553-4DEE-87FE-7201CA9F8C77}"/>
    <cellStyle name="40% - Ênfase5 15 4 3 2" xfId="16420" xr:uid="{C9C014C5-043D-4D3D-A2F9-54BCFEB60DC9}"/>
    <cellStyle name="40% - Ênfase5 15 4 4" xfId="4110" xr:uid="{AEDA150F-5909-4507-B3B6-FE04847A892A}"/>
    <cellStyle name="40% - Ênfase5 15 4 4 2" xfId="12387" xr:uid="{875006E7-2470-4C5B-A81E-454C56CE7981}"/>
    <cellStyle name="40% - Ênfase5 15 4 5" xfId="10338" xr:uid="{7BF0ECA9-DA04-4311-B8D2-A1271BDBCD4D}"/>
    <cellStyle name="40% - Ênfase5 15 5" xfId="4607" xr:uid="{C2AADFA1-8974-467A-AA32-73A1D429F310}"/>
    <cellStyle name="40% - Ênfase5 15 5 2" xfId="12884" xr:uid="{F6E3FDD5-7B20-444B-BB81-D8959879992A}"/>
    <cellStyle name="40% - Ênfase5 15 6" xfId="6637" xr:uid="{6CD6F56A-CFFB-4D8E-8118-051A42407A48}"/>
    <cellStyle name="40% - Ênfase5 15 6 2" xfId="14914" xr:uid="{9AD5BA38-C597-451D-BCB2-0C66B0F95D33}"/>
    <cellStyle name="40% - Ênfase5 15 7" xfId="2560" xr:uid="{D461D6A7-36E7-47A0-AE85-1C59699BBE0E}"/>
    <cellStyle name="40% - Ênfase5 15 7 2" xfId="10837" xr:uid="{7FAC707C-03DA-48BC-98E1-3563C9983497}"/>
    <cellStyle name="40% - Ênfase5 15 8" xfId="8790" xr:uid="{84A0E93B-C0D2-45DB-8C86-347E0286860D}"/>
    <cellStyle name="40% - Ênfase5 16" xfId="455" xr:uid="{BA4044BF-9E26-4E3D-9791-DF72B467559A}"/>
    <cellStyle name="40% - Ênfase5 16 2" xfId="1522" xr:uid="{C35CD4CC-CDE0-47E6-AB52-027A67BB071F}"/>
    <cellStyle name="40% - Ênfase5 16 2 2" xfId="5612" xr:uid="{39DBAACA-42D8-4732-89E0-5D288886FAAE}"/>
    <cellStyle name="40% - Ênfase5 16 2 2 2" xfId="13889" xr:uid="{E642C5B9-586C-4409-A59E-576DA4870DBF}"/>
    <cellStyle name="40% - Ênfase5 16 2 3" xfId="7635" xr:uid="{DDA686CA-34A1-447F-8A95-EF5A873EEBC8}"/>
    <cellStyle name="40% - Ênfase5 16 2 3 2" xfId="15912" xr:uid="{CCEA9DA5-E18D-4F24-9924-41FCE069D62E}"/>
    <cellStyle name="40% - Ênfase5 16 2 4" xfId="3578" xr:uid="{43854203-25D4-4A2A-B99A-DC87C963D715}"/>
    <cellStyle name="40% - Ênfase5 16 2 4 2" xfId="11855" xr:uid="{105337C5-C81E-41C0-8C44-62A6621D0F28}"/>
    <cellStyle name="40% - Ênfase5 16 2 5" xfId="9806" xr:uid="{978DFA6B-238C-4F13-9377-3B4A806967B8}"/>
    <cellStyle name="40% - Ênfase5 16 3" xfId="1011" xr:uid="{9B96800A-FDFB-4BD5-B851-FA376B63C4CF}"/>
    <cellStyle name="40% - Ênfase5 16 3 2" xfId="5114" xr:uid="{D6ABCD0A-6E41-4E13-8012-CE7F5057B4D6}"/>
    <cellStyle name="40% - Ênfase5 16 3 2 2" xfId="13391" xr:uid="{AB4E7A55-4E99-4CF8-BBC5-A69CE5BF92E7}"/>
    <cellStyle name="40% - Ênfase5 16 3 3" xfId="7139" xr:uid="{54058FB0-D664-4209-A70D-44324093546B}"/>
    <cellStyle name="40% - Ênfase5 16 3 3 2" xfId="15416" xr:uid="{FC3C0287-5E0B-4841-B2D8-8C79334AFC69}"/>
    <cellStyle name="40% - Ênfase5 16 3 4" xfId="3071" xr:uid="{294C664D-A9CD-4AD4-B34F-92683B3D27BC}"/>
    <cellStyle name="40% - Ênfase5 16 3 4 2" xfId="11348" xr:uid="{FBFC9766-FA39-43EA-9869-7475589E2230}"/>
    <cellStyle name="40% - Ênfase5 16 3 5" xfId="9300" xr:uid="{578F3687-D254-4F1F-92C8-E3E8CD9DA667}"/>
    <cellStyle name="40% - Ênfase5 16 4" xfId="2062" xr:uid="{88A686AE-EFC1-4757-837D-A48FC6660CE0}"/>
    <cellStyle name="40% - Ênfase5 16 4 2" xfId="6147" xr:uid="{25F3BBFC-667B-4428-B7B9-1BC251EE3DEC}"/>
    <cellStyle name="40% - Ênfase5 16 4 2 2" xfId="14424" xr:uid="{61470D0E-B0B7-4F55-92A0-0E8A3E9C2CAB}"/>
    <cellStyle name="40% - Ênfase5 16 4 3" xfId="8147" xr:uid="{DB699FC5-882D-473D-9C16-3A6F7324BDBA}"/>
    <cellStyle name="40% - Ênfase5 16 4 3 2" xfId="16424" xr:uid="{A4EE6E9F-3BAC-4FE0-8D41-C885AFD5AF85}"/>
    <cellStyle name="40% - Ênfase5 16 4 4" xfId="4114" xr:uid="{01316299-A9F2-4075-ACE8-60BABB3347DD}"/>
    <cellStyle name="40% - Ênfase5 16 4 4 2" xfId="12391" xr:uid="{DAD390DD-20E3-4BFD-903D-2A52DC682826}"/>
    <cellStyle name="40% - Ênfase5 16 4 5" xfId="10342" xr:uid="{646A5E06-63E3-4962-B52C-67C1AB80989D}"/>
    <cellStyle name="40% - Ênfase5 16 5" xfId="4612" xr:uid="{F182690D-004F-4C7D-ABFB-18DB764FA93B}"/>
    <cellStyle name="40% - Ênfase5 16 5 2" xfId="12889" xr:uid="{AEBC8A8E-D3F7-4193-BECF-1C4F30329E7A}"/>
    <cellStyle name="40% - Ênfase5 16 6" xfId="6641" xr:uid="{EA2F982B-0659-474F-AF05-A3166EC35943}"/>
    <cellStyle name="40% - Ênfase5 16 6 2" xfId="14918" xr:uid="{4DCEE647-7A6A-4968-9D09-96246D21B3F3}"/>
    <cellStyle name="40% - Ênfase5 16 7" xfId="2565" xr:uid="{5916BBC6-0A22-4591-9DC4-40B1B928DC0D}"/>
    <cellStyle name="40% - Ênfase5 16 7 2" xfId="10842" xr:uid="{5CDD5697-35D8-46A1-855E-3263FDDDB4F2}"/>
    <cellStyle name="40% - Ênfase5 16 8" xfId="8795" xr:uid="{0829182D-B07B-4173-A674-012DE073CB23}"/>
    <cellStyle name="40% - Ênfase5 17" xfId="288" xr:uid="{B57FD853-3F8E-4D59-8B04-EBEA72A493FB}"/>
    <cellStyle name="40% - Ênfase5 17 2" xfId="1376" xr:uid="{E4C1DC44-64FC-44B7-A9E7-2C593EB1817E}"/>
    <cellStyle name="40% - Ênfase5 17 2 2" xfId="5466" xr:uid="{478E56DC-40F7-4C90-9482-C9871C45FF8E}"/>
    <cellStyle name="40% - Ênfase5 17 2 2 2" xfId="13743" xr:uid="{008DBE4D-F921-4B19-B720-ED9BC2B5D5E9}"/>
    <cellStyle name="40% - Ênfase5 17 2 3" xfId="7491" xr:uid="{567210C3-00F9-4A79-9089-C9F4CF0234FC}"/>
    <cellStyle name="40% - Ênfase5 17 2 3 2" xfId="15768" xr:uid="{40B45601-CC4F-4F5A-93DC-77DE2DF78404}"/>
    <cellStyle name="40% - Ênfase5 17 2 4" xfId="3432" xr:uid="{915D6D78-7CB8-4D45-92AE-613959CC8F8D}"/>
    <cellStyle name="40% - Ênfase5 17 2 4 2" xfId="11709" xr:uid="{51470DE9-BF95-4626-B128-A243AE54FA50}"/>
    <cellStyle name="40% - Ênfase5 17 2 5" xfId="9660" xr:uid="{BC4CA274-34C6-4E43-97C8-CB304D77AFC2}"/>
    <cellStyle name="40% - Ênfase5 17 3" xfId="867" xr:uid="{74286D62-7AF1-4204-89ED-BBC9F391D3AC}"/>
    <cellStyle name="40% - Ênfase5 17 3 2" xfId="4970" xr:uid="{56FBAE76-B29E-4D44-941C-34BB6F5D78D2}"/>
    <cellStyle name="40% - Ênfase5 17 3 2 2" xfId="13247" xr:uid="{F11782B6-867E-437E-867F-851C689B4957}"/>
    <cellStyle name="40% - Ênfase5 17 3 3" xfId="6995" xr:uid="{1F9A1DB0-6354-43FE-8B38-CD30D5E91B87}"/>
    <cellStyle name="40% - Ênfase5 17 3 3 2" xfId="15272" xr:uid="{A7DCF882-06CB-4D11-81D3-1B24AA3313BA}"/>
    <cellStyle name="40% - Ênfase5 17 3 4" xfId="2927" xr:uid="{A031074A-40DD-49D8-9AA0-5155601DAED6}"/>
    <cellStyle name="40% - Ênfase5 17 3 4 2" xfId="11204" xr:uid="{00428FF4-DF50-4C85-9274-DD466FB632CF}"/>
    <cellStyle name="40% - Ênfase5 17 3 5" xfId="9156" xr:uid="{F44231B6-3B6C-4D21-9742-C8B458C3EDED}"/>
    <cellStyle name="40% - Ênfase5 17 4" xfId="1918" xr:uid="{D4341A8E-16ED-49E6-9C92-3CFB0B656D48}"/>
    <cellStyle name="40% - Ênfase5 17 4 2" xfId="6003" xr:uid="{34B99386-CDE2-4C4D-9420-94297F542945}"/>
    <cellStyle name="40% - Ênfase5 17 4 2 2" xfId="14280" xr:uid="{3CED196A-90B6-436D-B5A4-1B90BAA377AB}"/>
    <cellStyle name="40% - Ênfase5 17 4 3" xfId="8003" xr:uid="{F542A5DA-EC49-4826-95BD-8734ABA9C98D}"/>
    <cellStyle name="40% - Ênfase5 17 4 3 2" xfId="16280" xr:uid="{DEADFE9D-2812-4CEC-AD9D-9FB1DC1A0EEC}"/>
    <cellStyle name="40% - Ênfase5 17 4 4" xfId="3970" xr:uid="{98564DD6-E1F3-4BC5-81C1-132A04065C7A}"/>
    <cellStyle name="40% - Ênfase5 17 4 4 2" xfId="12247" xr:uid="{5F27076C-92A2-427D-B515-5BD17A62311C}"/>
    <cellStyle name="40% - Ênfase5 17 4 5" xfId="10198" xr:uid="{5D133D88-CEAE-4A1C-9227-53636CE7FDAD}"/>
    <cellStyle name="40% - Ênfase5 17 5" xfId="4466" xr:uid="{EC611BBB-074B-4F6E-BC6C-ED382E24A1B5}"/>
    <cellStyle name="40% - Ênfase5 17 5 2" xfId="12743" xr:uid="{4D8B88B1-D37F-499C-9B78-2FE41D0070A2}"/>
    <cellStyle name="40% - Ênfase5 17 6" xfId="6497" xr:uid="{C0ACC825-520C-4220-9E5B-8DCB428CE2CC}"/>
    <cellStyle name="40% - Ênfase5 17 6 2" xfId="14774" xr:uid="{F2225B8D-EBFA-4F66-861E-2DAF399BA12B}"/>
    <cellStyle name="40% - Ênfase5 17 7" xfId="2418" xr:uid="{670B5A65-6616-41B6-B0E5-D1427EBAEC90}"/>
    <cellStyle name="40% - Ênfase5 17 7 2" xfId="10695" xr:uid="{608415A3-FD04-48B7-8536-E39ECB5FC521}"/>
    <cellStyle name="40% - Ênfase5 17 8" xfId="8649" xr:uid="{DF003E7A-E221-4A61-8C59-9AE310E31ECC}"/>
    <cellStyle name="40% - Ênfase5 18" xfId="457" xr:uid="{3676349A-3F22-4E28-9F2F-4904AEAD84ED}"/>
    <cellStyle name="40% - Ênfase5 18 2" xfId="1524" xr:uid="{673239E2-3089-45B4-8432-A2670EAEE58D}"/>
    <cellStyle name="40% - Ênfase5 18 2 2" xfId="5614" xr:uid="{30E65F39-A843-438A-9C13-FEB5541DC3FF}"/>
    <cellStyle name="40% - Ênfase5 18 2 2 2" xfId="13891" xr:uid="{9A6AA208-80ED-4EB3-A838-8BA5B7E87AF5}"/>
    <cellStyle name="40% - Ênfase5 18 2 3" xfId="7637" xr:uid="{D96FDBDB-8E93-4BEF-ADBF-B9256FA91CCE}"/>
    <cellStyle name="40% - Ênfase5 18 2 3 2" xfId="15914" xr:uid="{B0AA4230-FF99-4E56-874E-C50B96F407DB}"/>
    <cellStyle name="40% - Ênfase5 18 2 4" xfId="3580" xr:uid="{481D577B-7E3E-41D2-8E4A-716FE54A4676}"/>
    <cellStyle name="40% - Ênfase5 18 2 4 2" xfId="11857" xr:uid="{1CE95F20-B3FC-46E4-9738-44F802559F1A}"/>
    <cellStyle name="40% - Ênfase5 18 2 5" xfId="9808" xr:uid="{723FEC23-FC38-4577-B01B-04ABE688E265}"/>
    <cellStyle name="40% - Ênfase5 18 3" xfId="1013" xr:uid="{75DF17E0-3290-464C-9FBD-1939895F9DA6}"/>
    <cellStyle name="40% - Ênfase5 18 3 2" xfId="5116" xr:uid="{26DBED8E-3EB3-42D5-9F87-FFBE4ACFF24D}"/>
    <cellStyle name="40% - Ênfase5 18 3 2 2" xfId="13393" xr:uid="{C484EFC0-421B-4460-AF5E-7F27F497E6F1}"/>
    <cellStyle name="40% - Ênfase5 18 3 3" xfId="7141" xr:uid="{760BD943-167C-484E-A2BD-706901B09CDA}"/>
    <cellStyle name="40% - Ênfase5 18 3 3 2" xfId="15418" xr:uid="{400ABB58-0C90-4BAD-9070-30C4446BFF43}"/>
    <cellStyle name="40% - Ênfase5 18 3 4" xfId="3073" xr:uid="{35C2091B-2171-46CA-B089-78019AAF1198}"/>
    <cellStyle name="40% - Ênfase5 18 3 4 2" xfId="11350" xr:uid="{8DC060D2-C06E-4D85-A9B1-56BC234985D3}"/>
    <cellStyle name="40% - Ênfase5 18 3 5" xfId="9302" xr:uid="{9A581E3D-5E43-4C3B-87CD-FEAFC0C9F8FE}"/>
    <cellStyle name="40% - Ênfase5 18 4" xfId="2064" xr:uid="{7100E4FC-64F7-4276-A5C7-6A1045B6A275}"/>
    <cellStyle name="40% - Ênfase5 18 4 2" xfId="6149" xr:uid="{6B94E35F-5231-4000-9065-ADD4E2017B14}"/>
    <cellStyle name="40% - Ênfase5 18 4 2 2" xfId="14426" xr:uid="{C87E8EE2-43B4-4A1A-8D5D-08BB4BA30973}"/>
    <cellStyle name="40% - Ênfase5 18 4 3" xfId="8149" xr:uid="{78E809BD-CF6F-4027-A115-EE97952B2154}"/>
    <cellStyle name="40% - Ênfase5 18 4 3 2" xfId="16426" xr:uid="{F12CC898-0B29-4C90-928F-1940B9C08616}"/>
    <cellStyle name="40% - Ênfase5 18 4 4" xfId="4116" xr:uid="{AD971290-38D5-4381-8EF0-02A000854291}"/>
    <cellStyle name="40% - Ênfase5 18 4 4 2" xfId="12393" xr:uid="{D98D77F1-FAC1-40FA-9BA1-50E799573DC8}"/>
    <cellStyle name="40% - Ênfase5 18 4 5" xfId="10344" xr:uid="{24913039-F336-4015-B7AD-284B8066F20A}"/>
    <cellStyle name="40% - Ênfase5 18 5" xfId="4614" xr:uid="{E1ABDE2A-8AA1-44EC-9690-6803D1BF727A}"/>
    <cellStyle name="40% - Ênfase5 18 5 2" xfId="12891" xr:uid="{B4044D78-B040-4F3B-A2A5-1960CA88EB0D}"/>
    <cellStyle name="40% - Ênfase5 18 6" xfId="6643" xr:uid="{5CC32130-5775-4006-A211-4A5D27FB6EC8}"/>
    <cellStyle name="40% - Ênfase5 18 6 2" xfId="14920" xr:uid="{4F743041-1BCE-4A0C-AA9E-D98480930088}"/>
    <cellStyle name="40% - Ênfase5 18 7" xfId="2567" xr:uid="{2E72CDA2-FFC6-4DEA-9DF8-7059463336E8}"/>
    <cellStyle name="40% - Ênfase5 18 7 2" xfId="10844" xr:uid="{F0B6314C-F73A-4673-B326-B875DE12E21A}"/>
    <cellStyle name="40% - Ênfase5 18 8" xfId="8797" xr:uid="{D762770A-4266-48BC-A323-6964D6F6BD1B}"/>
    <cellStyle name="40% - Ênfase5 19" xfId="458" xr:uid="{371850F5-36DD-4C37-80E4-EF5877A2E770}"/>
    <cellStyle name="40% - Ênfase5 19 2" xfId="1525" xr:uid="{1C58823D-4DA6-4C88-9867-1F3B4B824753}"/>
    <cellStyle name="40% - Ênfase5 19 2 2" xfId="5615" xr:uid="{C71874B0-3EFA-4680-A5E5-A9D097F5E16D}"/>
    <cellStyle name="40% - Ênfase5 19 2 2 2" xfId="13892" xr:uid="{4593AC48-683D-4CE5-9EC8-3FD2DEC9931F}"/>
    <cellStyle name="40% - Ênfase5 19 2 3" xfId="7638" xr:uid="{AE5C6D62-1B36-4E91-8C44-318139A775E0}"/>
    <cellStyle name="40% - Ênfase5 19 2 3 2" xfId="15915" xr:uid="{52BAFE49-A835-4BF3-8245-80051B48BAA5}"/>
    <cellStyle name="40% - Ênfase5 19 2 4" xfId="3581" xr:uid="{A7553F27-64FB-4549-9323-08750DCCFEE8}"/>
    <cellStyle name="40% - Ênfase5 19 2 4 2" xfId="11858" xr:uid="{543EF26A-5950-4C91-BEDD-CA6DC7D9244A}"/>
    <cellStyle name="40% - Ênfase5 19 2 5" xfId="9809" xr:uid="{3DEA45D3-07ED-4A47-91A2-80069C631FAD}"/>
    <cellStyle name="40% - Ênfase5 19 3" xfId="1014" xr:uid="{7E99A0FA-59C4-438E-B737-71287B42A834}"/>
    <cellStyle name="40% - Ênfase5 19 3 2" xfId="5117" xr:uid="{060CC501-0A95-4AC3-8DCA-5F93F1FF2845}"/>
    <cellStyle name="40% - Ênfase5 19 3 2 2" xfId="13394" xr:uid="{C6D3D958-63D4-4765-A58A-3A33897E0E06}"/>
    <cellStyle name="40% - Ênfase5 19 3 3" xfId="7142" xr:uid="{7221580E-BB30-4F5E-B2F3-B00FAE6EE36B}"/>
    <cellStyle name="40% - Ênfase5 19 3 3 2" xfId="15419" xr:uid="{A2CAF59A-B4D3-4277-B685-6FD203376D8C}"/>
    <cellStyle name="40% - Ênfase5 19 3 4" xfId="3074" xr:uid="{1FC02E8E-8682-43B2-827D-C284CF214F96}"/>
    <cellStyle name="40% - Ênfase5 19 3 4 2" xfId="11351" xr:uid="{2F32F6A0-673F-4143-9749-C41F7945D367}"/>
    <cellStyle name="40% - Ênfase5 19 3 5" xfId="9303" xr:uid="{EC1CCD3E-AA49-4CF7-975A-4A85E5CB62B9}"/>
    <cellStyle name="40% - Ênfase5 19 4" xfId="2065" xr:uid="{476677DB-7A6C-40B7-AF23-041731AD46D6}"/>
    <cellStyle name="40% - Ênfase5 19 4 2" xfId="6150" xr:uid="{8387E5C4-16B9-4E84-93E4-EE7C99398AE9}"/>
    <cellStyle name="40% - Ênfase5 19 4 2 2" xfId="14427" xr:uid="{4829B266-F56C-4983-9650-F691258AACBF}"/>
    <cellStyle name="40% - Ênfase5 19 4 3" xfId="8150" xr:uid="{33BFD8EA-37C1-4F68-9E29-B1E037336E46}"/>
    <cellStyle name="40% - Ênfase5 19 4 3 2" xfId="16427" xr:uid="{FEF4E20A-8A56-4DCB-A46C-FC386E4DD786}"/>
    <cellStyle name="40% - Ênfase5 19 4 4" xfId="4117" xr:uid="{537ACDFB-D7EF-47B2-B557-FF6BF213BC83}"/>
    <cellStyle name="40% - Ênfase5 19 4 4 2" xfId="12394" xr:uid="{8CABBDF7-EA93-4FD2-8CDE-8F513F5B5442}"/>
    <cellStyle name="40% - Ênfase5 19 4 5" xfId="10345" xr:uid="{555E4EBF-377E-424F-9972-B8051C615168}"/>
    <cellStyle name="40% - Ênfase5 19 5" xfId="4615" xr:uid="{F96A1E93-8777-4BBA-9994-D1AB7C313578}"/>
    <cellStyle name="40% - Ênfase5 19 5 2" xfId="12892" xr:uid="{7D818F45-86CC-46A9-91EE-0E2519F0141E}"/>
    <cellStyle name="40% - Ênfase5 19 6" xfId="6644" xr:uid="{5C04C061-E3B6-46DF-BAA5-A3C8D483B848}"/>
    <cellStyle name="40% - Ênfase5 19 6 2" xfId="14921" xr:uid="{4FCD01C5-D243-48FD-A62A-2C939821091B}"/>
    <cellStyle name="40% - Ênfase5 19 7" xfId="2568" xr:uid="{FF963CDF-9FE9-4231-BE83-B67C42B2938A}"/>
    <cellStyle name="40% - Ênfase5 19 7 2" xfId="10845" xr:uid="{91031E0D-8B32-4DCD-AE5B-EBA75E551DE4}"/>
    <cellStyle name="40% - Ênfase5 19 8" xfId="8798" xr:uid="{5D08F63F-2282-49C2-AECE-69912F829EB4}"/>
    <cellStyle name="40% - Ênfase5 2" xfId="204" xr:uid="{2CE4C71A-689A-4EA2-89E6-BD3724438014}"/>
    <cellStyle name="40% - Ênfase5 2 2" xfId="206" xr:uid="{50B33C75-BF2F-4251-8DBC-6A18E5816F0D}"/>
    <cellStyle name="40% - Ênfase5 2 2 2" xfId="1299" xr:uid="{B5DEBB63-A219-4B8C-BCE2-06789935F087}"/>
    <cellStyle name="40% - Ênfase5 2 2 2 2" xfId="5389" xr:uid="{E165C713-BB71-4392-BB0A-85D2C88AA324}"/>
    <cellStyle name="40% - Ênfase5 2 2 2 2 2" xfId="13666" xr:uid="{8114F587-9729-4A2F-B1AE-F32230307DEF}"/>
    <cellStyle name="40% - Ênfase5 2 2 2 3" xfId="7414" xr:uid="{213662A5-7C75-4BBB-B98A-8B5BE248B9BD}"/>
    <cellStyle name="40% - Ênfase5 2 2 2 3 2" xfId="15691" xr:uid="{881767C3-6D4D-4F99-8688-7C205D417FF1}"/>
    <cellStyle name="40% - Ênfase5 2 2 2 4" xfId="3355" xr:uid="{F62A4F5C-530D-42AC-9873-4F16327A8BF2}"/>
    <cellStyle name="40% - Ênfase5 2 2 2 4 2" xfId="11632" xr:uid="{C364A79F-7374-46F4-B61A-6548081C6884}"/>
    <cellStyle name="40% - Ênfase5 2 2 2 5" xfId="9583" xr:uid="{DFB49BBF-9E7C-4DF4-BC0F-91A9FFE20C61}"/>
    <cellStyle name="40% - Ênfase5 2 2 3" xfId="790" xr:uid="{D6E70828-3116-4EAD-BD4C-737F6F050584}"/>
    <cellStyle name="40% - Ênfase5 2 2 3 2" xfId="4893" xr:uid="{6727B5DA-837C-468F-B751-870E12168A1B}"/>
    <cellStyle name="40% - Ênfase5 2 2 3 2 2" xfId="13170" xr:uid="{BD4814D6-18CA-4100-84FE-9F4DDF7A34B7}"/>
    <cellStyle name="40% - Ênfase5 2 2 3 3" xfId="6918" xr:uid="{3052B86F-06FB-4B8D-87A2-A2EFF9438D9A}"/>
    <cellStyle name="40% - Ênfase5 2 2 3 3 2" xfId="15195" xr:uid="{2DF779CD-58D4-4C4D-90E6-9C161DD05575}"/>
    <cellStyle name="40% - Ênfase5 2 2 3 4" xfId="2850" xr:uid="{1F9289AC-7840-4E77-B47A-FEBCC1827BA6}"/>
    <cellStyle name="40% - Ênfase5 2 2 3 4 2" xfId="11127" xr:uid="{2BC4CFA2-C763-4D9D-86DF-D805CE79AAEB}"/>
    <cellStyle name="40% - Ênfase5 2 2 3 5" xfId="9079" xr:uid="{E3544492-DA69-4814-B9B0-B42FD8AFFDE3}"/>
    <cellStyle name="40% - Ênfase5 2 2 4" xfId="1841" xr:uid="{7E73BBBE-935D-4E96-A00C-F95A4BD04E0B}"/>
    <cellStyle name="40% - Ênfase5 2 2 4 2" xfId="5926" xr:uid="{3124C67A-0CE2-40C2-8A12-635EDE2EA138}"/>
    <cellStyle name="40% - Ênfase5 2 2 4 2 2" xfId="14203" xr:uid="{92960F30-6335-4998-A640-8250DA4772C0}"/>
    <cellStyle name="40% - Ênfase5 2 2 4 3" xfId="7926" xr:uid="{BD2B616D-97D6-411A-89F3-1B1D30347AC6}"/>
    <cellStyle name="40% - Ênfase5 2 2 4 3 2" xfId="16203" xr:uid="{CE8156B0-B2A4-42C1-A296-744BC59ECC77}"/>
    <cellStyle name="40% - Ênfase5 2 2 4 4" xfId="3893" xr:uid="{7D231901-6E01-4082-832C-91F0030981B9}"/>
    <cellStyle name="40% - Ênfase5 2 2 4 4 2" xfId="12170" xr:uid="{A20C398C-C15E-4BD5-9951-5223737D36BA}"/>
    <cellStyle name="40% - Ênfase5 2 2 4 5" xfId="10121" xr:uid="{4DC3ABAE-C243-4365-8594-B582606B4103}"/>
    <cellStyle name="40% - Ênfase5 2 2 5" xfId="4389" xr:uid="{1AD27C70-2297-4F18-AC95-20D20674C070}"/>
    <cellStyle name="40% - Ênfase5 2 2 5 2" xfId="12666" xr:uid="{A748D980-70A6-40E9-BD6C-8CBD776B81C3}"/>
    <cellStyle name="40% - Ênfase5 2 2 6" xfId="6420" xr:uid="{B598F70A-4B10-4A71-A805-9A2E970C0E78}"/>
    <cellStyle name="40% - Ênfase5 2 2 6 2" xfId="14697" xr:uid="{4010CAAA-9B57-4D10-AB7D-A162BD034AF9}"/>
    <cellStyle name="40% - Ênfase5 2 2 7" xfId="2341" xr:uid="{1C4D033F-601A-45B6-B28B-4F2548BB275F}"/>
    <cellStyle name="40% - Ênfase5 2 2 7 2" xfId="10618" xr:uid="{311598EB-9BBF-4B75-8C25-1ABA81C66178}"/>
    <cellStyle name="40% - Ênfase5 2 2 8" xfId="8572" xr:uid="{E5D43D7E-1470-48D4-A646-7C7444EEA2C1}"/>
    <cellStyle name="40% - Ênfase5 2 3" xfId="1297" xr:uid="{60F12DC5-CDC8-4A56-9E2C-6B8830F52515}"/>
    <cellStyle name="40% - Ênfase5 2 3 2" xfId="5387" xr:uid="{A2FF4B09-6668-40C8-ACA6-E7D910C80769}"/>
    <cellStyle name="40% - Ênfase5 2 3 2 2" xfId="13664" xr:uid="{E06F7252-931C-4E29-847C-439FB49F975E}"/>
    <cellStyle name="40% - Ênfase5 2 3 3" xfId="7412" xr:uid="{235477E9-E789-4872-89DC-8C54BDB947CD}"/>
    <cellStyle name="40% - Ênfase5 2 3 3 2" xfId="15689" xr:uid="{5F5A6CEA-9E33-4E98-8477-39D4B5D9CD85}"/>
    <cellStyle name="40% - Ênfase5 2 3 4" xfId="3353" xr:uid="{7742FF3E-E93A-4CF9-97DF-DF5064A77D83}"/>
    <cellStyle name="40% - Ênfase5 2 3 4 2" xfId="11630" xr:uid="{710E59B8-C914-4ADF-8CBD-38C8F99B56B4}"/>
    <cellStyle name="40% - Ênfase5 2 3 5" xfId="9581" xr:uid="{B39CF54D-37E3-4E56-9CB0-F2DD39520077}"/>
    <cellStyle name="40% - Ênfase5 2 4" xfId="788" xr:uid="{C36B9C19-093E-46F4-B82E-FA961AFDC0F2}"/>
    <cellStyle name="40% - Ênfase5 2 4 2" xfId="4891" xr:uid="{B1778B0D-DA5D-4B88-9A63-A53039BD1188}"/>
    <cellStyle name="40% - Ênfase5 2 4 2 2" xfId="13168" xr:uid="{AE3829A0-A45E-45B0-A808-5E985D589630}"/>
    <cellStyle name="40% - Ênfase5 2 4 3" xfId="6916" xr:uid="{A05C3BB7-1405-461D-A286-D4B8B37EDC99}"/>
    <cellStyle name="40% - Ênfase5 2 4 3 2" xfId="15193" xr:uid="{93861799-8082-4AB3-9F9A-8322D6AA518A}"/>
    <cellStyle name="40% - Ênfase5 2 4 4" xfId="2848" xr:uid="{17A26FA5-FCFD-44DF-8F23-44F1BF5F642E}"/>
    <cellStyle name="40% - Ênfase5 2 4 4 2" xfId="11125" xr:uid="{B3090473-260B-40C9-A1FC-9243077F198B}"/>
    <cellStyle name="40% - Ênfase5 2 4 5" xfId="9077" xr:uid="{3A936D6A-163F-41D1-9492-B44B8202347C}"/>
    <cellStyle name="40% - Ênfase5 2 5" xfId="1839" xr:uid="{55A7EA83-31B2-4EAF-8DFF-8702D409197C}"/>
    <cellStyle name="40% - Ênfase5 2 5 2" xfId="5924" xr:uid="{3F8C4A10-374D-499C-A6CB-7608D36385D8}"/>
    <cellStyle name="40% - Ênfase5 2 5 2 2" xfId="14201" xr:uid="{93679995-251C-4333-8862-DBA25EAFE1F2}"/>
    <cellStyle name="40% - Ênfase5 2 5 3" xfId="7924" xr:uid="{00005291-5F0D-4573-A22B-865543750DDC}"/>
    <cellStyle name="40% - Ênfase5 2 5 3 2" xfId="16201" xr:uid="{B2F3AF97-523B-45F9-96A8-74590B80EA27}"/>
    <cellStyle name="40% - Ênfase5 2 5 4" xfId="3891" xr:uid="{3804B1E0-9E45-4397-9F99-DD536E3627FA}"/>
    <cellStyle name="40% - Ênfase5 2 5 4 2" xfId="12168" xr:uid="{6994576C-8B77-44B4-97F1-336A8808EF13}"/>
    <cellStyle name="40% - Ênfase5 2 5 5" xfId="10119" xr:uid="{7DC0369C-0199-4A93-A070-F38AD92FC162}"/>
    <cellStyle name="40% - Ênfase5 2 6" xfId="4387" xr:uid="{4025EFC6-6CF9-4168-BE7B-5D36B6FFD19F}"/>
    <cellStyle name="40% - Ênfase5 2 6 2" xfId="12664" xr:uid="{D35DCFF3-73DE-470C-8521-4CC82F1F400F}"/>
    <cellStyle name="40% - Ênfase5 2 7" xfId="6418" xr:uid="{1FBD65CA-EF95-46D2-A84B-891AA099865F}"/>
    <cellStyle name="40% - Ênfase5 2 7 2" xfId="14695" xr:uid="{744D1B44-02BA-4B5A-861D-35C9E619A4A7}"/>
    <cellStyle name="40% - Ênfase5 2 8" xfId="2339" xr:uid="{81E779DE-4F5A-41DA-B887-436DF9035E98}"/>
    <cellStyle name="40% - Ênfase5 2 8 2" xfId="10616" xr:uid="{AA310B01-9687-4069-97D9-32C3B97C79A5}"/>
    <cellStyle name="40% - Ênfase5 2 9" xfId="8570" xr:uid="{DD1BE85F-1790-4E31-852E-CAF1901DF7A0}"/>
    <cellStyle name="40% - Ênfase5 20" xfId="451" xr:uid="{DEE6D956-058B-4B14-BBE9-337DD87E1C19}"/>
    <cellStyle name="40% - Ênfase5 20 2" xfId="1518" xr:uid="{370E3896-FAD3-4566-9757-9C02DD1CB6D2}"/>
    <cellStyle name="40% - Ênfase5 20 2 2" xfId="5608" xr:uid="{616DA448-50B9-4805-85E7-1EBA28419071}"/>
    <cellStyle name="40% - Ênfase5 20 2 2 2" xfId="13885" xr:uid="{D2A11561-4BE1-4F13-B0AF-2AFC3A359AC2}"/>
    <cellStyle name="40% - Ênfase5 20 2 3" xfId="7632" xr:uid="{AA412B7D-0AE3-4049-AB04-3DD87638B201}"/>
    <cellStyle name="40% - Ênfase5 20 2 3 2" xfId="15909" xr:uid="{6C85C384-656F-4D06-8AFE-5C4CA15FB0B5}"/>
    <cellStyle name="40% - Ênfase5 20 2 4" xfId="3574" xr:uid="{D03B7FC3-0845-40E8-8EDB-D6862A23E346}"/>
    <cellStyle name="40% - Ênfase5 20 2 4 2" xfId="11851" xr:uid="{1F91F780-3613-4B53-8560-4BA7F0457F5C}"/>
    <cellStyle name="40% - Ênfase5 20 2 5" xfId="9802" xr:uid="{301A7A72-818D-4451-AA29-3D606634FC35}"/>
    <cellStyle name="40% - Ênfase5 20 3" xfId="1008" xr:uid="{8174636C-867F-4273-8858-7A132F6FD52E}"/>
    <cellStyle name="40% - Ênfase5 20 3 2" xfId="5111" xr:uid="{141D8FDF-BEB3-43ED-8A09-CB06328FCAB0}"/>
    <cellStyle name="40% - Ênfase5 20 3 2 2" xfId="13388" xr:uid="{6DD68225-58E0-44A1-A137-6CB22C4466A9}"/>
    <cellStyle name="40% - Ênfase5 20 3 3" xfId="7136" xr:uid="{64E3C0D7-C69B-420C-879F-5CE253B6687B}"/>
    <cellStyle name="40% - Ênfase5 20 3 3 2" xfId="15413" xr:uid="{DFCC04DC-7125-41CB-84CD-707CDAEC54D7}"/>
    <cellStyle name="40% - Ênfase5 20 3 4" xfId="3068" xr:uid="{B4579CE4-78D0-4B8C-8D5D-16F562539F07}"/>
    <cellStyle name="40% - Ênfase5 20 3 4 2" xfId="11345" xr:uid="{FFE18531-AE36-4D7C-92E5-83B384B483DC}"/>
    <cellStyle name="40% - Ênfase5 20 3 5" xfId="9297" xr:uid="{DE96D2BA-7AE2-4487-B95F-FAF7E523C727}"/>
    <cellStyle name="40% - Ênfase5 20 4" xfId="2059" xr:uid="{159F14BF-695D-43F6-9398-1109F32B0144}"/>
    <cellStyle name="40% - Ênfase5 20 4 2" xfId="6144" xr:uid="{9E44B212-681A-4EE6-BDBE-0910BB47975D}"/>
    <cellStyle name="40% - Ênfase5 20 4 2 2" xfId="14421" xr:uid="{48E1C359-0ACE-4848-B3B1-BF7D5286C2E8}"/>
    <cellStyle name="40% - Ênfase5 20 4 3" xfId="8144" xr:uid="{B10980D3-AAF7-434C-95D4-80B13463C429}"/>
    <cellStyle name="40% - Ênfase5 20 4 3 2" xfId="16421" xr:uid="{45A34437-4BFD-4F4E-92D3-0ACA0E111AAF}"/>
    <cellStyle name="40% - Ênfase5 20 4 4" xfId="4111" xr:uid="{CC8B5018-9AF6-4C67-9B57-7A1A0A251335}"/>
    <cellStyle name="40% - Ênfase5 20 4 4 2" xfId="12388" xr:uid="{0B67F660-C2D3-4581-A3AF-E83309C59530}"/>
    <cellStyle name="40% - Ênfase5 20 4 5" xfId="10339" xr:uid="{FBDD6396-44C4-465A-AB4D-DC1EFBF33786}"/>
    <cellStyle name="40% - Ênfase5 20 5" xfId="4608" xr:uid="{5C27AEF8-D9C5-4239-9C9C-61B8F6F13B55}"/>
    <cellStyle name="40% - Ênfase5 20 5 2" xfId="12885" xr:uid="{013F991A-B291-4FEF-97D2-703BBA32876D}"/>
    <cellStyle name="40% - Ênfase5 20 6" xfId="6638" xr:uid="{815050BA-4C28-4B91-A1C7-9A8A9673F850}"/>
    <cellStyle name="40% - Ênfase5 20 6 2" xfId="14915" xr:uid="{EA109DE2-D31F-46A4-8DE8-827E9B9A1E9F}"/>
    <cellStyle name="40% - Ênfase5 20 7" xfId="2561" xr:uid="{AC201B27-D01F-4A1E-8871-17AA9DA36901}"/>
    <cellStyle name="40% - Ênfase5 20 7 2" xfId="10838" xr:uid="{DE9DBB0F-CEB5-440F-B088-5467FC5723C4}"/>
    <cellStyle name="40% - Ênfase5 20 8" xfId="8791" xr:uid="{E3731AC0-DE3D-4091-A882-2D72B7D460EC}"/>
    <cellStyle name="40% - Ênfase5 21" xfId="456" xr:uid="{B25BC496-E5E4-4B70-9B7F-37AB78EFB795}"/>
    <cellStyle name="40% - Ênfase5 21 2" xfId="1523" xr:uid="{8E435663-895E-4E0B-A9B7-63E6A3700545}"/>
    <cellStyle name="40% - Ênfase5 21 2 2" xfId="5613" xr:uid="{E19A42F8-1247-471D-A1F8-755CB616B8A0}"/>
    <cellStyle name="40% - Ênfase5 21 2 2 2" xfId="13890" xr:uid="{4ED08DCA-CB77-4A06-B513-62CF83749CAA}"/>
    <cellStyle name="40% - Ênfase5 21 2 3" xfId="7636" xr:uid="{9C1240E0-0240-4BE2-A730-0A7CC7E2F2E7}"/>
    <cellStyle name="40% - Ênfase5 21 2 3 2" xfId="15913" xr:uid="{B25EB270-DEEA-409D-AACC-0B8968D51DFB}"/>
    <cellStyle name="40% - Ênfase5 21 2 4" xfId="3579" xr:uid="{E65442BC-88D9-47ED-ACA2-6D199E537B5F}"/>
    <cellStyle name="40% - Ênfase5 21 2 4 2" xfId="11856" xr:uid="{865A9D1E-E55C-4A6C-80C7-A829978EBA89}"/>
    <cellStyle name="40% - Ênfase5 21 2 5" xfId="9807" xr:uid="{70173281-5ED3-4BC7-9327-BCD189680D2E}"/>
    <cellStyle name="40% - Ênfase5 21 3" xfId="1012" xr:uid="{A2049710-475B-4FD9-BFA9-83E99329987B}"/>
    <cellStyle name="40% - Ênfase5 21 3 2" xfId="5115" xr:uid="{672778A0-93D5-410D-897E-CCD4E9C4CF5A}"/>
    <cellStyle name="40% - Ênfase5 21 3 2 2" xfId="13392" xr:uid="{9C2C6627-AA91-4483-AB72-C2C1231155B8}"/>
    <cellStyle name="40% - Ênfase5 21 3 3" xfId="7140" xr:uid="{A4C2EAD2-5C16-4E6C-B5D5-6A4D2BB80141}"/>
    <cellStyle name="40% - Ênfase5 21 3 3 2" xfId="15417" xr:uid="{2DFC73A6-5962-4FAD-9489-E786F4B42014}"/>
    <cellStyle name="40% - Ênfase5 21 3 4" xfId="3072" xr:uid="{6E51046B-0510-46D4-A17C-9D09BB2870F5}"/>
    <cellStyle name="40% - Ênfase5 21 3 4 2" xfId="11349" xr:uid="{AB0B9A92-5E9D-4C36-991A-283D4CC86D0B}"/>
    <cellStyle name="40% - Ênfase5 21 3 5" xfId="9301" xr:uid="{8DC92973-71E3-40C2-8E70-F0EB238A2B36}"/>
    <cellStyle name="40% - Ênfase5 21 4" xfId="2063" xr:uid="{68A18510-1DC7-4E8C-89EC-1FD0E8ADAF70}"/>
    <cellStyle name="40% - Ênfase5 21 4 2" xfId="6148" xr:uid="{3FCF2F93-9DA2-48AF-A7E5-5D3B83E8EB6C}"/>
    <cellStyle name="40% - Ênfase5 21 4 2 2" xfId="14425" xr:uid="{408C38C2-FF7A-4368-9536-ADE8FA6CDE26}"/>
    <cellStyle name="40% - Ênfase5 21 4 3" xfId="8148" xr:uid="{FF2D270B-CE16-4349-8705-1B8E20338689}"/>
    <cellStyle name="40% - Ênfase5 21 4 3 2" xfId="16425" xr:uid="{D30E2B90-FD17-4F16-AA99-67915DA3953B}"/>
    <cellStyle name="40% - Ênfase5 21 4 4" xfId="4115" xr:uid="{EE8B7E6D-1BE6-4C55-99B7-4B7327401DD1}"/>
    <cellStyle name="40% - Ênfase5 21 4 4 2" xfId="12392" xr:uid="{8F141582-8E27-4393-8834-C51A498B6BC5}"/>
    <cellStyle name="40% - Ênfase5 21 4 5" xfId="10343" xr:uid="{18CB38CA-CF39-42A1-A80F-435D9574596B}"/>
    <cellStyle name="40% - Ênfase5 21 5" xfId="4613" xr:uid="{2D22C0BD-9A47-4669-AE02-20979C25CB87}"/>
    <cellStyle name="40% - Ênfase5 21 5 2" xfId="12890" xr:uid="{43826E52-08F3-424B-9AE2-F8A3D09DCBE0}"/>
    <cellStyle name="40% - Ênfase5 21 6" xfId="6642" xr:uid="{B3D68457-6751-4969-90CA-78528DA71C2A}"/>
    <cellStyle name="40% - Ênfase5 21 6 2" xfId="14919" xr:uid="{A5D31989-4FA1-4211-8CDC-E9095B65A7C6}"/>
    <cellStyle name="40% - Ênfase5 21 7" xfId="2566" xr:uid="{D7853363-7AFD-4F6F-B013-A747A0B78D74}"/>
    <cellStyle name="40% - Ênfase5 21 7 2" xfId="10843" xr:uid="{E7A6479D-AAA7-4C2B-A998-58030AB5467F}"/>
    <cellStyle name="40% - Ênfase5 21 8" xfId="8796" xr:uid="{80CA1B73-95AC-49CC-A1DA-FB1FFA97E691}"/>
    <cellStyle name="40% - Ênfase5 22" xfId="289" xr:uid="{0A72EBF4-C405-4DC1-91B9-7D616DCC7C93}"/>
    <cellStyle name="40% - Ênfase5 3" xfId="154" xr:uid="{17A9BB7D-8EE5-47FC-8D7E-9CD7A53E8F09}"/>
    <cellStyle name="40% - Ênfase5 3 2" xfId="110" xr:uid="{1F25D27E-A996-4D3B-8E3E-33FCE51E60FE}"/>
    <cellStyle name="40% - Ênfase5 3 2 2" xfId="1206" xr:uid="{74330BAE-0F9A-49CD-8051-357A52142C53}"/>
    <cellStyle name="40% - Ênfase5 3 2 2 2" xfId="5297" xr:uid="{6616C25A-5506-48C2-A103-E3BC3629FD2E}"/>
    <cellStyle name="40% - Ênfase5 3 2 2 2 2" xfId="13574" xr:uid="{54BFA2FE-421A-46EA-9C5A-14EAAE5C18A2}"/>
    <cellStyle name="40% - Ênfase5 3 2 2 3" xfId="7322" xr:uid="{38122A67-D65B-4628-B764-BCAC8D6018A7}"/>
    <cellStyle name="40% - Ênfase5 3 2 2 3 2" xfId="15599" xr:uid="{73FCCE1E-A491-4FAA-8640-EB16468CE928}"/>
    <cellStyle name="40% - Ênfase5 3 2 2 4" xfId="3262" xr:uid="{C4FF8A6A-0A80-4AD6-B4BE-0F1BF1D330D0}"/>
    <cellStyle name="40% - Ênfase5 3 2 2 4 2" xfId="11539" xr:uid="{F310C016-CE94-4116-92DA-8CF01F9CAC7A}"/>
    <cellStyle name="40% - Ênfase5 3 2 2 5" xfId="9490" xr:uid="{F1D6EE00-5355-43EC-A2DE-F02CED1A6BC5}"/>
    <cellStyle name="40% - Ênfase5 3 2 3" xfId="696" xr:uid="{B66127D2-12D4-48BB-A3D9-B00019D0846F}"/>
    <cellStyle name="40% - Ênfase5 3 2 3 2" xfId="4801" xr:uid="{BEC9459C-0448-4496-B531-36E21E777ECC}"/>
    <cellStyle name="40% - Ênfase5 3 2 3 2 2" xfId="13078" xr:uid="{021980DB-1ED4-47ED-8C73-E650B92FF21D}"/>
    <cellStyle name="40% - Ênfase5 3 2 3 3" xfId="6826" xr:uid="{E1945970-1F92-490C-B7DA-CD2D21786AF0}"/>
    <cellStyle name="40% - Ênfase5 3 2 3 3 2" xfId="15103" xr:uid="{7295B38C-9779-408F-A4BA-5D6BC0C548CB}"/>
    <cellStyle name="40% - Ênfase5 3 2 3 4" xfId="2756" xr:uid="{5B82EFFE-50D9-4F8E-A0DC-8C5213608F2D}"/>
    <cellStyle name="40% - Ênfase5 3 2 3 4 2" xfId="11033" xr:uid="{4B1A6A62-9189-4EDF-8B98-8C3B28700470}"/>
    <cellStyle name="40% - Ênfase5 3 2 3 5" xfId="8985" xr:uid="{25ABF180-70B6-45D8-A1D4-CF7EE46FEC93}"/>
    <cellStyle name="40% - Ênfase5 3 2 4" xfId="1748" xr:uid="{584EE4D0-D52F-4348-B70C-401B29B9871F}"/>
    <cellStyle name="40% - Ênfase5 3 2 4 2" xfId="5834" xr:uid="{89CF13A0-2C5D-4789-B182-282607FA7D70}"/>
    <cellStyle name="40% - Ênfase5 3 2 4 2 2" xfId="14111" xr:uid="{BDADA84F-34C5-42B8-8002-E10897FFA26A}"/>
    <cellStyle name="40% - Ênfase5 3 2 4 3" xfId="7834" xr:uid="{D660CF51-2ACC-4056-9E0A-50C609D5EFF1}"/>
    <cellStyle name="40% - Ênfase5 3 2 4 3 2" xfId="16111" xr:uid="{02D8684A-55E4-46E1-9F65-CA68C3EA57A3}"/>
    <cellStyle name="40% - Ênfase5 3 2 4 4" xfId="3800" xr:uid="{3DB23C87-E0BF-4F3C-9FAF-508276B8944F}"/>
    <cellStyle name="40% - Ênfase5 3 2 4 4 2" xfId="12077" xr:uid="{047DA135-6B1E-428E-8BA1-4F1F22D035BA}"/>
    <cellStyle name="40% - Ênfase5 3 2 4 5" xfId="10028" xr:uid="{4EF4DE0B-2EE2-4721-9A37-7BB7A34C7FF9}"/>
    <cellStyle name="40% - Ênfase5 3 2 5" xfId="4297" xr:uid="{933CE400-7BD2-4532-9EAA-6D02C915248F}"/>
    <cellStyle name="40% - Ênfase5 3 2 5 2" xfId="12574" xr:uid="{A674786B-FF72-466B-8655-CA41D63F67F0}"/>
    <cellStyle name="40% - Ênfase5 3 2 6" xfId="6328" xr:uid="{51BE9EAF-7318-45D4-94E4-C4082271D619}"/>
    <cellStyle name="40% - Ênfase5 3 2 6 2" xfId="14605" xr:uid="{48779408-F4F7-4EB2-9C6A-1BCA3C4D737B}"/>
    <cellStyle name="40% - Ênfase5 3 2 7" xfId="2248" xr:uid="{9B3B1D5A-89E4-4968-9E46-9DC9413B1611}"/>
    <cellStyle name="40% - Ênfase5 3 2 7 2" xfId="10525" xr:uid="{BA57AF6E-A1D7-49EC-AE75-214AF06841A5}"/>
    <cellStyle name="40% - Ênfase5 3 2 8" xfId="8479" xr:uid="{E1649503-4A2B-4FDF-994C-68B79C45171D}"/>
    <cellStyle name="40% - Ênfase5 3 3" xfId="1248" xr:uid="{1BE3ABF1-AAC6-4322-9BEC-1A60960F0D91}"/>
    <cellStyle name="40% - Ênfase5 3 3 2" xfId="5339" xr:uid="{D52C1369-724A-407E-B987-2747BC98A209}"/>
    <cellStyle name="40% - Ênfase5 3 3 2 2" xfId="13616" xr:uid="{E30BD331-04B4-4749-8F6A-B46FA4668C99}"/>
    <cellStyle name="40% - Ênfase5 3 3 3" xfId="7364" xr:uid="{98A82B5E-20DF-44AB-9FDA-317C108E91F9}"/>
    <cellStyle name="40% - Ênfase5 3 3 3 2" xfId="15641" xr:uid="{7C78F941-7D0B-4B66-8BC5-4876B27F5DEC}"/>
    <cellStyle name="40% - Ênfase5 3 3 4" xfId="3304" xr:uid="{DDF83798-18E7-4333-B57E-294589D23083}"/>
    <cellStyle name="40% - Ênfase5 3 3 4 2" xfId="11581" xr:uid="{538CE971-5534-4CF5-95B8-382E0C332176}"/>
    <cellStyle name="40% - Ênfase5 3 3 5" xfId="9532" xr:uid="{489C85AC-A387-4F6D-9F84-14C93331F71A}"/>
    <cellStyle name="40% - Ênfase5 3 4" xfId="739" xr:uid="{2C1EA928-4B9A-4DD1-9634-CAF23C8933D2}"/>
    <cellStyle name="40% - Ênfase5 3 4 2" xfId="4843" xr:uid="{5C128131-DC14-47A1-91C4-F49339E06367}"/>
    <cellStyle name="40% - Ênfase5 3 4 2 2" xfId="13120" xr:uid="{48AD46E2-E759-4186-8E53-A8AC47E86A77}"/>
    <cellStyle name="40% - Ênfase5 3 4 3" xfId="6868" xr:uid="{0F92A395-73FC-4B80-BECD-AE79CA921D1B}"/>
    <cellStyle name="40% - Ênfase5 3 4 3 2" xfId="15145" xr:uid="{BAF39EC7-5680-4460-8EF1-A7C51E68FD01}"/>
    <cellStyle name="40% - Ênfase5 3 4 4" xfId="2799" xr:uid="{FAA55E6E-C39C-42B3-944F-D666A8BB298E}"/>
    <cellStyle name="40% - Ênfase5 3 4 4 2" xfId="11076" xr:uid="{CB782B29-23A9-484D-B971-277F8ED6093A}"/>
    <cellStyle name="40% - Ênfase5 3 4 5" xfId="9028" xr:uid="{19CD934B-764E-44EB-8A9E-E03C0F7AE708}"/>
    <cellStyle name="40% - Ênfase5 3 5" xfId="1790" xr:uid="{C7308AED-1D2C-4594-9453-D8594C353300}"/>
    <cellStyle name="40% - Ênfase5 3 5 2" xfId="5876" xr:uid="{4863A89A-2688-4B07-BE44-663ECB813985}"/>
    <cellStyle name="40% - Ênfase5 3 5 2 2" xfId="14153" xr:uid="{D9922497-7310-42F1-A6F6-58A89DE3D6C1}"/>
    <cellStyle name="40% - Ênfase5 3 5 3" xfId="7876" xr:uid="{69A0D412-C0B9-4B46-8064-7DF057CD14AA}"/>
    <cellStyle name="40% - Ênfase5 3 5 3 2" xfId="16153" xr:uid="{8A8D9C01-567F-432C-BDC9-DFFA962549F9}"/>
    <cellStyle name="40% - Ênfase5 3 5 4" xfId="3842" xr:uid="{30FFDD84-0D21-4E4B-B928-11305FCF87EB}"/>
    <cellStyle name="40% - Ênfase5 3 5 4 2" xfId="12119" xr:uid="{38833B62-9BC1-41D7-9F1A-3835F13104BC}"/>
    <cellStyle name="40% - Ênfase5 3 5 5" xfId="10070" xr:uid="{127BF82A-44F3-48D9-A1FE-2C30329EEDE7}"/>
    <cellStyle name="40% - Ênfase5 3 6" xfId="4339" xr:uid="{DEDD2B80-D783-45DF-910D-11C32C104FB3}"/>
    <cellStyle name="40% - Ênfase5 3 6 2" xfId="12616" xr:uid="{D1A3BB7A-3B63-4A71-8263-3B09EA524774}"/>
    <cellStyle name="40% - Ênfase5 3 7" xfId="6370" xr:uid="{580A10EA-04E9-4E59-83B8-3EA5A196282B}"/>
    <cellStyle name="40% - Ênfase5 3 7 2" xfId="14647" xr:uid="{EBE05436-F454-4B69-9DF6-36F8398AB003}"/>
    <cellStyle name="40% - Ênfase5 3 8" xfId="2290" xr:uid="{C85EF2D2-64E5-4063-A670-B1C153B32004}"/>
    <cellStyle name="40% - Ênfase5 3 8 2" xfId="10567" xr:uid="{30E1D015-2454-4C84-96E4-D340A72E997C}"/>
    <cellStyle name="40% - Ênfase5 3 9" xfId="8521" xr:uid="{139D4BF4-F4F9-4356-8384-A6D101ACF34B}"/>
    <cellStyle name="40% - Ênfase5 4" xfId="208" xr:uid="{740C555E-639D-4B8F-A6CD-59A4CDA8BA64}"/>
    <cellStyle name="40% - Ênfase5 4 2" xfId="212" xr:uid="{BE8F3E47-4C54-4F40-B426-5C7C558941AE}"/>
    <cellStyle name="40% - Ênfase5 4 2 2" xfId="1305" xr:uid="{A83CDF5D-72AC-45A9-835D-CCA7B61F0CB9}"/>
    <cellStyle name="40% - Ênfase5 4 2 2 2" xfId="5395" xr:uid="{B73C9498-AD93-4413-98C0-C3EB8F24621B}"/>
    <cellStyle name="40% - Ênfase5 4 2 2 2 2" xfId="13672" xr:uid="{301D9374-8E53-4ED8-A6D2-821C171116D4}"/>
    <cellStyle name="40% - Ênfase5 4 2 2 3" xfId="7420" xr:uid="{B4B8CA25-5E71-408E-B4F1-CF7A136805DE}"/>
    <cellStyle name="40% - Ênfase5 4 2 2 3 2" xfId="15697" xr:uid="{3D4C1588-B283-4692-8E04-809C7CD4B8E0}"/>
    <cellStyle name="40% - Ênfase5 4 2 2 4" xfId="3361" xr:uid="{AC27663D-D485-4901-8CF6-652964D3F503}"/>
    <cellStyle name="40% - Ênfase5 4 2 2 4 2" xfId="11638" xr:uid="{60E2F757-CFD2-4DA3-97CC-5F1701208970}"/>
    <cellStyle name="40% - Ênfase5 4 2 2 5" xfId="9589" xr:uid="{CCD5CC87-BA1B-4C18-BB27-9962461C09BB}"/>
    <cellStyle name="40% - Ênfase5 4 2 3" xfId="796" xr:uid="{4D42FA6F-0122-42EE-BED9-DA0B050D06A6}"/>
    <cellStyle name="40% - Ênfase5 4 2 3 2" xfId="4899" xr:uid="{8B139F19-64F3-46AE-8C69-722989A0D50A}"/>
    <cellStyle name="40% - Ênfase5 4 2 3 2 2" xfId="13176" xr:uid="{3861FBD4-E500-46F7-9060-6E5DF2A4DFD2}"/>
    <cellStyle name="40% - Ênfase5 4 2 3 3" xfId="6924" xr:uid="{96DE7720-A6BE-4E8B-8FF6-DB4EFE9D6DA0}"/>
    <cellStyle name="40% - Ênfase5 4 2 3 3 2" xfId="15201" xr:uid="{E9607C95-F774-4E3B-82FC-543D144A5765}"/>
    <cellStyle name="40% - Ênfase5 4 2 3 4" xfId="2856" xr:uid="{B6DB73DD-A71A-4ADA-91EE-989FE3E1899B}"/>
    <cellStyle name="40% - Ênfase5 4 2 3 4 2" xfId="11133" xr:uid="{731C5087-2F01-40D3-9E59-19BB403B0DF7}"/>
    <cellStyle name="40% - Ênfase5 4 2 3 5" xfId="9085" xr:uid="{5762D71D-8119-4592-BDCB-E0B34E4F96AD}"/>
    <cellStyle name="40% - Ênfase5 4 2 4" xfId="1847" xr:uid="{7FE64179-52C3-4044-BA6B-D35C117773BE}"/>
    <cellStyle name="40% - Ênfase5 4 2 4 2" xfId="5932" xr:uid="{7DF70273-77BF-48C3-A115-33A913B15E84}"/>
    <cellStyle name="40% - Ênfase5 4 2 4 2 2" xfId="14209" xr:uid="{94E918D4-5714-47DF-A06E-2500E0BC7611}"/>
    <cellStyle name="40% - Ênfase5 4 2 4 3" xfId="7932" xr:uid="{0A762F59-4AC7-4BD5-A7A7-115EA2C1117A}"/>
    <cellStyle name="40% - Ênfase5 4 2 4 3 2" xfId="16209" xr:uid="{CEBB6235-3854-4271-929C-2B888E1F9C05}"/>
    <cellStyle name="40% - Ênfase5 4 2 4 4" xfId="3899" xr:uid="{86D2214E-3B2D-4736-9AF0-B018C032ADA8}"/>
    <cellStyle name="40% - Ênfase5 4 2 4 4 2" xfId="12176" xr:uid="{3C535489-5FF0-4C85-8502-D2BAF235DD81}"/>
    <cellStyle name="40% - Ênfase5 4 2 4 5" xfId="10127" xr:uid="{02FDE6D5-5E22-4082-B335-8A99D0A863D6}"/>
    <cellStyle name="40% - Ênfase5 4 2 5" xfId="4395" xr:uid="{76945FBC-211E-45FE-826E-54D4EB2BA83F}"/>
    <cellStyle name="40% - Ênfase5 4 2 5 2" xfId="12672" xr:uid="{DFB26B46-C706-4D2D-95A5-5B3B6988C537}"/>
    <cellStyle name="40% - Ênfase5 4 2 6" xfId="6426" xr:uid="{0E66117D-9018-49DB-A121-6DA7DA7809ED}"/>
    <cellStyle name="40% - Ênfase5 4 2 6 2" xfId="14703" xr:uid="{61241890-F9ED-4112-B2E6-C07AB9F10780}"/>
    <cellStyle name="40% - Ênfase5 4 2 7" xfId="2347" xr:uid="{D986FD9A-11AA-4DF6-A65A-872FDF9C8554}"/>
    <cellStyle name="40% - Ênfase5 4 2 7 2" xfId="10624" xr:uid="{0FC4B379-50AA-4A43-96B2-3514970F2485}"/>
    <cellStyle name="40% - Ênfase5 4 2 8" xfId="8578" xr:uid="{AC2D78EC-0A95-49CB-9207-AF7D527A7D49}"/>
    <cellStyle name="40% - Ênfase5 4 3" xfId="1301" xr:uid="{927C52EC-8630-444F-9AEA-FA7495C4AD58}"/>
    <cellStyle name="40% - Ênfase5 4 3 2" xfId="5391" xr:uid="{CF283518-359D-40D4-B8CD-73D7972DE117}"/>
    <cellStyle name="40% - Ênfase5 4 3 2 2" xfId="13668" xr:uid="{28A84C55-50AE-49F8-BDAC-C305373C3DE0}"/>
    <cellStyle name="40% - Ênfase5 4 3 3" xfId="7416" xr:uid="{6914712D-C310-470D-A260-160FAE888800}"/>
    <cellStyle name="40% - Ênfase5 4 3 3 2" xfId="15693" xr:uid="{995B2A1C-2B76-4EE2-AC8E-3D28979C9B6E}"/>
    <cellStyle name="40% - Ênfase5 4 3 4" xfId="3357" xr:uid="{441CACAC-8047-439E-8680-2CDA0E1B2631}"/>
    <cellStyle name="40% - Ênfase5 4 3 4 2" xfId="11634" xr:uid="{3C5EB23C-44C8-4C2F-9349-717D6B5B8FC0}"/>
    <cellStyle name="40% - Ênfase5 4 3 5" xfId="9585" xr:uid="{CCB34AEB-B102-4C47-A18A-2967BBABFB5E}"/>
    <cellStyle name="40% - Ênfase5 4 4" xfId="792" xr:uid="{CE85F77C-3C82-448E-8124-C0A3B2A2BD73}"/>
    <cellStyle name="40% - Ênfase5 4 4 2" xfId="4895" xr:uid="{F55717E0-593B-449E-9300-7237F7B548FA}"/>
    <cellStyle name="40% - Ênfase5 4 4 2 2" xfId="13172" xr:uid="{B3D781BF-0022-4EA3-A34B-4167C9BD78DE}"/>
    <cellStyle name="40% - Ênfase5 4 4 3" xfId="6920" xr:uid="{5617D5E3-5933-4400-8AE3-EDA63392DEB4}"/>
    <cellStyle name="40% - Ênfase5 4 4 3 2" xfId="15197" xr:uid="{988733A1-A922-4C9D-A0D4-D48C9E6A7F3B}"/>
    <cellStyle name="40% - Ênfase5 4 4 4" xfId="2852" xr:uid="{1CCF46EE-0136-4966-A8A9-C6479E947842}"/>
    <cellStyle name="40% - Ênfase5 4 4 4 2" xfId="11129" xr:uid="{022E1759-02BA-4BF0-9153-BA6B8FDE6065}"/>
    <cellStyle name="40% - Ênfase5 4 4 5" xfId="9081" xr:uid="{E9798917-2BBB-4834-B140-199ED7B82839}"/>
    <cellStyle name="40% - Ênfase5 4 5" xfId="1843" xr:uid="{203F06DD-BB3A-4BDB-B82C-FAEDEE9FBD8B}"/>
    <cellStyle name="40% - Ênfase5 4 5 2" xfId="5928" xr:uid="{A3528443-8B1A-455B-9C13-BB86EBB123D6}"/>
    <cellStyle name="40% - Ênfase5 4 5 2 2" xfId="14205" xr:uid="{4BC237D6-2F8E-4110-BA55-049094108768}"/>
    <cellStyle name="40% - Ênfase5 4 5 3" xfId="7928" xr:uid="{8D0869B5-FA1B-4EF5-9E25-69EE59999624}"/>
    <cellStyle name="40% - Ênfase5 4 5 3 2" xfId="16205" xr:uid="{8C28CF4E-E8C6-44F9-8FCE-B25A0CC0FFF1}"/>
    <cellStyle name="40% - Ênfase5 4 5 4" xfId="3895" xr:uid="{5F487A62-A8D5-438C-BB2C-C1794A830406}"/>
    <cellStyle name="40% - Ênfase5 4 5 4 2" xfId="12172" xr:uid="{9471D90E-F41F-4F9E-87A2-7E2C08181584}"/>
    <cellStyle name="40% - Ênfase5 4 5 5" xfId="10123" xr:uid="{13B03487-BFC7-425C-B812-6860802664D2}"/>
    <cellStyle name="40% - Ênfase5 4 6" xfId="4391" xr:uid="{6412CD6D-AA46-4237-A5DE-C392633DA1FD}"/>
    <cellStyle name="40% - Ênfase5 4 6 2" xfId="12668" xr:uid="{75E4A98A-B9DB-4082-8031-6CD3F59701C4}"/>
    <cellStyle name="40% - Ênfase5 4 7" xfId="6422" xr:uid="{5C6BB740-6D35-4356-AB6E-3F3760C7DC03}"/>
    <cellStyle name="40% - Ênfase5 4 7 2" xfId="14699" xr:uid="{212A5A2B-4B85-4440-883E-A85490B731D6}"/>
    <cellStyle name="40% - Ênfase5 4 8" xfId="2343" xr:uid="{764E1552-3A63-43D9-883F-F7F51EB6883B}"/>
    <cellStyle name="40% - Ênfase5 4 8 2" xfId="10620" xr:uid="{F1F60D4F-B246-41EE-AB83-F69AA7ECA268}"/>
    <cellStyle name="40% - Ênfase5 4 9" xfId="8574" xr:uid="{6C1C6573-0E5E-43A2-AC9C-C2C69803918D}"/>
    <cellStyle name="40% - Ênfase5 5" xfId="216" xr:uid="{3BA57D2A-7267-482A-AF16-76F3F54620D6}"/>
    <cellStyle name="40% - Ênfase5 5 2" xfId="39" xr:uid="{2167116A-5332-4199-BD24-99BAD0693729}"/>
    <cellStyle name="40% - Ênfase5 5 2 2" xfId="1140" xr:uid="{E08512A6-4675-49CB-BFE7-22A6DE958966}"/>
    <cellStyle name="40% - Ênfase5 5 2 2 2" xfId="5232" xr:uid="{4DC0A648-76D5-4A78-84CE-B941A560936B}"/>
    <cellStyle name="40% - Ênfase5 5 2 2 2 2" xfId="13509" xr:uid="{610D1D1D-86C4-4272-B84D-C8390C46BA9E}"/>
    <cellStyle name="40% - Ênfase5 5 2 2 3" xfId="7257" xr:uid="{24C9D01D-C1BD-4E21-82D0-112153F44371}"/>
    <cellStyle name="40% - Ênfase5 5 2 2 3 2" xfId="15534" xr:uid="{8A758F87-9BE6-46B4-80CD-253AA2796CFD}"/>
    <cellStyle name="40% - Ênfase5 5 2 2 4" xfId="3197" xr:uid="{B0E8BBA1-83E9-4C92-8AF9-BA0634563E85}"/>
    <cellStyle name="40% - Ênfase5 5 2 2 4 2" xfId="11474" xr:uid="{E78E1955-5009-4A88-83A4-F31D3E2D7373}"/>
    <cellStyle name="40% - Ênfase5 5 2 2 5" xfId="9425" xr:uid="{989253BA-AAC3-4E78-B198-3A314AB5E93F}"/>
    <cellStyle name="40% - Ênfase5 5 2 3" xfId="632" xr:uid="{54A3A44A-8AA4-4409-A152-0CEA0B251B1E}"/>
    <cellStyle name="40% - Ênfase5 5 2 3 2" xfId="4738" xr:uid="{8C56A095-27BA-4F3F-BD53-B3CAAA854817}"/>
    <cellStyle name="40% - Ênfase5 5 2 3 2 2" xfId="13015" xr:uid="{019BF7EF-5F23-4718-9C22-CBDA18097A33}"/>
    <cellStyle name="40% - Ênfase5 5 2 3 3" xfId="6763" xr:uid="{D087E168-AE05-4EF7-9EB0-D1610C17418B}"/>
    <cellStyle name="40% - Ênfase5 5 2 3 3 2" xfId="15040" xr:uid="{717200E0-B3CD-4312-ACFE-B340ECC41788}"/>
    <cellStyle name="40% - Ênfase5 5 2 3 4" xfId="2693" xr:uid="{29065D39-924C-41FD-88E0-776ABA474586}"/>
    <cellStyle name="40% - Ênfase5 5 2 3 4 2" xfId="10970" xr:uid="{F02F4330-1F35-48BE-9240-825A7272FC77}"/>
    <cellStyle name="40% - Ênfase5 5 2 3 5" xfId="8922" xr:uid="{017C419B-2A27-44DB-BD3C-4147324871ED}"/>
    <cellStyle name="40% - Ênfase5 5 2 4" xfId="1685" xr:uid="{79D2B387-77F5-43F6-868C-36FFD3F1ECA6}"/>
    <cellStyle name="40% - Ênfase5 5 2 4 2" xfId="5771" xr:uid="{863392CB-FC76-4002-B273-8D7A91C2A1CE}"/>
    <cellStyle name="40% - Ênfase5 5 2 4 2 2" xfId="14048" xr:uid="{87F7923A-ED73-45EC-8BFE-FAB8DC12D226}"/>
    <cellStyle name="40% - Ênfase5 5 2 4 3" xfId="7771" xr:uid="{A0FAC523-992A-46BD-BC9D-CD70742A5D80}"/>
    <cellStyle name="40% - Ênfase5 5 2 4 3 2" xfId="16048" xr:uid="{31470363-6939-4167-B7DF-77CB74DFAE1F}"/>
    <cellStyle name="40% - Ênfase5 5 2 4 4" xfId="3737" xr:uid="{4045F09D-270D-43AD-BA4D-92986FC4BF95}"/>
    <cellStyle name="40% - Ênfase5 5 2 4 4 2" xfId="12014" xr:uid="{C5227B42-0128-46E7-A65D-FF552B1F87D7}"/>
    <cellStyle name="40% - Ênfase5 5 2 4 5" xfId="9965" xr:uid="{99768AF5-533C-4BF4-9167-69D4452AE391}"/>
    <cellStyle name="40% - Ênfase5 5 2 5" xfId="4234" xr:uid="{2608D2E4-EF2D-4233-8850-3F23EAE949F7}"/>
    <cellStyle name="40% - Ênfase5 5 2 5 2" xfId="12511" xr:uid="{8D544CA4-F912-4472-ABE1-91E6EA44631C}"/>
    <cellStyle name="40% - Ênfase5 5 2 6" xfId="6265" xr:uid="{844A86C1-8DE6-40F4-AD89-5C253B0949E6}"/>
    <cellStyle name="40% - Ênfase5 5 2 6 2" xfId="14542" xr:uid="{10206878-CCDB-4872-84AC-9D01B512DDD2}"/>
    <cellStyle name="40% - Ênfase5 5 2 7" xfId="2184" xr:uid="{1C62C27C-DDB4-4980-AE3D-13D442BE1A56}"/>
    <cellStyle name="40% - Ênfase5 5 2 7 2" xfId="10461" xr:uid="{BB522F86-AD2D-4B26-AA63-26E8B854308A}"/>
    <cellStyle name="40% - Ênfase5 5 2 8" xfId="8416" xr:uid="{FA1BA7B2-CC71-4528-946A-34D4C10F5F48}"/>
    <cellStyle name="40% - Ênfase5 5 3" xfId="1309" xr:uid="{83FB3B94-25CF-48E7-B181-1CF5B0839DB6}"/>
    <cellStyle name="40% - Ênfase5 5 3 2" xfId="5399" xr:uid="{E052DED8-7D60-4DFD-B796-D03884A1F48B}"/>
    <cellStyle name="40% - Ênfase5 5 3 2 2" xfId="13676" xr:uid="{47F42115-A146-4BF9-931A-1017AB9DF0E6}"/>
    <cellStyle name="40% - Ênfase5 5 3 3" xfId="7424" xr:uid="{C85CBA6E-2A01-4C88-BD06-DA7C6ACF8585}"/>
    <cellStyle name="40% - Ênfase5 5 3 3 2" xfId="15701" xr:uid="{1785E225-8C87-4597-BF14-D954B3D38F64}"/>
    <cellStyle name="40% - Ênfase5 5 3 4" xfId="3365" xr:uid="{ADC927B1-2210-4CED-9E99-1357E5BCFCBC}"/>
    <cellStyle name="40% - Ênfase5 5 3 4 2" xfId="11642" xr:uid="{56B0724F-9CD5-4AD0-8B85-3856DD6A9B98}"/>
    <cellStyle name="40% - Ênfase5 5 3 5" xfId="9593" xr:uid="{FBB96EFC-9AE2-4A95-9A50-2FDEC7C8BC19}"/>
    <cellStyle name="40% - Ênfase5 5 4" xfId="800" xr:uid="{41D274A1-17C1-4084-8853-77F3A10E567C}"/>
    <cellStyle name="40% - Ênfase5 5 4 2" xfId="4903" xr:uid="{539B65EB-E422-49BC-BBB4-9DE2081E7AC3}"/>
    <cellStyle name="40% - Ênfase5 5 4 2 2" xfId="13180" xr:uid="{A67A298B-51AA-4500-8F3B-ECACF4B1ABCB}"/>
    <cellStyle name="40% - Ênfase5 5 4 3" xfId="6928" xr:uid="{B2814E38-1033-4BC9-B2C8-1C5547107A7A}"/>
    <cellStyle name="40% - Ênfase5 5 4 3 2" xfId="15205" xr:uid="{64456C5D-05FD-40A1-9660-261E3FE94E80}"/>
    <cellStyle name="40% - Ênfase5 5 4 4" xfId="2860" xr:uid="{244F3EB3-C564-4050-A388-1282C096666A}"/>
    <cellStyle name="40% - Ênfase5 5 4 4 2" xfId="11137" xr:uid="{1D4236A4-541E-41AB-8F15-6F699465D10C}"/>
    <cellStyle name="40% - Ênfase5 5 4 5" xfId="9089" xr:uid="{EE869609-7D3F-4FF1-AF39-A09697E3D57E}"/>
    <cellStyle name="40% - Ênfase5 5 5" xfId="1851" xr:uid="{DB0DBB4C-196A-4EA1-9BA7-6DD454D8D3E6}"/>
    <cellStyle name="40% - Ênfase5 5 5 2" xfId="5936" xr:uid="{D64F86DD-4324-4EAB-A1C4-D6D57756D587}"/>
    <cellStyle name="40% - Ênfase5 5 5 2 2" xfId="14213" xr:uid="{9DD97678-F97B-48DF-B4F6-041A9CD21903}"/>
    <cellStyle name="40% - Ênfase5 5 5 3" xfId="7936" xr:uid="{B6F55AEA-923B-4680-8CBA-01E8522C07A9}"/>
    <cellStyle name="40% - Ênfase5 5 5 3 2" xfId="16213" xr:uid="{BE574F8B-1E5E-4A4E-B2B2-43E44A009939}"/>
    <cellStyle name="40% - Ênfase5 5 5 4" xfId="3903" xr:uid="{7E90658D-65F0-4F9B-8CB4-A0AA1E401F56}"/>
    <cellStyle name="40% - Ênfase5 5 5 4 2" xfId="12180" xr:uid="{BA669683-A32B-4111-9B02-885A9700E88E}"/>
    <cellStyle name="40% - Ênfase5 5 5 5" xfId="10131" xr:uid="{F7E6B087-2FC3-4463-A194-84CF5E794A46}"/>
    <cellStyle name="40% - Ênfase5 5 6" xfId="4399" xr:uid="{A429500A-43F6-4312-AAD4-ECBC6EA0700E}"/>
    <cellStyle name="40% - Ênfase5 5 6 2" xfId="12676" xr:uid="{02E6673B-3DED-4CBD-9883-61643B431317}"/>
    <cellStyle name="40% - Ênfase5 5 7" xfId="6430" xr:uid="{DB161115-701E-4506-A248-8B16AB08085C}"/>
    <cellStyle name="40% - Ênfase5 5 7 2" xfId="14707" xr:uid="{D8184E60-EA94-4ADE-8C54-8F07AB1BE396}"/>
    <cellStyle name="40% - Ênfase5 5 8" xfId="2351" xr:uid="{22DEA105-D74A-4757-A704-9E8E2A5789C9}"/>
    <cellStyle name="40% - Ênfase5 5 8 2" xfId="10628" xr:uid="{F2E52BC6-F4EB-4C1D-98FF-345F7A6E30E7}"/>
    <cellStyle name="40% - Ênfase5 5 9" xfId="8582" xr:uid="{D9BD5F6B-48F9-4938-B00D-3F8F3595A60C}"/>
    <cellStyle name="40% - Ênfase5 6" xfId="269" xr:uid="{C2CFA823-FFC4-44FB-B09B-927D519E591B}"/>
    <cellStyle name="40% - Ênfase5 6 2" xfId="459" xr:uid="{418DFD56-D2A9-48E0-B1AA-20D45356A877}"/>
    <cellStyle name="40% - Ênfase5 6 2 2" xfId="1526" xr:uid="{2AC48290-7018-4B21-8A6B-DEF9FFDAEAB6}"/>
    <cellStyle name="40% - Ênfase5 6 2 2 2" xfId="5616" xr:uid="{20E5B11C-1709-4E01-92FA-5DF38B8EC19E}"/>
    <cellStyle name="40% - Ênfase5 6 2 2 2 2" xfId="13893" xr:uid="{21E17581-E857-46F9-86DD-C14656042BAE}"/>
    <cellStyle name="40% - Ênfase5 6 2 2 3" xfId="7639" xr:uid="{3BE50D45-9C6A-4D9C-BB5E-A0A3023C9BA7}"/>
    <cellStyle name="40% - Ênfase5 6 2 2 3 2" xfId="15916" xr:uid="{3CC5AE91-9A1B-4D4D-A4F2-4A5CF8D0B89A}"/>
    <cellStyle name="40% - Ênfase5 6 2 2 4" xfId="3582" xr:uid="{8FC50447-9B4C-4F20-894B-78D431CEECFF}"/>
    <cellStyle name="40% - Ênfase5 6 2 2 4 2" xfId="11859" xr:uid="{BDB087B2-C360-4881-A891-7AA19209FCFC}"/>
    <cellStyle name="40% - Ênfase5 6 2 2 5" xfId="9810" xr:uid="{AAF8DB84-A89E-4041-9091-CEBFDD43FA8B}"/>
    <cellStyle name="40% - Ênfase5 6 2 3" xfId="1015" xr:uid="{58DBC9BE-F107-4E20-BC0E-18A0C6ED6D2D}"/>
    <cellStyle name="40% - Ênfase5 6 2 3 2" xfId="5118" xr:uid="{C483D0E3-3648-4A03-B2B7-A5E32FAC73D5}"/>
    <cellStyle name="40% - Ênfase5 6 2 3 2 2" xfId="13395" xr:uid="{4E7854B9-C01D-4AAF-92C9-92E4218D9436}"/>
    <cellStyle name="40% - Ênfase5 6 2 3 3" xfId="7143" xr:uid="{59B72D4B-B1BF-44CB-9C7F-2424A4EC3E0B}"/>
    <cellStyle name="40% - Ênfase5 6 2 3 3 2" xfId="15420" xr:uid="{333D45D6-A789-4AC3-A5CE-656DD27899E3}"/>
    <cellStyle name="40% - Ênfase5 6 2 3 4" xfId="3075" xr:uid="{30AB26C1-0E7A-43CF-A9D1-DE4117930C23}"/>
    <cellStyle name="40% - Ênfase5 6 2 3 4 2" xfId="11352" xr:uid="{AF031A27-2A2B-4F20-B472-1B86A74EA12D}"/>
    <cellStyle name="40% - Ênfase5 6 2 3 5" xfId="9304" xr:uid="{417D1DD9-D5FA-4F6E-9AFD-5A5602EFA82E}"/>
    <cellStyle name="40% - Ênfase5 6 2 4" xfId="2066" xr:uid="{90C6FAD8-F229-427F-AD24-B335C78244D0}"/>
    <cellStyle name="40% - Ênfase5 6 2 4 2" xfId="6151" xr:uid="{51F0654E-C3BF-43A2-8C3A-071EEF493E3E}"/>
    <cellStyle name="40% - Ênfase5 6 2 4 2 2" xfId="14428" xr:uid="{9E424B6B-16D5-49E4-9B91-6F1BBB1CBE18}"/>
    <cellStyle name="40% - Ênfase5 6 2 4 3" xfId="8151" xr:uid="{85843B8D-3A99-4380-BAAD-CC34E53318C0}"/>
    <cellStyle name="40% - Ênfase5 6 2 4 3 2" xfId="16428" xr:uid="{0D2A0AA7-711E-4478-9438-EC13DCAD6331}"/>
    <cellStyle name="40% - Ênfase5 6 2 4 4" xfId="4118" xr:uid="{879C6C92-0368-481A-A0DC-708CF32FA677}"/>
    <cellStyle name="40% - Ênfase5 6 2 4 4 2" xfId="12395" xr:uid="{16BD1EAB-3BB4-49B3-B6AA-D89C44FEB392}"/>
    <cellStyle name="40% - Ênfase5 6 2 4 5" xfId="10346" xr:uid="{535CC0DA-2C2A-4EFB-BE2E-C96B09E69F3D}"/>
    <cellStyle name="40% - Ênfase5 6 2 5" xfId="4616" xr:uid="{17E4D794-963C-4F7A-9B56-89ADA7C9F0AD}"/>
    <cellStyle name="40% - Ênfase5 6 2 5 2" xfId="12893" xr:uid="{A642AFCF-F7BA-4219-9110-627A8CDA79D7}"/>
    <cellStyle name="40% - Ênfase5 6 2 6" xfId="6645" xr:uid="{DAEBCE0D-0B43-4288-9471-D64697207293}"/>
    <cellStyle name="40% - Ênfase5 6 2 6 2" xfId="14922" xr:uid="{CAB083A8-3D0C-4139-82A1-C79DC2EF7A4C}"/>
    <cellStyle name="40% - Ênfase5 6 2 7" xfId="2569" xr:uid="{9C5F1CFA-9A2A-4D24-9392-09ADFB894352}"/>
    <cellStyle name="40% - Ênfase5 6 2 7 2" xfId="10846" xr:uid="{C053724A-6BEC-4103-8429-2281D8F72DFE}"/>
    <cellStyle name="40% - Ênfase5 6 2 8" xfId="8799" xr:uid="{518F0912-2B2C-44B7-8251-D6DA2C08EF3A}"/>
    <cellStyle name="40% - Ênfase5 6 3" xfId="1357" xr:uid="{45606B3D-B056-4744-B3C4-C0DB31458048}"/>
    <cellStyle name="40% - Ênfase5 6 3 2" xfId="5447" xr:uid="{8DEA7554-79E0-4191-96AF-3766F5137A8F}"/>
    <cellStyle name="40% - Ênfase5 6 3 2 2" xfId="13724" xr:uid="{B8896A43-936E-4BB6-A146-20886099DCEE}"/>
    <cellStyle name="40% - Ênfase5 6 3 3" xfId="7472" xr:uid="{01012D22-07D3-4720-89A7-D6603BA1254A}"/>
    <cellStyle name="40% - Ênfase5 6 3 3 2" xfId="15749" xr:uid="{4F2E37D1-2168-4460-BBC4-DD789CF20D60}"/>
    <cellStyle name="40% - Ênfase5 6 3 4" xfId="3413" xr:uid="{6486553D-E549-402C-B172-9C9B68AF9589}"/>
    <cellStyle name="40% - Ênfase5 6 3 4 2" xfId="11690" xr:uid="{2F79B984-0875-4E84-B40C-6F33F42FA4D1}"/>
    <cellStyle name="40% - Ênfase5 6 3 5" xfId="9641" xr:uid="{5D07F23D-6F61-4099-B26D-77E0C1B4E9A6}"/>
    <cellStyle name="40% - Ênfase5 6 4" xfId="848" xr:uid="{66F9560F-9AF1-4446-B15D-E25435D42E6A}"/>
    <cellStyle name="40% - Ênfase5 6 4 2" xfId="4951" xr:uid="{40A41D8F-EC33-4CAB-94ED-8C99A45F8295}"/>
    <cellStyle name="40% - Ênfase5 6 4 2 2" xfId="13228" xr:uid="{1C3F121B-EE91-4DDF-A780-21FC3F4CD41B}"/>
    <cellStyle name="40% - Ênfase5 6 4 3" xfId="6976" xr:uid="{359152DC-F2E0-4D83-B833-5FB9DC231C8C}"/>
    <cellStyle name="40% - Ênfase5 6 4 3 2" xfId="15253" xr:uid="{572BFD59-2193-4C5E-80B1-43D912261A49}"/>
    <cellStyle name="40% - Ênfase5 6 4 4" xfId="2908" xr:uid="{26A1C363-6F03-4C80-9402-85D53355338E}"/>
    <cellStyle name="40% - Ênfase5 6 4 4 2" xfId="11185" xr:uid="{ECCEFA8C-3814-45B4-881C-9C78E6FB50D8}"/>
    <cellStyle name="40% - Ênfase5 6 4 5" xfId="9137" xr:uid="{A40737B9-7DF3-4F38-975D-BDFB2FB9D434}"/>
    <cellStyle name="40% - Ênfase5 6 5" xfId="1899" xr:uid="{F61B6734-EDE1-477E-9470-DAEA69F0870B}"/>
    <cellStyle name="40% - Ênfase5 6 5 2" xfId="5984" xr:uid="{8291437C-BBF4-4439-916F-21F9FB963B35}"/>
    <cellStyle name="40% - Ênfase5 6 5 2 2" xfId="14261" xr:uid="{8F2B352A-F50E-4D07-ABEC-700D89E2A8C6}"/>
    <cellStyle name="40% - Ênfase5 6 5 3" xfId="7984" xr:uid="{43BBAFB8-2B57-4007-BB05-3B93A48E8368}"/>
    <cellStyle name="40% - Ênfase5 6 5 3 2" xfId="16261" xr:uid="{3172DF09-FA35-43E5-8547-345E6411D1D8}"/>
    <cellStyle name="40% - Ênfase5 6 5 4" xfId="3951" xr:uid="{DD1C17DD-9150-44BA-83AD-4ED53C262414}"/>
    <cellStyle name="40% - Ênfase5 6 5 4 2" xfId="12228" xr:uid="{975BE338-7248-4CF7-8D88-B61B0396FEB5}"/>
    <cellStyle name="40% - Ênfase5 6 5 5" xfId="10179" xr:uid="{930045FB-1CCC-4877-98DB-19EE86D622BB}"/>
    <cellStyle name="40% - Ênfase5 6 6" xfId="4447" xr:uid="{A8F09975-02B8-4A0C-9336-3BED3DA4C2F6}"/>
    <cellStyle name="40% - Ênfase5 6 6 2" xfId="12724" xr:uid="{2424E84D-39BC-4691-B9E2-125479C247B6}"/>
    <cellStyle name="40% - Ênfase5 6 7" xfId="6478" xr:uid="{442A5C97-23A0-4E73-A8F7-7D7488D6F498}"/>
    <cellStyle name="40% - Ênfase5 6 7 2" xfId="14755" xr:uid="{20B5E76A-1A7A-4E6A-B9E6-DE208BD7672B}"/>
    <cellStyle name="40% - Ênfase5 6 8" xfId="2399" xr:uid="{34AE1764-CF8D-4000-BA94-C8AE151C49DA}"/>
    <cellStyle name="40% - Ênfase5 6 8 2" xfId="10676" xr:uid="{F7B09FFD-EC8C-4850-BDC5-89777132A268}"/>
    <cellStyle name="40% - Ênfase5 6 9" xfId="8630" xr:uid="{4638ECB5-4169-43C3-BEAC-A5CCBCE0F5B7}"/>
    <cellStyle name="40% - Ênfase5 7" xfId="271" xr:uid="{EBBFCA59-8C35-4552-BCCD-76F7E92F6B95}"/>
    <cellStyle name="40% - Ênfase5 7 2" xfId="460" xr:uid="{0D0178F1-08B2-4580-9E82-0AF77C03B8AB}"/>
    <cellStyle name="40% - Ênfase5 7 2 2" xfId="1527" xr:uid="{8EF90F91-6228-4C50-896D-BC87D626E77A}"/>
    <cellStyle name="40% - Ênfase5 7 2 2 2" xfId="5617" xr:uid="{288D765A-8A3A-4F47-9D26-C39240B523BF}"/>
    <cellStyle name="40% - Ênfase5 7 2 2 2 2" xfId="13894" xr:uid="{73A03BF8-5007-45EE-9420-12C9130A9A4B}"/>
    <cellStyle name="40% - Ênfase5 7 2 2 3" xfId="7640" xr:uid="{6A14650E-36C8-49BE-92B8-ADF63FC45F32}"/>
    <cellStyle name="40% - Ênfase5 7 2 2 3 2" xfId="15917" xr:uid="{341360AD-59AA-40DD-8B8C-981F59291670}"/>
    <cellStyle name="40% - Ênfase5 7 2 2 4" xfId="3583" xr:uid="{9B2F6CD2-4CA5-48F5-B098-EC18CFC2831D}"/>
    <cellStyle name="40% - Ênfase5 7 2 2 4 2" xfId="11860" xr:uid="{E810ACF2-7E9C-4670-ABAA-DC42F838A498}"/>
    <cellStyle name="40% - Ênfase5 7 2 2 5" xfId="9811" xr:uid="{E9D95D03-7F2C-4BC0-9F62-F96437072FBB}"/>
    <cellStyle name="40% - Ênfase5 7 2 3" xfId="1016" xr:uid="{C153686D-439D-4A0E-A600-A1DBCAB6FC04}"/>
    <cellStyle name="40% - Ênfase5 7 2 3 2" xfId="5119" xr:uid="{733EC54D-A117-48B3-BC22-9A353838D36D}"/>
    <cellStyle name="40% - Ênfase5 7 2 3 2 2" xfId="13396" xr:uid="{EC29227A-80D4-432B-947C-20CFA547B5F8}"/>
    <cellStyle name="40% - Ênfase5 7 2 3 3" xfId="7144" xr:uid="{3D1B0ADC-7410-47AC-9454-65B84497FF9B}"/>
    <cellStyle name="40% - Ênfase5 7 2 3 3 2" xfId="15421" xr:uid="{28A09AD1-0027-4F2B-B805-FC92629E7862}"/>
    <cellStyle name="40% - Ênfase5 7 2 3 4" xfId="3076" xr:uid="{D7D78A80-AE46-4778-B2E1-24528D6FF1F1}"/>
    <cellStyle name="40% - Ênfase5 7 2 3 4 2" xfId="11353" xr:uid="{62AD6D3B-9A32-46E6-95E2-D0C5764069D0}"/>
    <cellStyle name="40% - Ênfase5 7 2 3 5" xfId="9305" xr:uid="{8920CD1C-2D7D-4401-8902-5820592CB911}"/>
    <cellStyle name="40% - Ênfase5 7 2 4" xfId="2067" xr:uid="{D4D66DF7-4C40-4E06-9DAB-30AC1D6D066D}"/>
    <cellStyle name="40% - Ênfase5 7 2 4 2" xfId="6152" xr:uid="{DF0610B0-BF57-49AE-B8A7-CCAC76CAA4D0}"/>
    <cellStyle name="40% - Ênfase5 7 2 4 2 2" xfId="14429" xr:uid="{E2E402F4-0B4A-4337-A69E-9E08C9F8711D}"/>
    <cellStyle name="40% - Ênfase5 7 2 4 3" xfId="8152" xr:uid="{22C73C45-55C8-465F-9F09-708CF8EA4532}"/>
    <cellStyle name="40% - Ênfase5 7 2 4 3 2" xfId="16429" xr:uid="{530B8F15-F5C7-4AB4-8F1E-43781B14D70B}"/>
    <cellStyle name="40% - Ênfase5 7 2 4 4" xfId="4119" xr:uid="{B804AC9A-F27E-4682-874A-0C50225CAB42}"/>
    <cellStyle name="40% - Ênfase5 7 2 4 4 2" xfId="12396" xr:uid="{13D3031D-717B-4EA7-A04B-2E2BCACFA22D}"/>
    <cellStyle name="40% - Ênfase5 7 2 4 5" xfId="10347" xr:uid="{2D422531-5C23-4692-893A-C083870A74D6}"/>
    <cellStyle name="40% - Ênfase5 7 2 5" xfId="4617" xr:uid="{0C69831E-798B-4EEE-91AB-761F53D15C3A}"/>
    <cellStyle name="40% - Ênfase5 7 2 5 2" xfId="12894" xr:uid="{43871015-691C-487E-A53F-A0178A734422}"/>
    <cellStyle name="40% - Ênfase5 7 2 6" xfId="6646" xr:uid="{D3046614-0F2D-43FF-9430-1656960FDA56}"/>
    <cellStyle name="40% - Ênfase5 7 2 6 2" xfId="14923" xr:uid="{C167CD12-D428-4B51-805F-93E9A6E91BFF}"/>
    <cellStyle name="40% - Ênfase5 7 2 7" xfId="2570" xr:uid="{79749DD8-D458-45B7-A514-776C815505BE}"/>
    <cellStyle name="40% - Ênfase5 7 2 7 2" xfId="10847" xr:uid="{35839AA6-A996-445F-9BD2-CDDDC03DE0E1}"/>
    <cellStyle name="40% - Ênfase5 7 2 8" xfId="8800" xr:uid="{66421650-010E-4050-B76C-5FD691FE0AC8}"/>
    <cellStyle name="40% - Ênfase5 7 3" xfId="1359" xr:uid="{D62257FE-328E-4FF2-A1A1-D310FC510FBC}"/>
    <cellStyle name="40% - Ênfase5 7 3 2" xfId="5449" xr:uid="{BED6B2A0-43A1-4C93-8C19-BBB574BD2DEA}"/>
    <cellStyle name="40% - Ênfase5 7 3 2 2" xfId="13726" xr:uid="{100D080F-2951-4AC7-88A2-2F427C18B5F4}"/>
    <cellStyle name="40% - Ênfase5 7 3 3" xfId="7474" xr:uid="{8D9FC4F9-7A55-41EE-A4F4-2673AF8E9426}"/>
    <cellStyle name="40% - Ênfase5 7 3 3 2" xfId="15751" xr:uid="{E554D3AF-B25C-43C8-8371-AF8DE6D8F142}"/>
    <cellStyle name="40% - Ênfase5 7 3 4" xfId="3415" xr:uid="{95311101-DFD3-4C14-92D0-8F4FB3962D4C}"/>
    <cellStyle name="40% - Ênfase5 7 3 4 2" xfId="11692" xr:uid="{37ECDBD5-A4D5-4F53-89F5-ABA9B5291300}"/>
    <cellStyle name="40% - Ênfase5 7 3 5" xfId="9643" xr:uid="{C764CC0D-9BC4-4905-A82B-32ECCCCA34D3}"/>
    <cellStyle name="40% - Ênfase5 7 4" xfId="850" xr:uid="{EA9C4351-3260-4A04-9DFD-C88BD25A5951}"/>
    <cellStyle name="40% - Ênfase5 7 4 2" xfId="4953" xr:uid="{ED11B197-ADB1-47D8-AA76-1D2395BCFC67}"/>
    <cellStyle name="40% - Ênfase5 7 4 2 2" xfId="13230" xr:uid="{CA55364C-1D52-4908-AFAC-618BD90402F8}"/>
    <cellStyle name="40% - Ênfase5 7 4 3" xfId="6978" xr:uid="{4F91D51B-031E-4C0C-B8EF-95CD3E7BFE48}"/>
    <cellStyle name="40% - Ênfase5 7 4 3 2" xfId="15255" xr:uid="{11E66D09-BCEE-478E-9428-14248354A125}"/>
    <cellStyle name="40% - Ênfase5 7 4 4" xfId="2910" xr:uid="{964BF696-B22F-4983-97E4-82E143F1ECAF}"/>
    <cellStyle name="40% - Ênfase5 7 4 4 2" xfId="11187" xr:uid="{B56E09A7-AE4D-4B26-9DE5-2D0796549D8B}"/>
    <cellStyle name="40% - Ênfase5 7 4 5" xfId="9139" xr:uid="{C750D2A5-3750-453A-928A-3E58B2EB353F}"/>
    <cellStyle name="40% - Ênfase5 7 5" xfId="1901" xr:uid="{5972BE78-3520-4969-B9DE-0FE6AD4BACE7}"/>
    <cellStyle name="40% - Ênfase5 7 5 2" xfId="5986" xr:uid="{957D078F-122F-4873-BA44-B928BF65CB9D}"/>
    <cellStyle name="40% - Ênfase5 7 5 2 2" xfId="14263" xr:uid="{BB3CCE5D-C6A0-48CB-A943-65871D4E59F7}"/>
    <cellStyle name="40% - Ênfase5 7 5 3" xfId="7986" xr:uid="{47A08E17-3A99-4120-864E-8F658C38DCCA}"/>
    <cellStyle name="40% - Ênfase5 7 5 3 2" xfId="16263" xr:uid="{FA4EEBA7-D83A-4F03-815D-47E4776D3730}"/>
    <cellStyle name="40% - Ênfase5 7 5 4" xfId="3953" xr:uid="{C24F565B-05F2-4121-A3DD-7C93FC9F84DA}"/>
    <cellStyle name="40% - Ênfase5 7 5 4 2" xfId="12230" xr:uid="{4E5AC45A-BD5B-463C-9603-88B1A742B85A}"/>
    <cellStyle name="40% - Ênfase5 7 5 5" xfId="10181" xr:uid="{FF81AE41-A124-4A28-90A8-1C0055E27678}"/>
    <cellStyle name="40% - Ênfase5 7 6" xfId="4449" xr:uid="{E9C0705C-22EC-4971-8BBA-FA7443865A09}"/>
    <cellStyle name="40% - Ênfase5 7 6 2" xfId="12726" xr:uid="{403858EA-FD70-4399-B165-20B4F7C088D4}"/>
    <cellStyle name="40% - Ênfase5 7 7" xfId="6480" xr:uid="{98A1016B-B308-484B-9D17-C453986597C3}"/>
    <cellStyle name="40% - Ênfase5 7 7 2" xfId="14757" xr:uid="{353A0264-D288-448D-8A81-845C51BE5DAA}"/>
    <cellStyle name="40% - Ênfase5 7 8" xfId="2401" xr:uid="{1D872E76-84F6-4192-B646-3851C1EF8DE2}"/>
    <cellStyle name="40% - Ênfase5 7 8 2" xfId="10678" xr:uid="{EC247DFA-BAC6-4BD0-845E-4B2C7BEE7E53}"/>
    <cellStyle name="40% - Ênfase5 7 9" xfId="8632" xr:uid="{F518B4D7-84EF-4315-9E2E-5B00DB017367}"/>
    <cellStyle name="40% - Ênfase5 8" xfId="273" xr:uid="{DD2B4533-7EE9-4842-977B-EC8273CE3D6A}"/>
    <cellStyle name="40% - Ênfase5 8 2" xfId="178" xr:uid="{581FC8F9-B118-461C-9B38-D8B3C21B2654}"/>
    <cellStyle name="40% - Ênfase5 8 2 2" xfId="1272" xr:uid="{1C13E6E9-14C2-49D5-926E-EDB69FE805B4}"/>
    <cellStyle name="40% - Ênfase5 8 2 2 2" xfId="5363" xr:uid="{2694A7EE-69E9-497A-BE85-BD548534CD5A}"/>
    <cellStyle name="40% - Ênfase5 8 2 2 2 2" xfId="13640" xr:uid="{0274D8B3-1939-4063-A89F-34E1ADC90CA3}"/>
    <cellStyle name="40% - Ênfase5 8 2 2 3" xfId="7388" xr:uid="{D98FDB30-D3FE-464A-A4EE-E5BFE24846FC}"/>
    <cellStyle name="40% - Ênfase5 8 2 2 3 2" xfId="15665" xr:uid="{3BB99F5A-9A9B-4AE2-BEF2-65335C74FFC7}"/>
    <cellStyle name="40% - Ênfase5 8 2 2 4" xfId="3328" xr:uid="{B613A878-4D5A-461C-913F-FB084392B156}"/>
    <cellStyle name="40% - Ênfase5 8 2 2 4 2" xfId="11605" xr:uid="{D6DCD593-B0B7-4B8B-92EB-3A00B4E8CECF}"/>
    <cellStyle name="40% - Ênfase5 8 2 2 5" xfId="9556" xr:uid="{2D09B0C8-4BE3-4E17-8947-1792CE7F6F45}"/>
    <cellStyle name="40% - Ênfase5 8 2 3" xfId="763" xr:uid="{17148231-F1A3-4962-A3B5-4331F3AF5FEC}"/>
    <cellStyle name="40% - Ênfase5 8 2 3 2" xfId="4867" xr:uid="{746EB9C7-C57F-4494-BFF3-C6391E927E23}"/>
    <cellStyle name="40% - Ênfase5 8 2 3 2 2" xfId="13144" xr:uid="{D6E5F07F-DB17-4C3E-A3A0-A0AF22DE0FF2}"/>
    <cellStyle name="40% - Ênfase5 8 2 3 3" xfId="6892" xr:uid="{F27375BF-6E86-4476-AB16-B010DE00EC5D}"/>
    <cellStyle name="40% - Ênfase5 8 2 3 3 2" xfId="15169" xr:uid="{D3C4A0EE-DD2C-438E-8B8C-93B2D7455B51}"/>
    <cellStyle name="40% - Ênfase5 8 2 3 4" xfId="2823" xr:uid="{8C127528-02EA-497D-9AA8-676315534ECD}"/>
    <cellStyle name="40% - Ênfase5 8 2 3 4 2" xfId="11100" xr:uid="{608869D4-4CC0-4521-8E0E-203E30870A2F}"/>
    <cellStyle name="40% - Ênfase5 8 2 3 5" xfId="9052" xr:uid="{0B451A67-6C22-49E6-9EA7-DF86BBC54A50}"/>
    <cellStyle name="40% - Ênfase5 8 2 4" xfId="1814" xr:uid="{969045B4-F34B-49A7-A995-A5EAC3C39ED0}"/>
    <cellStyle name="40% - Ênfase5 8 2 4 2" xfId="5900" xr:uid="{68F786FD-1243-4C1C-9D01-FA85F56BC5C9}"/>
    <cellStyle name="40% - Ênfase5 8 2 4 2 2" xfId="14177" xr:uid="{812712DF-13D3-432C-8FCB-9D2B5AD86326}"/>
    <cellStyle name="40% - Ênfase5 8 2 4 3" xfId="7900" xr:uid="{E15C8AB3-BB63-40F0-A9D1-76D95DE6BD95}"/>
    <cellStyle name="40% - Ênfase5 8 2 4 3 2" xfId="16177" xr:uid="{1A081616-D9EE-45DB-8EFB-D11101DF0086}"/>
    <cellStyle name="40% - Ênfase5 8 2 4 4" xfId="3866" xr:uid="{8D98CFA5-6F7A-4378-8993-4F3EB363EFCA}"/>
    <cellStyle name="40% - Ênfase5 8 2 4 4 2" xfId="12143" xr:uid="{22119CBD-2B64-4107-B058-DE918A4A14DB}"/>
    <cellStyle name="40% - Ênfase5 8 2 4 5" xfId="10094" xr:uid="{3CE1A473-38A1-42E2-B216-C0FE79C7FBA7}"/>
    <cellStyle name="40% - Ênfase5 8 2 5" xfId="4363" xr:uid="{6C2478BF-3111-4B5C-9FB4-FDFBAEEC56B4}"/>
    <cellStyle name="40% - Ênfase5 8 2 5 2" xfId="12640" xr:uid="{11CD5A9E-40A6-48CE-BA6A-BF87412FAE74}"/>
    <cellStyle name="40% - Ênfase5 8 2 6" xfId="6394" xr:uid="{F24B9EF7-ADAA-4F02-885D-2B6F86A2A33F}"/>
    <cellStyle name="40% - Ênfase5 8 2 6 2" xfId="14671" xr:uid="{16788EA3-A56E-4788-AD39-308B7B0F64A2}"/>
    <cellStyle name="40% - Ênfase5 8 2 7" xfId="2314" xr:uid="{D1C69DAB-60DA-4AE5-8359-3BC80174F61E}"/>
    <cellStyle name="40% - Ênfase5 8 2 7 2" xfId="10591" xr:uid="{8AE06F74-BF5A-4BFA-B546-65B4447673CB}"/>
    <cellStyle name="40% - Ênfase5 8 2 8" xfId="8545" xr:uid="{83E7C8AC-696E-4632-B7F4-7B8F1AC5202D}"/>
    <cellStyle name="40% - Ênfase5 8 3" xfId="1361" xr:uid="{C267D1E2-AA8D-4654-9B4E-12CDF50CC4CF}"/>
    <cellStyle name="40% - Ênfase5 8 3 2" xfId="5451" xr:uid="{E471A3F5-E9BA-4AA8-9F9F-1D58612F56BC}"/>
    <cellStyle name="40% - Ênfase5 8 3 2 2" xfId="13728" xr:uid="{FA44B6EA-70F3-4C28-AA3E-B60525B4FC6E}"/>
    <cellStyle name="40% - Ênfase5 8 3 3" xfId="7476" xr:uid="{4907CD20-F8B4-48CC-B1AB-EF2726641428}"/>
    <cellStyle name="40% - Ênfase5 8 3 3 2" xfId="15753" xr:uid="{B1689C8B-B89B-4A80-A7F6-E1D64324FD6F}"/>
    <cellStyle name="40% - Ênfase5 8 3 4" xfId="3417" xr:uid="{08C19923-7FCA-4F11-90CD-A5E49DC1FD45}"/>
    <cellStyle name="40% - Ênfase5 8 3 4 2" xfId="11694" xr:uid="{F83C86FB-B754-4F7E-9CE3-E1E4B4B66096}"/>
    <cellStyle name="40% - Ênfase5 8 3 5" xfId="9645" xr:uid="{C7E333C8-4385-4935-B77F-2D4D6B940C9B}"/>
    <cellStyle name="40% - Ênfase5 8 4" xfId="852" xr:uid="{14EE2F31-5AF1-47D0-A565-5A75E7C18B5F}"/>
    <cellStyle name="40% - Ênfase5 8 4 2" xfId="4955" xr:uid="{BAC9BF4B-C0D9-4EF9-A19A-9476808684D6}"/>
    <cellStyle name="40% - Ênfase5 8 4 2 2" xfId="13232" xr:uid="{3B26C99B-3FDF-4721-AD73-2ECE83553230}"/>
    <cellStyle name="40% - Ênfase5 8 4 3" xfId="6980" xr:uid="{DE3A97EA-8576-4026-B275-31B034912C0F}"/>
    <cellStyle name="40% - Ênfase5 8 4 3 2" xfId="15257" xr:uid="{FE27DBFF-34A6-4C8D-BA07-A156A07DCC8B}"/>
    <cellStyle name="40% - Ênfase5 8 4 4" xfId="2912" xr:uid="{17FF5FCE-DD59-4213-9CED-F193728004B2}"/>
    <cellStyle name="40% - Ênfase5 8 4 4 2" xfId="11189" xr:uid="{526A0FE9-D0F3-4999-A851-72E86BDB2E0C}"/>
    <cellStyle name="40% - Ênfase5 8 4 5" xfId="9141" xr:uid="{C0A90A96-B45C-4F40-BECE-53803939EC6F}"/>
    <cellStyle name="40% - Ênfase5 8 5" xfId="1903" xr:uid="{086348BB-D5B8-4BBC-9F7B-8A6B38149720}"/>
    <cellStyle name="40% - Ênfase5 8 5 2" xfId="5988" xr:uid="{72A54858-315C-42EE-BFD2-3B29BA1B374E}"/>
    <cellStyle name="40% - Ênfase5 8 5 2 2" xfId="14265" xr:uid="{928D6442-BFE0-4993-8187-DDBA953ABD6A}"/>
    <cellStyle name="40% - Ênfase5 8 5 3" xfId="7988" xr:uid="{8113FBBE-57B0-41BD-8CAE-6324A435FF28}"/>
    <cellStyle name="40% - Ênfase5 8 5 3 2" xfId="16265" xr:uid="{DE6533A8-9E1B-485A-A8AE-644CDE78D5FF}"/>
    <cellStyle name="40% - Ênfase5 8 5 4" xfId="3955" xr:uid="{8C27FC64-1AF8-4E4B-8C2D-CD606B7A1E38}"/>
    <cellStyle name="40% - Ênfase5 8 5 4 2" xfId="12232" xr:uid="{3CE56C18-94E0-44FB-BE08-7C1CC3DAE2B4}"/>
    <cellStyle name="40% - Ênfase5 8 5 5" xfId="10183" xr:uid="{E35F44BB-4D50-4F02-B8FF-4AFF129EEBF8}"/>
    <cellStyle name="40% - Ênfase5 8 6" xfId="4451" xr:uid="{1050DCC2-5504-4272-8927-E8CAEBF93F11}"/>
    <cellStyle name="40% - Ênfase5 8 6 2" xfId="12728" xr:uid="{51F0B979-2567-4DE7-8535-2250D5850A1F}"/>
    <cellStyle name="40% - Ênfase5 8 7" xfId="6482" xr:uid="{A367A044-C67B-43E2-88D7-E36297E5A5DD}"/>
    <cellStyle name="40% - Ênfase5 8 7 2" xfId="14759" xr:uid="{A28CCB16-6567-4AB7-AEF7-12E067A35DC6}"/>
    <cellStyle name="40% - Ênfase5 8 8" xfId="2403" xr:uid="{0629DA84-4CBB-4C11-9D04-23102D7048A8}"/>
    <cellStyle name="40% - Ênfase5 8 8 2" xfId="10680" xr:uid="{E8993999-ACAE-407E-B1DC-86B6164212E2}"/>
    <cellStyle name="40% - Ênfase5 8 9" xfId="8634" xr:uid="{BF2229EF-0260-488C-BE94-5305C0F841EC}"/>
    <cellStyle name="40% - Ênfase5 9" xfId="276" xr:uid="{0B7096D9-1D33-4AB7-A46A-24E16CB2F174}"/>
    <cellStyle name="40% - Ênfase5 9 2" xfId="454" xr:uid="{F7A64F31-74FC-4B2E-9092-B1F7FB97991B}"/>
    <cellStyle name="40% - Ênfase5 9 2 2" xfId="1521" xr:uid="{3ECE1AAF-5B8A-498E-B9F3-FECFAFBA3099}"/>
    <cellStyle name="40% - Ênfase5 9 2 2 2" xfId="5611" xr:uid="{9D0757D7-5F76-414E-A7C1-C0DB1EDDA139}"/>
    <cellStyle name="40% - Ênfase5 9 2 2 2 2" xfId="13888" xr:uid="{134B3B4E-6977-49CA-9A17-3C9BB73FE0A0}"/>
    <cellStyle name="40% - Ênfase5 9 2 2 3" xfId="7634" xr:uid="{3F580019-AEB8-48E4-AB70-93148111353B}"/>
    <cellStyle name="40% - Ênfase5 9 2 2 3 2" xfId="15911" xr:uid="{279FDD65-62CD-463A-A985-BE9319A752AD}"/>
    <cellStyle name="40% - Ênfase5 9 2 2 4" xfId="3577" xr:uid="{CCABB6AB-F178-4649-945B-439E408DA519}"/>
    <cellStyle name="40% - Ênfase5 9 2 2 4 2" xfId="11854" xr:uid="{A16D1BAF-A99D-461C-B805-DBB9849E7865}"/>
    <cellStyle name="40% - Ênfase5 9 2 2 5" xfId="9805" xr:uid="{B4BB2756-1A32-4997-B113-10BE0F4D6625}"/>
    <cellStyle name="40% - Ênfase5 9 2 3" xfId="1010" xr:uid="{6BB907F9-09DA-4251-B052-3C6195714FD1}"/>
    <cellStyle name="40% - Ênfase5 9 2 3 2" xfId="5113" xr:uid="{A0B86AC3-B9BB-480C-B321-69B591F40AD8}"/>
    <cellStyle name="40% - Ênfase5 9 2 3 2 2" xfId="13390" xr:uid="{677CB97E-BBDE-4507-AB52-8E96DF9DBDEB}"/>
    <cellStyle name="40% - Ênfase5 9 2 3 3" xfId="7138" xr:uid="{21417819-D78B-4E8F-A04F-29AAEF4D8292}"/>
    <cellStyle name="40% - Ênfase5 9 2 3 3 2" xfId="15415" xr:uid="{950B9A2E-B73A-49AB-B822-7C10B1278391}"/>
    <cellStyle name="40% - Ênfase5 9 2 3 4" xfId="3070" xr:uid="{72BFF4B8-A105-4D6E-8CD7-EC0C05B84689}"/>
    <cellStyle name="40% - Ênfase5 9 2 3 4 2" xfId="11347" xr:uid="{C1734DEC-7468-4D89-B1EF-169B6297704B}"/>
    <cellStyle name="40% - Ênfase5 9 2 3 5" xfId="9299" xr:uid="{CD1BEED7-6F45-41FF-B97F-520ACB2A5CEA}"/>
    <cellStyle name="40% - Ênfase5 9 2 4" xfId="2061" xr:uid="{16C05BC4-84EF-4C8A-8BEA-7277107038F6}"/>
    <cellStyle name="40% - Ênfase5 9 2 4 2" xfId="6146" xr:uid="{E5D4032A-9067-4E61-84AD-E663856F8C4C}"/>
    <cellStyle name="40% - Ênfase5 9 2 4 2 2" xfId="14423" xr:uid="{B48CF439-5366-4E82-8DD9-EF1061A63E75}"/>
    <cellStyle name="40% - Ênfase5 9 2 4 3" xfId="8146" xr:uid="{FA67FE6E-2D1D-4650-9C2A-A102F1514BE1}"/>
    <cellStyle name="40% - Ênfase5 9 2 4 3 2" xfId="16423" xr:uid="{0A21FF2F-595A-4591-B533-CC9AC46DFC46}"/>
    <cellStyle name="40% - Ênfase5 9 2 4 4" xfId="4113" xr:uid="{61F357BF-8021-471B-AAED-E50AE9A1351D}"/>
    <cellStyle name="40% - Ênfase5 9 2 4 4 2" xfId="12390" xr:uid="{720EA74B-0208-4173-8D45-9477E46E0E62}"/>
    <cellStyle name="40% - Ênfase5 9 2 4 5" xfId="10341" xr:uid="{1DD0C612-384E-4B5F-ADD5-04B060860954}"/>
    <cellStyle name="40% - Ênfase5 9 2 5" xfId="4611" xr:uid="{8B6A6266-8646-463E-AFA0-54C81265101A}"/>
    <cellStyle name="40% - Ênfase5 9 2 5 2" xfId="12888" xr:uid="{BA1C8121-3E43-4F53-AB2E-B7FEFE05FFFA}"/>
    <cellStyle name="40% - Ênfase5 9 2 6" xfId="6640" xr:uid="{B80AD5CE-3967-45B9-9C71-A4B4A9690B0C}"/>
    <cellStyle name="40% - Ênfase5 9 2 6 2" xfId="14917" xr:uid="{5B1F4A6D-AA00-4783-BA0B-2F1289F84D70}"/>
    <cellStyle name="40% - Ênfase5 9 2 7" xfId="2564" xr:uid="{06DA106E-CB18-4DC6-9523-A56F19DAA2FD}"/>
    <cellStyle name="40% - Ênfase5 9 2 7 2" xfId="10841" xr:uid="{014B9318-D9A7-4E71-9CB2-40123FEFFC1F}"/>
    <cellStyle name="40% - Ênfase5 9 2 8" xfId="8794" xr:uid="{69F21465-0457-4DD4-8AD7-852C7B1ED369}"/>
    <cellStyle name="40% - Ênfase5 9 3" xfId="1364" xr:uid="{BA9AC0B4-F34A-4C60-ABBB-81C6F053445C}"/>
    <cellStyle name="40% - Ênfase5 9 3 2" xfId="5454" xr:uid="{DA552486-4641-4855-8093-F0239B697A88}"/>
    <cellStyle name="40% - Ênfase5 9 3 2 2" xfId="13731" xr:uid="{492D1843-0512-4804-B22B-11B9353973FC}"/>
    <cellStyle name="40% - Ênfase5 9 3 3" xfId="7479" xr:uid="{A71E2012-6135-42EE-B3A6-4C5B5B339E1C}"/>
    <cellStyle name="40% - Ênfase5 9 3 3 2" xfId="15756" xr:uid="{05A33BBA-F50C-4B96-AAA1-B77BA6915415}"/>
    <cellStyle name="40% - Ênfase5 9 3 4" xfId="3420" xr:uid="{E10A55D3-0011-45A7-BCC7-9DF40320C717}"/>
    <cellStyle name="40% - Ênfase5 9 3 4 2" xfId="11697" xr:uid="{B10970CD-425B-4D4D-81E2-51F75FBA869D}"/>
    <cellStyle name="40% - Ênfase5 9 3 5" xfId="9648" xr:uid="{7C0263BC-AEBB-496B-A74F-B1251D23EBC7}"/>
    <cellStyle name="40% - Ênfase5 9 4" xfId="855" xr:uid="{24FA0376-C1F0-451D-9572-0AF23AD61ED9}"/>
    <cellStyle name="40% - Ênfase5 9 4 2" xfId="4958" xr:uid="{B5EA44D0-4F32-4FAB-BC60-5819083BECE8}"/>
    <cellStyle name="40% - Ênfase5 9 4 2 2" xfId="13235" xr:uid="{90EC32EF-161D-445A-9B00-82156EF4B316}"/>
    <cellStyle name="40% - Ênfase5 9 4 3" xfId="6983" xr:uid="{AC295685-2729-4CC7-A2CB-F685FD617311}"/>
    <cellStyle name="40% - Ênfase5 9 4 3 2" xfId="15260" xr:uid="{F750EFF4-EBE3-4DC1-B5FE-E93029F41FC4}"/>
    <cellStyle name="40% - Ênfase5 9 4 4" xfId="2915" xr:uid="{C934FE99-1C08-4EA6-90DB-0B874E452FA7}"/>
    <cellStyle name="40% - Ênfase5 9 4 4 2" xfId="11192" xr:uid="{89ED0254-47D1-4120-8442-919A6DA06A24}"/>
    <cellStyle name="40% - Ênfase5 9 4 5" xfId="9144" xr:uid="{991FD4A7-8737-4610-930B-400E69A28F5B}"/>
    <cellStyle name="40% - Ênfase5 9 5" xfId="1906" xr:uid="{79AE877B-60C3-48E7-A25A-CF0444CBFEB1}"/>
    <cellStyle name="40% - Ênfase5 9 5 2" xfId="5991" xr:uid="{2154CFDC-E89E-47F0-A942-D4646CDF1689}"/>
    <cellStyle name="40% - Ênfase5 9 5 2 2" xfId="14268" xr:uid="{03D2C09B-4B65-4792-B85F-F83C9F763060}"/>
    <cellStyle name="40% - Ênfase5 9 5 3" xfId="7991" xr:uid="{9F8A461D-086B-4E9C-9BFA-542091EE41CE}"/>
    <cellStyle name="40% - Ênfase5 9 5 3 2" xfId="16268" xr:uid="{EF1BFB8D-1550-4608-B082-F0943954E4BE}"/>
    <cellStyle name="40% - Ênfase5 9 5 4" xfId="3958" xr:uid="{E867C412-459C-4F43-9780-642E383550FA}"/>
    <cellStyle name="40% - Ênfase5 9 5 4 2" xfId="12235" xr:uid="{AD4A74C3-C0D9-4CD2-B628-6709E0F0F2FF}"/>
    <cellStyle name="40% - Ênfase5 9 5 5" xfId="10186" xr:uid="{BED758DC-DC16-4CDF-948E-3437435A3E54}"/>
    <cellStyle name="40% - Ênfase5 9 6" xfId="4454" xr:uid="{37758016-0C27-4657-8CEE-A459C43898E8}"/>
    <cellStyle name="40% - Ênfase5 9 6 2" xfId="12731" xr:uid="{98B71A5D-2D9C-42C9-8049-A8AF1E96F54E}"/>
    <cellStyle name="40% - Ênfase5 9 7" xfId="6485" xr:uid="{750680EC-5729-4C02-B371-D741F730AFDD}"/>
    <cellStyle name="40% - Ênfase5 9 7 2" xfId="14762" xr:uid="{2EDEE8CD-037B-4A11-A373-C1B0EE3ACADE}"/>
    <cellStyle name="40% - Ênfase5 9 8" xfId="2406" xr:uid="{063A5812-D7D0-4ACB-8129-6A05CB8F050E}"/>
    <cellStyle name="40% - Ênfase5 9 8 2" xfId="10683" xr:uid="{49E6B69E-D5CD-478C-88EB-32E35BFF711E}"/>
    <cellStyle name="40% - Ênfase5 9 9" xfId="8637" xr:uid="{11087480-2015-4C64-98AF-192DCED7D357}"/>
    <cellStyle name="40% - Ênfase6 10" xfId="461" xr:uid="{8DFFCBA2-4EE1-41C0-8D36-1BFE518BE0EE}"/>
    <cellStyle name="40% - Ênfase6 10 2" xfId="325" xr:uid="{DDFC7F2B-2FA0-45A9-9EE1-C40C7191A0C9}"/>
    <cellStyle name="40% - Ênfase6 10 2 2" xfId="1410" xr:uid="{32848174-3F4F-4A4C-952A-49BABD619749}"/>
    <cellStyle name="40% - Ênfase6 10 2 2 2" xfId="5500" xr:uid="{744FC964-F65D-4D8B-8B75-787A43832206}"/>
    <cellStyle name="40% - Ênfase6 10 2 2 2 2" xfId="13777" xr:uid="{1B191764-A048-400A-82A2-B29BE008EC2B}"/>
    <cellStyle name="40% - Ênfase6 10 2 2 3" xfId="7525" xr:uid="{996B3D8F-E9F7-47E2-8C53-542235FBE256}"/>
    <cellStyle name="40% - Ênfase6 10 2 2 3 2" xfId="15802" xr:uid="{B68E1E09-7A8A-4F65-8A34-1608B06906B6}"/>
    <cellStyle name="40% - Ênfase6 10 2 2 4" xfId="3466" xr:uid="{CC362E41-6DB8-4E49-B6C2-1855D05CB7A1}"/>
    <cellStyle name="40% - Ênfase6 10 2 2 4 2" xfId="11743" xr:uid="{DC383075-7340-4020-BF6B-8D6208E3C4DA}"/>
    <cellStyle name="40% - Ênfase6 10 2 2 5" xfId="9694" xr:uid="{7F9E9F31-BBAE-46F2-AD14-3CE648663A6C}"/>
    <cellStyle name="40% - Ênfase6 10 2 3" xfId="901" xr:uid="{0AF6FE8E-F40E-4BA1-BB6D-785406864B77}"/>
    <cellStyle name="40% - Ênfase6 10 2 3 2" xfId="5004" xr:uid="{36B724E0-32B9-4415-81C3-00D50EC26E89}"/>
    <cellStyle name="40% - Ênfase6 10 2 3 2 2" xfId="13281" xr:uid="{8E6504FC-1BA3-41F3-9BFE-EF73EC9BA00E}"/>
    <cellStyle name="40% - Ênfase6 10 2 3 3" xfId="7029" xr:uid="{F7C51ABA-F76C-4D9D-8750-C62C4F7EC8D8}"/>
    <cellStyle name="40% - Ênfase6 10 2 3 3 2" xfId="15306" xr:uid="{CD633B32-03DD-415D-8F9D-33794AB62F20}"/>
    <cellStyle name="40% - Ênfase6 10 2 3 4" xfId="2961" xr:uid="{1E2972FF-E42F-4873-A065-EFFE9C87F24A}"/>
    <cellStyle name="40% - Ênfase6 10 2 3 4 2" xfId="11238" xr:uid="{6B0F640B-BAC9-4351-99E2-475B35DCBDD1}"/>
    <cellStyle name="40% - Ênfase6 10 2 3 5" xfId="9190" xr:uid="{B70CBC19-9A42-43FC-B8A1-7848EA713AFA}"/>
    <cellStyle name="40% - Ênfase6 10 2 4" xfId="1952" xr:uid="{3A20F533-7600-4E1E-B963-559033F20C22}"/>
    <cellStyle name="40% - Ênfase6 10 2 4 2" xfId="6037" xr:uid="{1CA0729B-702D-4820-B3A6-02836A59EFAE}"/>
    <cellStyle name="40% - Ênfase6 10 2 4 2 2" xfId="14314" xr:uid="{AB24FEDB-0E55-4A6D-AA48-ACBB381A7415}"/>
    <cellStyle name="40% - Ênfase6 10 2 4 3" xfId="8037" xr:uid="{E66C50D1-BA69-404E-939B-3C5523764037}"/>
    <cellStyle name="40% - Ênfase6 10 2 4 3 2" xfId="16314" xr:uid="{C5BAA39A-0DF9-496C-BEF1-BE1D183835E2}"/>
    <cellStyle name="40% - Ênfase6 10 2 4 4" xfId="4004" xr:uid="{640A9726-8ADA-42C4-A86B-87B3C130A83B}"/>
    <cellStyle name="40% - Ênfase6 10 2 4 4 2" xfId="12281" xr:uid="{F0FF76B3-9E34-44AE-8FC0-8C3CADA3D3A7}"/>
    <cellStyle name="40% - Ênfase6 10 2 4 5" xfId="10232" xr:uid="{EB80D39F-C5A1-407C-A682-95B79E919F1D}"/>
    <cellStyle name="40% - Ênfase6 10 2 5" xfId="4500" xr:uid="{041BF371-0EAA-4F8E-8F52-738A34367251}"/>
    <cellStyle name="40% - Ênfase6 10 2 5 2" xfId="12777" xr:uid="{9789E26D-AF71-4D44-825F-FF4A42A3BC2D}"/>
    <cellStyle name="40% - Ênfase6 10 2 6" xfId="6531" xr:uid="{8F284F63-CC68-4172-B260-05A13C8F5574}"/>
    <cellStyle name="40% - Ênfase6 10 2 6 2" xfId="14808" xr:uid="{2C89CB1E-4E80-48C1-95A1-5275FCF3A9C2}"/>
    <cellStyle name="40% - Ênfase6 10 2 7" xfId="2452" xr:uid="{51047CFB-3336-4B35-AD1C-F9A0F2AA9B3F}"/>
    <cellStyle name="40% - Ênfase6 10 2 7 2" xfId="10729" xr:uid="{54437488-0EFD-484F-BD7B-840AA37079C4}"/>
    <cellStyle name="40% - Ênfase6 10 2 8" xfId="8683" xr:uid="{3B00EE6B-5FEA-4666-B640-57BEEF26A387}"/>
    <cellStyle name="40% - Ênfase6 10 3" xfId="1528" xr:uid="{990250D1-8853-4176-9B9B-A75028B516EC}"/>
    <cellStyle name="40% - Ênfase6 10 3 2" xfId="5618" xr:uid="{C4C421EA-628D-4905-8F81-0F075D700612}"/>
    <cellStyle name="40% - Ênfase6 10 3 2 2" xfId="13895" xr:uid="{4030CAB3-8ECC-457D-8B0E-4F4CA5457BA5}"/>
    <cellStyle name="40% - Ênfase6 10 3 3" xfId="7641" xr:uid="{D0DABD63-39D2-4B6C-8B43-2371B87A17A0}"/>
    <cellStyle name="40% - Ênfase6 10 3 3 2" xfId="15918" xr:uid="{64AD8FC4-25AC-4FE7-8EA7-26552E200BBF}"/>
    <cellStyle name="40% - Ênfase6 10 3 4" xfId="3584" xr:uid="{596AEDA8-6931-45E4-8BE2-E760D1EDDBF4}"/>
    <cellStyle name="40% - Ênfase6 10 3 4 2" xfId="11861" xr:uid="{E3B705F0-6FB9-4213-9964-136EEC6E6314}"/>
    <cellStyle name="40% - Ênfase6 10 3 5" xfId="9812" xr:uid="{09A6052D-7B1A-46FE-A58B-3D02944ED1B7}"/>
    <cellStyle name="40% - Ênfase6 10 4" xfId="1017" xr:uid="{5A671358-0DAA-4EAE-AAD3-FA2FD5527898}"/>
    <cellStyle name="40% - Ênfase6 10 4 2" xfId="5120" xr:uid="{45C33E62-3CE2-4C05-BFAE-271D6091F0FE}"/>
    <cellStyle name="40% - Ênfase6 10 4 2 2" xfId="13397" xr:uid="{59E5E7F0-3CA4-40BD-9304-FF644699D4AF}"/>
    <cellStyle name="40% - Ênfase6 10 4 3" xfId="7145" xr:uid="{07D2F186-5BCA-4AF0-9A85-B3851014F1F8}"/>
    <cellStyle name="40% - Ênfase6 10 4 3 2" xfId="15422" xr:uid="{A6B3914D-3601-4122-BF23-83E4D64F2BD7}"/>
    <cellStyle name="40% - Ênfase6 10 4 4" xfId="3077" xr:uid="{808D0300-8481-40DD-8202-5BBE67BE36A0}"/>
    <cellStyle name="40% - Ênfase6 10 4 4 2" xfId="11354" xr:uid="{269139ED-38EA-479C-9FD5-233906064B1F}"/>
    <cellStyle name="40% - Ênfase6 10 4 5" xfId="9306" xr:uid="{F871C5EC-2D51-4373-8B07-B49B65BCEE5F}"/>
    <cellStyle name="40% - Ênfase6 10 5" xfId="2068" xr:uid="{8EAD3F0D-5DBE-4AC1-8483-2546E36D2F73}"/>
    <cellStyle name="40% - Ênfase6 10 5 2" xfId="6153" xr:uid="{6D87C6BF-F2C5-493A-8410-6FEB38F199C0}"/>
    <cellStyle name="40% - Ênfase6 10 5 2 2" xfId="14430" xr:uid="{CD2B0131-81B2-4EA7-9B05-E43CD5C3DA79}"/>
    <cellStyle name="40% - Ênfase6 10 5 3" xfId="8153" xr:uid="{12CE7B0F-B2B0-443C-AAB4-0EF09471697A}"/>
    <cellStyle name="40% - Ênfase6 10 5 3 2" xfId="16430" xr:uid="{971D78AB-8989-48C5-98FF-3F73EC87F4FA}"/>
    <cellStyle name="40% - Ênfase6 10 5 4" xfId="4120" xr:uid="{0E5E77F8-02DA-4A8D-BE9D-D0D62B062E7A}"/>
    <cellStyle name="40% - Ênfase6 10 5 4 2" xfId="12397" xr:uid="{4EE9E976-9E16-47EE-B9D7-0A8C0DF6D5DB}"/>
    <cellStyle name="40% - Ênfase6 10 5 5" xfId="10348" xr:uid="{D35360FE-D9BE-4505-AA09-198DAE9DFD87}"/>
    <cellStyle name="40% - Ênfase6 10 6" xfId="4618" xr:uid="{4B971E5D-E2C7-46FF-8B49-02E2BA1C6343}"/>
    <cellStyle name="40% - Ênfase6 10 6 2" xfId="12895" xr:uid="{BF054F11-44F2-45B0-81D4-F4A54089C8D1}"/>
    <cellStyle name="40% - Ênfase6 10 7" xfId="6647" xr:uid="{D91C0E65-9375-40DF-A258-B573EC797336}"/>
    <cellStyle name="40% - Ênfase6 10 7 2" xfId="14924" xr:uid="{826571C8-07E6-4A86-AB6E-F1555C43CC21}"/>
    <cellStyle name="40% - Ênfase6 10 8" xfId="2571" xr:uid="{FF6C856D-03BE-4F95-81B3-96DA50012745}"/>
    <cellStyle name="40% - Ênfase6 10 8 2" xfId="10848" xr:uid="{0A8F9FAB-F099-4A56-9B19-015ABD055F83}"/>
    <cellStyle name="40% - Ênfase6 10 9" xfId="8801" xr:uid="{3A0E7A23-B8F2-4AF8-B8DA-5C56ECFF1BFD}"/>
    <cellStyle name="40% - Ênfase6 11" xfId="462" xr:uid="{41E0B8E4-0B78-40E2-A408-4E12FEA19083}"/>
    <cellStyle name="40% - Ênfase6 11 2" xfId="1529" xr:uid="{08F1DC4E-B7A1-4AC0-9FCB-298D4DD8DC13}"/>
    <cellStyle name="40% - Ênfase6 11 2 2" xfId="5619" xr:uid="{86C34AA5-8721-4F5B-B0A9-20CD3D3AC288}"/>
    <cellStyle name="40% - Ênfase6 11 2 2 2" xfId="13896" xr:uid="{DF2ECD4B-A18D-49FD-B0BA-E6A9CD954D8E}"/>
    <cellStyle name="40% - Ênfase6 11 2 3" xfId="7642" xr:uid="{77F1FF41-D80D-4CA6-BAA9-6CF6FB02BA41}"/>
    <cellStyle name="40% - Ênfase6 11 2 3 2" xfId="15919" xr:uid="{D154FA6C-F3E8-4F47-AD7D-2C17E1A79E4A}"/>
    <cellStyle name="40% - Ênfase6 11 2 4" xfId="3585" xr:uid="{CC8FDBD0-13F5-4210-A8E6-BA204A49F3C8}"/>
    <cellStyle name="40% - Ênfase6 11 2 4 2" xfId="11862" xr:uid="{DAE260F2-E2A4-4315-9A77-B72EAAF97815}"/>
    <cellStyle name="40% - Ênfase6 11 2 5" xfId="9813" xr:uid="{ACC2D387-FD07-4EE8-94D0-2C8DEE92DBDC}"/>
    <cellStyle name="40% - Ênfase6 11 3" xfId="1018" xr:uid="{00F15034-9BB7-42BF-8992-8B01515FD182}"/>
    <cellStyle name="40% - Ênfase6 11 3 2" xfId="5121" xr:uid="{0C1FA600-2933-4852-9F86-AB2FE8860B3B}"/>
    <cellStyle name="40% - Ênfase6 11 3 2 2" xfId="13398" xr:uid="{8726AE37-2197-4394-B089-4A0F5A61DC1D}"/>
    <cellStyle name="40% - Ênfase6 11 3 3" xfId="7146" xr:uid="{1A80C2FF-2133-414C-9A94-2CA6EF9A5B8D}"/>
    <cellStyle name="40% - Ênfase6 11 3 3 2" xfId="15423" xr:uid="{9BC6F289-7669-4FD9-AF30-988787CA00A1}"/>
    <cellStyle name="40% - Ênfase6 11 3 4" xfId="3078" xr:uid="{B2429F14-34C5-490E-B92B-BED8F98D931D}"/>
    <cellStyle name="40% - Ênfase6 11 3 4 2" xfId="11355" xr:uid="{2F354CA3-6634-4256-BCEB-EF476DF1D7CA}"/>
    <cellStyle name="40% - Ênfase6 11 3 5" xfId="9307" xr:uid="{A417F6FB-CF33-4E8C-9D12-141FB5856A8C}"/>
    <cellStyle name="40% - Ênfase6 11 4" xfId="2069" xr:uid="{450CAF29-01AC-47D2-9896-EC7B973ACB7E}"/>
    <cellStyle name="40% - Ênfase6 11 4 2" xfId="6154" xr:uid="{05080AF4-8892-42D5-B4DB-75C8D17AFAE8}"/>
    <cellStyle name="40% - Ênfase6 11 4 2 2" xfId="14431" xr:uid="{25BAA235-1DD9-4E50-BD2A-0B85DAC3233B}"/>
    <cellStyle name="40% - Ênfase6 11 4 3" xfId="8154" xr:uid="{23560139-D9BE-4873-BA98-00775048B25F}"/>
    <cellStyle name="40% - Ênfase6 11 4 3 2" xfId="16431" xr:uid="{A0CFA0DA-C910-46A6-8F97-19A612E3AE10}"/>
    <cellStyle name="40% - Ênfase6 11 4 4" xfId="4121" xr:uid="{A18D27A4-8695-4FD8-A59A-402C87306971}"/>
    <cellStyle name="40% - Ênfase6 11 4 4 2" xfId="12398" xr:uid="{B90169AB-4EF3-41CE-9CA9-79C946C934E5}"/>
    <cellStyle name="40% - Ênfase6 11 4 5" xfId="10349" xr:uid="{882B3F9E-7B74-40EE-B5F4-1233C8F9A26D}"/>
    <cellStyle name="40% - Ênfase6 11 5" xfId="4619" xr:uid="{D85B26B0-3C14-4125-A97E-F0B2CA64500F}"/>
    <cellStyle name="40% - Ênfase6 11 5 2" xfId="12896" xr:uid="{A648DB5B-C9C6-464E-A9BD-58BB261799D4}"/>
    <cellStyle name="40% - Ênfase6 11 6" xfId="6648" xr:uid="{88B87227-FAF8-4E16-AF4C-2640A94CCE8F}"/>
    <cellStyle name="40% - Ênfase6 11 6 2" xfId="14925" xr:uid="{4CD130BF-2774-4BBC-B086-85625588410D}"/>
    <cellStyle name="40% - Ênfase6 11 7" xfId="2572" xr:uid="{7BA054C1-3B91-470E-9938-078B9B1E6662}"/>
    <cellStyle name="40% - Ênfase6 11 7 2" xfId="10849" xr:uid="{4539C3BB-E633-4774-8571-591A69614EB6}"/>
    <cellStyle name="40% - Ênfase6 11 8" xfId="8802" xr:uid="{68739706-54D4-4E47-BDF0-16292A3A8218}"/>
    <cellStyle name="40% - Ênfase6 12" xfId="463" xr:uid="{605EE935-0C8E-4435-BC52-7081ACBF792F}"/>
    <cellStyle name="40% - Ênfase6 12 2" xfId="1530" xr:uid="{D6C1FDF4-0A43-4608-8FF6-7D18D7253161}"/>
    <cellStyle name="40% - Ênfase6 12 2 2" xfId="5620" xr:uid="{B5B6379F-21A0-4BBD-8840-E2D10F87006B}"/>
    <cellStyle name="40% - Ênfase6 12 2 2 2" xfId="13897" xr:uid="{9772E2AC-4919-418A-8066-1B2877CFD6A2}"/>
    <cellStyle name="40% - Ênfase6 12 2 3" xfId="7643" xr:uid="{03AD4645-1743-4C71-8AFB-62B9C98FE145}"/>
    <cellStyle name="40% - Ênfase6 12 2 3 2" xfId="15920" xr:uid="{1FA969DD-FA0D-463C-AB3A-0AC29DB8455C}"/>
    <cellStyle name="40% - Ênfase6 12 2 4" xfId="3586" xr:uid="{7F1E66FC-4B56-4001-9C8C-E1F8D238A0C4}"/>
    <cellStyle name="40% - Ênfase6 12 2 4 2" xfId="11863" xr:uid="{4D743089-2E98-4702-8DF3-21C3B25BE4B6}"/>
    <cellStyle name="40% - Ênfase6 12 2 5" xfId="9814" xr:uid="{0FDCF618-96E3-49F0-AB92-58F011D35419}"/>
    <cellStyle name="40% - Ênfase6 12 3" xfId="1019" xr:uid="{256647BF-B693-4297-872B-C17626EF5E1F}"/>
    <cellStyle name="40% - Ênfase6 12 3 2" xfId="5122" xr:uid="{DCB48E8B-710F-49FE-A6F0-2EB686BFD856}"/>
    <cellStyle name="40% - Ênfase6 12 3 2 2" xfId="13399" xr:uid="{3784E563-2C98-4C62-A38C-C75078A365C2}"/>
    <cellStyle name="40% - Ênfase6 12 3 3" xfId="7147" xr:uid="{A5B0442B-108E-48C7-85A9-0F2FE099F45E}"/>
    <cellStyle name="40% - Ênfase6 12 3 3 2" xfId="15424" xr:uid="{0B00BEBC-F626-4245-B370-0E2D5BA09391}"/>
    <cellStyle name="40% - Ênfase6 12 3 4" xfId="3079" xr:uid="{9F63FAD4-16B7-4510-B629-D115B369451B}"/>
    <cellStyle name="40% - Ênfase6 12 3 4 2" xfId="11356" xr:uid="{EF3901CE-D95C-4633-BC09-ABDEA054C458}"/>
    <cellStyle name="40% - Ênfase6 12 3 5" xfId="9308" xr:uid="{8EBCB36B-25A3-40FA-9AA3-10943CDC87EE}"/>
    <cellStyle name="40% - Ênfase6 12 4" xfId="2070" xr:uid="{7701A575-C32B-4B65-B918-F23AB4A2E91C}"/>
    <cellStyle name="40% - Ênfase6 12 4 2" xfId="6155" xr:uid="{7EE2DFD4-5D2B-4BE4-A3C0-66BCCD6FDB1E}"/>
    <cellStyle name="40% - Ênfase6 12 4 2 2" xfId="14432" xr:uid="{19566EFE-DF37-4965-9421-F2535CE5CC04}"/>
    <cellStyle name="40% - Ênfase6 12 4 3" xfId="8155" xr:uid="{8AB4AB18-8782-45AD-86EB-183478E13AF4}"/>
    <cellStyle name="40% - Ênfase6 12 4 3 2" xfId="16432" xr:uid="{BEA391B2-CF84-4C7F-A3DC-0A15087601E1}"/>
    <cellStyle name="40% - Ênfase6 12 4 4" xfId="4122" xr:uid="{D83E5A86-3D1D-4A2D-8CC8-A96EE530BC31}"/>
    <cellStyle name="40% - Ênfase6 12 4 4 2" xfId="12399" xr:uid="{96C97AA5-FE68-4B4E-BF57-7022E9F99F7F}"/>
    <cellStyle name="40% - Ênfase6 12 4 5" xfId="10350" xr:uid="{27682C89-8E7C-4716-B955-AEF6B62C818F}"/>
    <cellStyle name="40% - Ênfase6 12 5" xfId="4620" xr:uid="{8B4F4A53-EA6B-481D-90CC-7E7532A762BD}"/>
    <cellStyle name="40% - Ênfase6 12 5 2" xfId="12897" xr:uid="{7C41CB89-5A4F-4F3B-8FA9-0AD7F82F5540}"/>
    <cellStyle name="40% - Ênfase6 12 6" xfId="6649" xr:uid="{0C85A373-5FD2-473F-A18C-F24683FAAFFF}"/>
    <cellStyle name="40% - Ênfase6 12 6 2" xfId="14926" xr:uid="{F65EAF5D-E75A-4B74-9EF0-C4EA061D4DE9}"/>
    <cellStyle name="40% - Ênfase6 12 7" xfId="2573" xr:uid="{66AA28D6-F50E-4A2D-BF60-D927ACF1A912}"/>
    <cellStyle name="40% - Ênfase6 12 7 2" xfId="10850" xr:uid="{9B5AF8D1-B2EF-4CE6-91B0-04EB635436FC}"/>
    <cellStyle name="40% - Ênfase6 12 8" xfId="8803" xr:uid="{816C736C-222C-406E-A38B-828ABE9E703D}"/>
    <cellStyle name="40% - Ênfase6 13" xfId="464" xr:uid="{98FD69D2-D0F2-4586-9652-699E03E7073E}"/>
    <cellStyle name="40% - Ênfase6 13 2" xfId="1531" xr:uid="{0E7CBC1D-8985-4EC5-80F2-DDA5E2E18411}"/>
    <cellStyle name="40% - Ênfase6 13 2 2" xfId="5621" xr:uid="{C57CFF2A-47DB-4BA6-B633-CE25FFB6F51D}"/>
    <cellStyle name="40% - Ênfase6 13 2 2 2" xfId="13898" xr:uid="{0277CD96-6DEB-4F00-9DB9-8B332A88782B}"/>
    <cellStyle name="40% - Ênfase6 13 2 3" xfId="7644" xr:uid="{29049F71-3B1C-4BAE-9BC1-D950175EF449}"/>
    <cellStyle name="40% - Ênfase6 13 2 3 2" xfId="15921" xr:uid="{5E502885-F776-4E42-AACD-227A690B18FD}"/>
    <cellStyle name="40% - Ênfase6 13 2 4" xfId="3587" xr:uid="{434A7F0C-89A9-493D-AA77-97103B15DEFB}"/>
    <cellStyle name="40% - Ênfase6 13 2 4 2" xfId="11864" xr:uid="{FC0AC8D5-57AC-4C89-B289-28B661C23389}"/>
    <cellStyle name="40% - Ênfase6 13 2 5" xfId="9815" xr:uid="{34A28775-D3BE-4FA9-8DA6-A44B9F7A8C39}"/>
    <cellStyle name="40% - Ênfase6 13 3" xfId="1020" xr:uid="{63D02972-F480-4630-B97B-E36A99A32079}"/>
    <cellStyle name="40% - Ênfase6 13 3 2" xfId="5123" xr:uid="{AEEF4898-E81D-457C-A7C7-48EEE83C4DA2}"/>
    <cellStyle name="40% - Ênfase6 13 3 2 2" xfId="13400" xr:uid="{0D3F8BDD-F03C-4503-862D-E1D3462D156B}"/>
    <cellStyle name="40% - Ênfase6 13 3 3" xfId="7148" xr:uid="{FF769187-D965-4C78-9D2E-9EE499321C5A}"/>
    <cellStyle name="40% - Ênfase6 13 3 3 2" xfId="15425" xr:uid="{30537BEB-6856-43E7-93E6-1F872E242E0B}"/>
    <cellStyle name="40% - Ênfase6 13 3 4" xfId="3080" xr:uid="{B25F38B8-605E-4441-B2C9-0247534DD979}"/>
    <cellStyle name="40% - Ênfase6 13 3 4 2" xfId="11357" xr:uid="{1BE7A50B-32AD-46A2-9421-E00300A527E1}"/>
    <cellStyle name="40% - Ênfase6 13 3 5" xfId="9309" xr:uid="{1E019C67-5A08-4E00-BE55-494C466705A6}"/>
    <cellStyle name="40% - Ênfase6 13 4" xfId="2071" xr:uid="{980B73F8-5C72-4726-B7D3-C4A231A8300D}"/>
    <cellStyle name="40% - Ênfase6 13 4 2" xfId="6156" xr:uid="{4652CE9F-B0EC-4944-9DF8-27B6922F81FA}"/>
    <cellStyle name="40% - Ênfase6 13 4 2 2" xfId="14433" xr:uid="{4F9C2973-44CF-4EFF-A1CD-47E8F79CBF54}"/>
    <cellStyle name="40% - Ênfase6 13 4 3" xfId="8156" xr:uid="{0B40BAFB-D86F-4DBD-A366-2C960BF34B37}"/>
    <cellStyle name="40% - Ênfase6 13 4 3 2" xfId="16433" xr:uid="{B65A2611-27A2-4470-B5D4-A03DEA5D4D46}"/>
    <cellStyle name="40% - Ênfase6 13 4 4" xfId="4123" xr:uid="{1407B91D-BE7A-4BE7-9C39-C30E24858A13}"/>
    <cellStyle name="40% - Ênfase6 13 4 4 2" xfId="12400" xr:uid="{E38FC2AE-1CF0-40CB-A1B0-0763799EC83D}"/>
    <cellStyle name="40% - Ênfase6 13 4 5" xfId="10351" xr:uid="{FC316A16-1036-4172-BBC0-6830E37C01B6}"/>
    <cellStyle name="40% - Ênfase6 13 5" xfId="4621" xr:uid="{A280CE2D-75D7-448E-B5C3-64F2B08519FE}"/>
    <cellStyle name="40% - Ênfase6 13 5 2" xfId="12898" xr:uid="{0363D8F5-BB14-4E7C-A13C-B188CBD031AB}"/>
    <cellStyle name="40% - Ênfase6 13 6" xfId="6650" xr:uid="{5D74586A-7133-4F61-B784-72A0E0C83F34}"/>
    <cellStyle name="40% - Ênfase6 13 6 2" xfId="14927" xr:uid="{FDC3DDBC-BE44-49A6-941F-81B018405AAB}"/>
    <cellStyle name="40% - Ênfase6 13 7" xfId="2574" xr:uid="{D05B9680-7917-4AFA-934B-3F6CABC397DC}"/>
    <cellStyle name="40% - Ênfase6 13 7 2" xfId="10851" xr:uid="{3058227E-8EF3-4830-ACBA-7AA5D61E8899}"/>
    <cellStyle name="40% - Ênfase6 13 8" xfId="8804" xr:uid="{C80896FC-5BC3-48BB-88F8-A2D046AB1495}"/>
    <cellStyle name="40% - Ênfase6 14" xfId="350" xr:uid="{6487736D-684E-4B14-8EFF-63C844FE65A9}"/>
    <cellStyle name="40% - Ênfase6 14 2" xfId="1433" xr:uid="{56DDA66D-8E0F-42E0-8427-2B998882F8BD}"/>
    <cellStyle name="40% - Ênfase6 14 2 2" xfId="5523" xr:uid="{5B213C8C-FCC7-4DC2-8335-8A4EF7716B25}"/>
    <cellStyle name="40% - Ênfase6 14 2 2 2" xfId="13800" xr:uid="{D852F9DB-7734-4F19-9835-216AFA617188}"/>
    <cellStyle name="40% - Ênfase6 14 2 3" xfId="7547" xr:uid="{F067AFD1-940C-4750-97E6-5457FBAF2FDB}"/>
    <cellStyle name="40% - Ênfase6 14 2 3 2" xfId="15824" xr:uid="{D1FE7A2B-DDCC-47D6-ABD3-7214F36C1866}"/>
    <cellStyle name="40% - Ênfase6 14 2 4" xfId="3489" xr:uid="{12698855-0748-44A3-A801-EB9DB319E8BD}"/>
    <cellStyle name="40% - Ênfase6 14 2 4 2" xfId="11766" xr:uid="{9AA4CBC6-8D2C-487C-8A96-17CBDB3B219B}"/>
    <cellStyle name="40% - Ênfase6 14 2 5" xfId="9717" xr:uid="{3B32D4C6-B500-4168-817E-EBDF3F7C1F31}"/>
    <cellStyle name="40% - Ênfase6 14 3" xfId="923" xr:uid="{AE4BBDA1-13D4-49FD-BF8D-70A8F0F8274E}"/>
    <cellStyle name="40% - Ênfase6 14 3 2" xfId="5026" xr:uid="{0AF3B0D7-724C-47AC-869B-E5BA26D8388B}"/>
    <cellStyle name="40% - Ênfase6 14 3 2 2" xfId="13303" xr:uid="{954CCA76-7A98-43DB-852E-E7D088F71666}"/>
    <cellStyle name="40% - Ênfase6 14 3 3" xfId="7051" xr:uid="{5E245C6B-4CDC-471F-BF00-279EBDDB2292}"/>
    <cellStyle name="40% - Ênfase6 14 3 3 2" xfId="15328" xr:uid="{1D21E6DD-7946-42EE-8653-F532F87787BE}"/>
    <cellStyle name="40% - Ênfase6 14 3 4" xfId="2983" xr:uid="{AEEE5042-211B-4735-AF73-F1576098C120}"/>
    <cellStyle name="40% - Ênfase6 14 3 4 2" xfId="11260" xr:uid="{61180C3C-1200-484F-8FF8-5698889ED122}"/>
    <cellStyle name="40% - Ênfase6 14 3 5" xfId="9212" xr:uid="{4CC2A688-FFEB-4E2C-9831-708509E96A45}"/>
    <cellStyle name="40% - Ênfase6 14 4" xfId="1974" xr:uid="{7B0841D2-0E29-4FC2-B17F-64EC79CFC8F0}"/>
    <cellStyle name="40% - Ênfase6 14 4 2" xfId="6059" xr:uid="{857ECF8D-6BBA-4585-8535-4BC8D218B110}"/>
    <cellStyle name="40% - Ênfase6 14 4 2 2" xfId="14336" xr:uid="{2CE71C1F-7806-412D-9617-D30CB18E85A9}"/>
    <cellStyle name="40% - Ênfase6 14 4 3" xfId="8059" xr:uid="{6020D889-477E-4932-9E4F-E180920F8406}"/>
    <cellStyle name="40% - Ênfase6 14 4 3 2" xfId="16336" xr:uid="{79581A46-BF40-45EA-9FFD-A7203B870EF6}"/>
    <cellStyle name="40% - Ênfase6 14 4 4" xfId="4026" xr:uid="{5E370B27-09A3-494B-9209-3689679E98B5}"/>
    <cellStyle name="40% - Ênfase6 14 4 4 2" xfId="12303" xr:uid="{6C6E4670-17C5-49E9-8356-B3B4B220514E}"/>
    <cellStyle name="40% - Ênfase6 14 4 5" xfId="10254" xr:uid="{496F8065-21BF-4BBC-8331-5BA17043B6E5}"/>
    <cellStyle name="40% - Ênfase6 14 5" xfId="4523" xr:uid="{7ED72EF2-FC58-4692-8684-092DC8AF558C}"/>
    <cellStyle name="40% - Ênfase6 14 5 2" xfId="12800" xr:uid="{6EAE632C-1EAC-4F89-96F7-DB337C79EF97}"/>
    <cellStyle name="40% - Ênfase6 14 6" xfId="6553" xr:uid="{F081600D-59EF-4E57-A4EB-824B5A4C8155}"/>
    <cellStyle name="40% - Ênfase6 14 6 2" xfId="14830" xr:uid="{14C5B999-5EE6-45DE-A84C-B09F2738F03A}"/>
    <cellStyle name="40% - Ênfase6 14 7" xfId="2476" xr:uid="{6293FA95-338B-42C4-BDE6-E4AE937B0DD4}"/>
    <cellStyle name="40% - Ênfase6 14 7 2" xfId="10753" xr:uid="{F69969BD-222A-4346-9519-352D43D4C158}"/>
    <cellStyle name="40% - Ênfase6 14 8" xfId="8706" xr:uid="{79EA40F6-66A0-4EC3-B714-C188CA33B5D1}"/>
    <cellStyle name="40% - Ênfase6 15" xfId="128" xr:uid="{38A2E793-7496-4311-9DDE-135EC87BC940}"/>
    <cellStyle name="40% - Ênfase6 15 2" xfId="1223" xr:uid="{5D0ABE50-16FD-420F-801C-C9BF9DEBC64A}"/>
    <cellStyle name="40% - Ênfase6 15 2 2" xfId="5314" xr:uid="{851AE154-B267-47D2-A815-CC1B3388FB8C}"/>
    <cellStyle name="40% - Ênfase6 15 2 2 2" xfId="13591" xr:uid="{30AFBF7E-732F-49BC-B0A1-9C8799F3C14F}"/>
    <cellStyle name="40% - Ênfase6 15 2 3" xfId="7339" xr:uid="{B76C7F0B-7FA3-475B-BF89-06C1FE54659A}"/>
    <cellStyle name="40% - Ênfase6 15 2 3 2" xfId="15616" xr:uid="{6DE76503-09AE-4256-A24F-CBE572B13DEF}"/>
    <cellStyle name="40% - Ênfase6 15 2 4" xfId="3279" xr:uid="{89EA113B-E466-4EF2-8BAE-207294E1E8EC}"/>
    <cellStyle name="40% - Ênfase6 15 2 4 2" xfId="11556" xr:uid="{33F17B4F-4627-4FA5-AED3-42E59A303895}"/>
    <cellStyle name="40% - Ênfase6 15 2 5" xfId="9507" xr:uid="{7463801F-E409-4A09-8F7F-AA2BD181E16A}"/>
    <cellStyle name="40% - Ênfase6 15 3" xfId="713" xr:uid="{E4138D23-364E-4CE8-89BE-8DCBD314E980}"/>
    <cellStyle name="40% - Ênfase6 15 3 2" xfId="4818" xr:uid="{0D92CE49-90E8-4791-A3D1-DB942912125F}"/>
    <cellStyle name="40% - Ênfase6 15 3 2 2" xfId="13095" xr:uid="{E576C6CA-38F9-4168-8B86-7320F2EEE9D3}"/>
    <cellStyle name="40% - Ênfase6 15 3 3" xfId="6843" xr:uid="{A49BCAA6-3ABE-4E0B-809B-FBF9A7EF63BD}"/>
    <cellStyle name="40% - Ênfase6 15 3 3 2" xfId="15120" xr:uid="{FA063563-E803-4E42-A112-53A57E0D98B2}"/>
    <cellStyle name="40% - Ênfase6 15 3 4" xfId="2773" xr:uid="{F7B48DE1-6061-4A83-BC8D-2F6C8BF37E94}"/>
    <cellStyle name="40% - Ênfase6 15 3 4 2" xfId="11050" xr:uid="{E1CD08BC-C640-4DD0-B465-20D66F5A92B0}"/>
    <cellStyle name="40% - Ênfase6 15 3 5" xfId="9002" xr:uid="{E3E87596-F3B9-451F-ACA3-CDDF64EBCB65}"/>
    <cellStyle name="40% - Ênfase6 15 4" xfId="1765" xr:uid="{71ED6BB9-0546-4A7C-9203-A7E780AE804B}"/>
    <cellStyle name="40% - Ênfase6 15 4 2" xfId="5851" xr:uid="{50E9375A-949F-4708-83DD-5F3A86FB9BFC}"/>
    <cellStyle name="40% - Ênfase6 15 4 2 2" xfId="14128" xr:uid="{66024A4E-94F2-4F13-88D4-74921C643F8F}"/>
    <cellStyle name="40% - Ênfase6 15 4 3" xfId="7851" xr:uid="{CA5E61FC-8AE7-4B72-8F71-C27EEACF4F55}"/>
    <cellStyle name="40% - Ênfase6 15 4 3 2" xfId="16128" xr:uid="{5278E223-B2B0-4104-AE35-1DEFA952944B}"/>
    <cellStyle name="40% - Ênfase6 15 4 4" xfId="3817" xr:uid="{6FF16428-762A-4236-B612-0BAF3080518B}"/>
    <cellStyle name="40% - Ênfase6 15 4 4 2" xfId="12094" xr:uid="{9BBE94F7-9FAB-43F8-9DC5-FA20F9FD41CB}"/>
    <cellStyle name="40% - Ênfase6 15 4 5" xfId="10045" xr:uid="{71D629D5-B3EB-41A6-BFB2-0C5BBBE765BB}"/>
    <cellStyle name="40% - Ênfase6 15 5" xfId="4314" xr:uid="{FAAB8C3D-6246-4335-8568-1CBC910CEDD0}"/>
    <cellStyle name="40% - Ênfase6 15 5 2" xfId="12591" xr:uid="{665A58C2-7FCC-42DD-9837-7D6D6702F5C3}"/>
    <cellStyle name="40% - Ênfase6 15 6" xfId="6345" xr:uid="{4AE9741D-4D0F-4274-B67B-653EF0AA4BC9}"/>
    <cellStyle name="40% - Ênfase6 15 6 2" xfId="14622" xr:uid="{9C45F509-8464-4EEF-9EBE-BF267A92B3C9}"/>
    <cellStyle name="40% - Ênfase6 15 7" xfId="2265" xr:uid="{40F70703-E5CB-4328-9F86-974E1A6DB1CB}"/>
    <cellStyle name="40% - Ênfase6 15 7 2" xfId="10542" xr:uid="{4F6FAAFF-8E7B-4435-89BB-E03858E8D3E6}"/>
    <cellStyle name="40% - Ênfase6 15 8" xfId="8496" xr:uid="{8217B787-6AD0-40C5-8B7F-33E4DB955281}"/>
    <cellStyle name="40% - Ênfase6 16" xfId="355" xr:uid="{CC4357F2-FB2B-48FE-9617-F3B0E9681CA8}"/>
    <cellStyle name="40% - Ênfase6 16 2" xfId="1438" xr:uid="{5B8BEFFC-DADB-4028-A491-CCA1DCC4B8E0}"/>
    <cellStyle name="40% - Ênfase6 16 2 2" xfId="5528" xr:uid="{9F2DAEF7-A93C-469F-9C92-568A6F536932}"/>
    <cellStyle name="40% - Ênfase6 16 2 2 2" xfId="13805" xr:uid="{BA30D976-5C38-4F22-AA8A-3759BF8C3E44}"/>
    <cellStyle name="40% - Ênfase6 16 2 3" xfId="7552" xr:uid="{5EAF7A1B-30CE-485D-9539-920C0667800E}"/>
    <cellStyle name="40% - Ênfase6 16 2 3 2" xfId="15829" xr:uid="{E765F3EF-75C8-4777-9671-C5378B333B45}"/>
    <cellStyle name="40% - Ênfase6 16 2 4" xfId="3494" xr:uid="{9BE7C22D-55C0-431B-8457-62BF7D76C225}"/>
    <cellStyle name="40% - Ênfase6 16 2 4 2" xfId="11771" xr:uid="{015E5DA7-B382-4AD2-97B9-BEB5373A3BDB}"/>
    <cellStyle name="40% - Ênfase6 16 2 5" xfId="9722" xr:uid="{B7A5824C-7CEC-43D7-BE17-B454758D3321}"/>
    <cellStyle name="40% - Ênfase6 16 3" xfId="928" xr:uid="{C1241822-C64A-48D0-9FAF-E89BA0D2136B}"/>
    <cellStyle name="40% - Ênfase6 16 3 2" xfId="5031" xr:uid="{F664C977-FD25-4EA2-ACB2-D75F5811ADD6}"/>
    <cellStyle name="40% - Ênfase6 16 3 2 2" xfId="13308" xr:uid="{81AB07F0-69E0-4D09-AD99-9D8510B837CA}"/>
    <cellStyle name="40% - Ênfase6 16 3 3" xfId="7056" xr:uid="{391F7F5C-3348-4B17-8139-B04813DBDDA8}"/>
    <cellStyle name="40% - Ênfase6 16 3 3 2" xfId="15333" xr:uid="{2AB110B4-6926-4B6B-98B3-BC4F73953CA0}"/>
    <cellStyle name="40% - Ênfase6 16 3 4" xfId="2988" xr:uid="{43B7C022-A825-4C5D-9475-4D11FA9A8921}"/>
    <cellStyle name="40% - Ênfase6 16 3 4 2" xfId="11265" xr:uid="{D2E1A074-B2B5-40E3-93B3-75E19FA368C5}"/>
    <cellStyle name="40% - Ênfase6 16 3 5" xfId="9217" xr:uid="{9D9038D1-04A1-47B2-802D-8521696D8BBB}"/>
    <cellStyle name="40% - Ênfase6 16 4" xfId="1979" xr:uid="{45B2049E-FC57-4158-9EBD-EC0BE9F441B4}"/>
    <cellStyle name="40% - Ênfase6 16 4 2" xfId="6064" xr:uid="{D633AFAE-5E97-4419-AF46-8F920696C42E}"/>
    <cellStyle name="40% - Ênfase6 16 4 2 2" xfId="14341" xr:uid="{B0E459D4-18E1-4C21-87AB-8DFCBCD55492}"/>
    <cellStyle name="40% - Ênfase6 16 4 3" xfId="8064" xr:uid="{9C030FCC-26C7-435F-93FE-2B59DA12E003}"/>
    <cellStyle name="40% - Ênfase6 16 4 3 2" xfId="16341" xr:uid="{99561BAE-E60D-4FF6-AE20-5D97B3469E5E}"/>
    <cellStyle name="40% - Ênfase6 16 4 4" xfId="4031" xr:uid="{50069568-4FDB-487A-A789-4C0B8E54AEDC}"/>
    <cellStyle name="40% - Ênfase6 16 4 4 2" xfId="12308" xr:uid="{E028D661-1D64-4BA7-95EA-64FBCBC15FF1}"/>
    <cellStyle name="40% - Ênfase6 16 4 5" xfId="10259" xr:uid="{1C001624-1E65-46F8-A922-85209F085CF1}"/>
    <cellStyle name="40% - Ênfase6 16 5" xfId="4528" xr:uid="{FF50E495-C0DD-4AE1-AF28-EA396F2005A3}"/>
    <cellStyle name="40% - Ênfase6 16 5 2" xfId="12805" xr:uid="{8AF71422-AEB9-4CB8-8C13-5B411B53CE1B}"/>
    <cellStyle name="40% - Ênfase6 16 6" xfId="6558" xr:uid="{72D1090C-FB50-4519-8728-AD94F7C708EC}"/>
    <cellStyle name="40% - Ênfase6 16 6 2" xfId="14835" xr:uid="{7009A9E6-9615-47DE-8EA7-6C58CAEA95BD}"/>
    <cellStyle name="40% - Ênfase6 16 7" xfId="2481" xr:uid="{AC17C160-0B47-40BF-A2DF-F5222B8DF8DA}"/>
    <cellStyle name="40% - Ênfase6 16 7 2" xfId="10758" xr:uid="{D454167E-85FA-4A30-9E2A-FF8B3D31A165}"/>
    <cellStyle name="40% - Ênfase6 16 8" xfId="8711" xr:uid="{8CB8B1A0-2805-4D9D-B11B-A47BF1AE7995}"/>
    <cellStyle name="40% - Ênfase6 17" xfId="304" xr:uid="{68400046-3F69-479F-9FC6-6CFF70D6D0EB}"/>
    <cellStyle name="40% - Ênfase6 17 2" xfId="1391" xr:uid="{94994E77-98CC-4F98-BE45-0258F705DAD1}"/>
    <cellStyle name="40% - Ênfase6 17 2 2" xfId="5481" xr:uid="{3401FFD8-C9B2-4018-9775-490A2B54C345}"/>
    <cellStyle name="40% - Ênfase6 17 2 2 2" xfId="13758" xr:uid="{D8F4FEEE-351F-465A-BED5-E88D137A9699}"/>
    <cellStyle name="40% - Ênfase6 17 2 3" xfId="7506" xr:uid="{DFA87147-BFC3-42CF-B351-56935323DB08}"/>
    <cellStyle name="40% - Ênfase6 17 2 3 2" xfId="15783" xr:uid="{33CEB884-BC00-4F21-AFBA-460199C43D81}"/>
    <cellStyle name="40% - Ênfase6 17 2 4" xfId="3447" xr:uid="{03EAA311-BBE1-45A0-B44D-1E0A2FBB22EE}"/>
    <cellStyle name="40% - Ênfase6 17 2 4 2" xfId="11724" xr:uid="{8B4A392D-E807-4B9C-AF4A-5501A4833E73}"/>
    <cellStyle name="40% - Ênfase6 17 2 5" xfId="9675" xr:uid="{B03500E5-8B05-4F4B-B644-51B6AB932D94}"/>
    <cellStyle name="40% - Ênfase6 17 3" xfId="882" xr:uid="{FE23FC88-0784-436A-A675-BBB5298CE464}"/>
    <cellStyle name="40% - Ênfase6 17 3 2" xfId="4985" xr:uid="{9A879330-AA06-406A-A66D-EAD826800D5A}"/>
    <cellStyle name="40% - Ênfase6 17 3 2 2" xfId="13262" xr:uid="{C94DE09B-5857-492C-9E1C-B6E18644D587}"/>
    <cellStyle name="40% - Ênfase6 17 3 3" xfId="7010" xr:uid="{53955BF5-6988-4629-9418-915D71E1E1BA}"/>
    <cellStyle name="40% - Ênfase6 17 3 3 2" xfId="15287" xr:uid="{5D830501-B13E-491D-8895-02A175D4B2A0}"/>
    <cellStyle name="40% - Ênfase6 17 3 4" xfId="2942" xr:uid="{B3557286-1750-47A7-B563-1D7F87C0363C}"/>
    <cellStyle name="40% - Ênfase6 17 3 4 2" xfId="11219" xr:uid="{D0EB3A27-A20F-4482-A184-BEE72BBF59C7}"/>
    <cellStyle name="40% - Ênfase6 17 3 5" xfId="9171" xr:uid="{CD5872FB-BD55-4EC7-9176-995C403EF61B}"/>
    <cellStyle name="40% - Ênfase6 17 4" xfId="1933" xr:uid="{3186F548-40E1-4700-8429-F7E87D259992}"/>
    <cellStyle name="40% - Ênfase6 17 4 2" xfId="6018" xr:uid="{34BA1A43-C84E-4EF6-9205-42168CF9EAED}"/>
    <cellStyle name="40% - Ênfase6 17 4 2 2" xfId="14295" xr:uid="{709F94ED-5BF0-4D3C-805D-8D168EA8117E}"/>
    <cellStyle name="40% - Ênfase6 17 4 3" xfId="8018" xr:uid="{C5D224F3-035F-4A4D-894F-53E40D43AF14}"/>
    <cellStyle name="40% - Ênfase6 17 4 3 2" xfId="16295" xr:uid="{68004BD3-24A0-48AA-9609-491276C9999E}"/>
    <cellStyle name="40% - Ênfase6 17 4 4" xfId="3985" xr:uid="{5095CA92-0F94-4F1D-A268-690B3EB9757F}"/>
    <cellStyle name="40% - Ênfase6 17 4 4 2" xfId="12262" xr:uid="{6C87AFD3-8ECA-4799-9DD0-4C160FE33600}"/>
    <cellStyle name="40% - Ênfase6 17 4 5" xfId="10213" xr:uid="{9BB29917-1CF6-40CE-A026-80417F35F769}"/>
    <cellStyle name="40% - Ênfase6 17 5" xfId="4481" xr:uid="{60D7BC57-2177-4D33-8875-40198F9F66B5}"/>
    <cellStyle name="40% - Ênfase6 17 5 2" xfId="12758" xr:uid="{825F3E9A-B642-45A8-A284-87A4FF0A44EC}"/>
    <cellStyle name="40% - Ênfase6 17 6" xfId="6512" xr:uid="{13E0A412-5D1F-4D65-8213-154EB4524B31}"/>
    <cellStyle name="40% - Ênfase6 17 6 2" xfId="14789" xr:uid="{2D8C0174-EC24-47E4-9AA1-9B6E537A90E7}"/>
    <cellStyle name="40% - Ênfase6 17 7" xfId="2433" xr:uid="{73C4D973-C96D-4A63-9E9B-8E9094F82394}"/>
    <cellStyle name="40% - Ênfase6 17 7 2" xfId="10710" xr:uid="{E5A631E2-5335-418A-9B2C-EB59FCC24CE5}"/>
    <cellStyle name="40% - Ênfase6 17 8" xfId="8664" xr:uid="{81D69F4B-5FB5-4AC3-8BD7-B4B0DD86ABB6}"/>
    <cellStyle name="40% - Ênfase6 18" xfId="361" xr:uid="{854CCEDB-7DA4-4CA9-9A23-3D30BB24C72D}"/>
    <cellStyle name="40% - Ênfase6 18 2" xfId="1443" xr:uid="{4484B696-3752-4C63-B6F0-BC1B6D53A2CD}"/>
    <cellStyle name="40% - Ênfase6 18 2 2" xfId="5533" xr:uid="{EBE0536B-B8C3-49CA-983B-6685344C154F}"/>
    <cellStyle name="40% - Ênfase6 18 2 2 2" xfId="13810" xr:uid="{E45B5B9E-EE5C-4666-A9D1-D0FD007D56BB}"/>
    <cellStyle name="40% - Ênfase6 18 2 3" xfId="7557" xr:uid="{CC57889F-1DCE-4419-ACC0-B015D50B13E4}"/>
    <cellStyle name="40% - Ênfase6 18 2 3 2" xfId="15834" xr:uid="{6FBAF039-9D2E-4B8F-9C08-5FD3DC67E97D}"/>
    <cellStyle name="40% - Ênfase6 18 2 4" xfId="3499" xr:uid="{F946057C-A81B-4BE0-B7E4-DF12E135723B}"/>
    <cellStyle name="40% - Ênfase6 18 2 4 2" xfId="11776" xr:uid="{954D987F-F58B-46C2-BC65-0979B1BE28DA}"/>
    <cellStyle name="40% - Ênfase6 18 2 5" xfId="9727" xr:uid="{7769CFAF-E347-4E3C-86FB-63B96A072317}"/>
    <cellStyle name="40% - Ênfase6 18 3" xfId="933" xr:uid="{26DD3F01-CA69-4B1D-B271-A68F5EAEAA35}"/>
    <cellStyle name="40% - Ênfase6 18 3 2" xfId="5036" xr:uid="{1B2C0ED7-5AB5-4649-B5B1-2D333AF4D3F5}"/>
    <cellStyle name="40% - Ênfase6 18 3 2 2" xfId="13313" xr:uid="{8BCCDC43-8874-4FCF-82D9-8A631E6A2325}"/>
    <cellStyle name="40% - Ênfase6 18 3 3" xfId="7061" xr:uid="{373440B5-496C-4125-8CF9-4FAB8BC5EAC6}"/>
    <cellStyle name="40% - Ênfase6 18 3 3 2" xfId="15338" xr:uid="{D88AA404-368C-4AE8-951A-A67C98715611}"/>
    <cellStyle name="40% - Ênfase6 18 3 4" xfId="2993" xr:uid="{FED21EEC-C053-4CA3-92A4-03CDCDBAFD9E}"/>
    <cellStyle name="40% - Ênfase6 18 3 4 2" xfId="11270" xr:uid="{3B5A1F6E-C8D6-4221-BD57-27071A531079}"/>
    <cellStyle name="40% - Ênfase6 18 3 5" xfId="9222" xr:uid="{B83EDDFF-4CE8-45AA-9D5E-C3696206021D}"/>
    <cellStyle name="40% - Ênfase6 18 4" xfId="1984" xr:uid="{1C1854FE-D287-428D-965B-660B826F3C91}"/>
    <cellStyle name="40% - Ênfase6 18 4 2" xfId="6069" xr:uid="{FD6F74BF-7CD0-4ACA-857E-B6873B6B72EC}"/>
    <cellStyle name="40% - Ênfase6 18 4 2 2" xfId="14346" xr:uid="{50FC12A7-F41C-4E1F-9A1F-8273C120F41B}"/>
    <cellStyle name="40% - Ênfase6 18 4 3" xfId="8069" xr:uid="{1E674DB2-D88E-4871-AC46-01BE1F11E858}"/>
    <cellStyle name="40% - Ênfase6 18 4 3 2" xfId="16346" xr:uid="{80E1F976-8249-4C7E-9A5F-FA334B07C8DA}"/>
    <cellStyle name="40% - Ênfase6 18 4 4" xfId="4036" xr:uid="{22AFEE60-71CC-4A29-ADAD-5440EE173BF4}"/>
    <cellStyle name="40% - Ênfase6 18 4 4 2" xfId="12313" xr:uid="{AF1C0B66-7FE1-4B41-999F-C195446F3900}"/>
    <cellStyle name="40% - Ênfase6 18 4 5" xfId="10264" xr:uid="{6BE522F8-803B-4633-A1D4-38227A7C6569}"/>
    <cellStyle name="40% - Ênfase6 18 5" xfId="4533" xr:uid="{69D64879-1BAB-4249-BE8A-1A45873601C3}"/>
    <cellStyle name="40% - Ênfase6 18 5 2" xfId="12810" xr:uid="{B5120364-C8D1-48BC-9098-EC3FF56B1987}"/>
    <cellStyle name="40% - Ênfase6 18 6" xfId="6563" xr:uid="{B8F56D73-5772-4E64-A3AC-15986A6DAC49}"/>
    <cellStyle name="40% - Ênfase6 18 6 2" xfId="14840" xr:uid="{F70D3772-1D0C-498F-AD34-70CEC9705D93}"/>
    <cellStyle name="40% - Ênfase6 18 7" xfId="2486" xr:uid="{8F8675BC-4DEF-4F98-A3A6-BB818DBB35C6}"/>
    <cellStyle name="40% - Ênfase6 18 7 2" xfId="10763" xr:uid="{F0F8C477-0552-4C6C-B070-19E876521086}"/>
    <cellStyle name="40% - Ênfase6 18 8" xfId="8716" xr:uid="{C6F016E7-0B2F-4458-BED9-8B934CF48DA8}"/>
    <cellStyle name="40% - Ênfase6 19" xfId="365" xr:uid="{A0A42CF8-4EDC-4CEA-8EBD-9AF734FD5A76}"/>
    <cellStyle name="40% - Ênfase6 19 2" xfId="1446" xr:uid="{16A4F0C2-1FB0-4E5B-942E-DBD77593BABD}"/>
    <cellStyle name="40% - Ênfase6 19 2 2" xfId="5536" xr:uid="{3AD7A4E5-DD0C-4A8D-9FC4-675F70C6762B}"/>
    <cellStyle name="40% - Ênfase6 19 2 2 2" xfId="13813" xr:uid="{8FC598E9-7339-4DE0-8F0B-4A13B0B59134}"/>
    <cellStyle name="40% - Ênfase6 19 2 3" xfId="7560" xr:uid="{A950CC0D-84B0-4A05-B6C1-D19A0BDCF450}"/>
    <cellStyle name="40% - Ênfase6 19 2 3 2" xfId="15837" xr:uid="{6F574D25-34DD-4D01-BFD8-CE32FC3095DE}"/>
    <cellStyle name="40% - Ênfase6 19 2 4" xfId="3502" xr:uid="{2F93A0A0-1800-4085-A00E-C86167A8DB05}"/>
    <cellStyle name="40% - Ênfase6 19 2 4 2" xfId="11779" xr:uid="{D9EFC0E1-5B2B-4189-B335-87377440B1D5}"/>
    <cellStyle name="40% - Ênfase6 19 2 5" xfId="9730" xr:uid="{1A367061-A854-4287-8C08-58D181FF4C79}"/>
    <cellStyle name="40% - Ênfase6 19 3" xfId="936" xr:uid="{12F61D06-9F79-4270-B163-74BDE85DC7D0}"/>
    <cellStyle name="40% - Ênfase6 19 3 2" xfId="5039" xr:uid="{E124DA76-3D4E-4BF0-9CDE-75AE897B10F8}"/>
    <cellStyle name="40% - Ênfase6 19 3 2 2" xfId="13316" xr:uid="{8517A3F0-6B59-4629-9FF4-4257FC77F534}"/>
    <cellStyle name="40% - Ênfase6 19 3 3" xfId="7064" xr:uid="{0318C4E6-3444-4A35-9FF1-698BDFDFC90E}"/>
    <cellStyle name="40% - Ênfase6 19 3 3 2" xfId="15341" xr:uid="{A84C1897-A647-40CB-82DE-F9461B915E9D}"/>
    <cellStyle name="40% - Ênfase6 19 3 4" xfId="2996" xr:uid="{46A974D9-7821-4164-8CC8-7BCDEEF8A7FF}"/>
    <cellStyle name="40% - Ênfase6 19 3 4 2" xfId="11273" xr:uid="{37B8A24F-7622-4868-BB8B-D22CD1C93E53}"/>
    <cellStyle name="40% - Ênfase6 19 3 5" xfId="9225" xr:uid="{DB03E84B-BA3B-4F2A-9FE8-2B2CA67E2B3E}"/>
    <cellStyle name="40% - Ênfase6 19 4" xfId="1987" xr:uid="{3D8ED480-9D3A-4B9C-BDEF-883EAC7115F0}"/>
    <cellStyle name="40% - Ênfase6 19 4 2" xfId="6072" xr:uid="{E07B2D8C-56AD-4C3E-A177-CA20AE8243F2}"/>
    <cellStyle name="40% - Ênfase6 19 4 2 2" xfId="14349" xr:uid="{93F204F3-2A80-4328-844A-16042A1AE790}"/>
    <cellStyle name="40% - Ênfase6 19 4 3" xfId="8072" xr:uid="{40F552EE-0881-4AB1-9C6F-8D73B5CE13FE}"/>
    <cellStyle name="40% - Ênfase6 19 4 3 2" xfId="16349" xr:uid="{2FEF1962-3B64-479E-B872-568A8FD2A617}"/>
    <cellStyle name="40% - Ênfase6 19 4 4" xfId="4039" xr:uid="{5EC31EAC-3239-4B44-9401-290545D158AD}"/>
    <cellStyle name="40% - Ênfase6 19 4 4 2" xfId="12316" xr:uid="{D129EFD7-2BAE-4839-9B49-195A9FDA09CF}"/>
    <cellStyle name="40% - Ênfase6 19 4 5" xfId="10267" xr:uid="{0925CE86-BA15-40E7-818B-547F1D92ECA1}"/>
    <cellStyle name="40% - Ênfase6 19 5" xfId="4536" xr:uid="{05F99057-41D4-41F9-B98A-26F606BDF6EB}"/>
    <cellStyle name="40% - Ênfase6 19 5 2" xfId="12813" xr:uid="{0F14EB44-72E8-4B32-A3EF-3EC3404A2BB9}"/>
    <cellStyle name="40% - Ênfase6 19 6" xfId="6566" xr:uid="{01A0DD18-ABC7-4DB2-864B-6CA237B5B859}"/>
    <cellStyle name="40% - Ênfase6 19 6 2" xfId="14843" xr:uid="{BA0830C3-7036-42C4-934A-E6875D70E77E}"/>
    <cellStyle name="40% - Ênfase6 19 7" xfId="2489" xr:uid="{63E4D74B-89F3-4731-8AF0-0E4DB4A40D52}"/>
    <cellStyle name="40% - Ênfase6 19 7 2" xfId="10766" xr:uid="{B2385AF2-8D7E-4B82-8974-D7EA089B1604}"/>
    <cellStyle name="40% - Ênfase6 19 8" xfId="8719" xr:uid="{7AA48FA3-E611-42E1-B3E0-D3F9990BE037}"/>
    <cellStyle name="40% - Ênfase6 2" xfId="253" xr:uid="{9566802B-2B75-47D9-82E1-49F58371CA5E}"/>
    <cellStyle name="40% - Ênfase6 2 2" xfId="255" xr:uid="{2BC8666E-0805-4FD9-911C-F1B287D26EBD}"/>
    <cellStyle name="40% - Ênfase6 2 2 2" xfId="1343" xr:uid="{A1E1CCB0-F71E-4FB6-A30F-CA743065A99C}"/>
    <cellStyle name="40% - Ênfase6 2 2 2 2" xfId="5433" xr:uid="{26A02F23-6C8F-4729-A7E6-D7DB223978BE}"/>
    <cellStyle name="40% - Ênfase6 2 2 2 2 2" xfId="13710" xr:uid="{87667279-336A-4CCD-BEA1-EE625C89DB94}"/>
    <cellStyle name="40% - Ênfase6 2 2 2 3" xfId="7458" xr:uid="{8152CDA7-D38C-491A-B436-BDED51F5DBD0}"/>
    <cellStyle name="40% - Ênfase6 2 2 2 3 2" xfId="15735" xr:uid="{978894AB-0BD9-4DAA-A358-392D0431CB91}"/>
    <cellStyle name="40% - Ênfase6 2 2 2 4" xfId="3399" xr:uid="{2D6D884D-C401-46A7-A707-1B5A3B0A5DE9}"/>
    <cellStyle name="40% - Ênfase6 2 2 2 4 2" xfId="11676" xr:uid="{35691000-41CB-4F4F-86A4-3AD9AE74B286}"/>
    <cellStyle name="40% - Ênfase6 2 2 2 5" xfId="9627" xr:uid="{8825985B-BC4A-49B1-B109-95C9ED200FA4}"/>
    <cellStyle name="40% - Ênfase6 2 2 3" xfId="834" xr:uid="{4CAC6389-BA53-4052-8334-370E5E3B6DDC}"/>
    <cellStyle name="40% - Ênfase6 2 2 3 2" xfId="4937" xr:uid="{169D9594-660A-47AE-A478-E83439415880}"/>
    <cellStyle name="40% - Ênfase6 2 2 3 2 2" xfId="13214" xr:uid="{9567F5D2-28BC-4095-BAF7-DB0F383C301B}"/>
    <cellStyle name="40% - Ênfase6 2 2 3 3" xfId="6962" xr:uid="{4EC25A5C-330D-492F-B1EA-F1BF3FDCB3A6}"/>
    <cellStyle name="40% - Ênfase6 2 2 3 3 2" xfId="15239" xr:uid="{C505F917-EB9A-417C-8930-8D9A01B19411}"/>
    <cellStyle name="40% - Ênfase6 2 2 3 4" xfId="2894" xr:uid="{BBB32F3B-5867-4EC8-8BA1-E18C7E6DEF6B}"/>
    <cellStyle name="40% - Ênfase6 2 2 3 4 2" xfId="11171" xr:uid="{B98CDFF7-B880-4F5D-81A0-DDEF4B38B8AA}"/>
    <cellStyle name="40% - Ênfase6 2 2 3 5" xfId="9123" xr:uid="{45BAA28B-7258-44E2-AD5C-ABD323812BD2}"/>
    <cellStyle name="40% - Ênfase6 2 2 4" xfId="1885" xr:uid="{A52A4ACA-7930-463D-A4D1-6A46DB56C030}"/>
    <cellStyle name="40% - Ênfase6 2 2 4 2" xfId="5970" xr:uid="{A79B67EC-6B82-4931-ABE2-85E0AA6CC075}"/>
    <cellStyle name="40% - Ênfase6 2 2 4 2 2" xfId="14247" xr:uid="{4EAEA659-B809-4609-8079-173FA8014393}"/>
    <cellStyle name="40% - Ênfase6 2 2 4 3" xfId="7970" xr:uid="{BC5AB3C3-EE90-4A28-B543-7DF9FC4548A6}"/>
    <cellStyle name="40% - Ênfase6 2 2 4 3 2" xfId="16247" xr:uid="{01EB1F8E-9382-471B-8318-E49D3EFD467C}"/>
    <cellStyle name="40% - Ênfase6 2 2 4 4" xfId="3937" xr:uid="{B84ACDB5-F30F-4AE2-809C-3D30454CFB1D}"/>
    <cellStyle name="40% - Ênfase6 2 2 4 4 2" xfId="12214" xr:uid="{10FBBA23-C416-46CD-89DA-91FF92A65374}"/>
    <cellStyle name="40% - Ênfase6 2 2 4 5" xfId="10165" xr:uid="{D8B4A76A-DDC2-4210-8699-974BA6DBE7FD}"/>
    <cellStyle name="40% - Ênfase6 2 2 5" xfId="4433" xr:uid="{8A5C2E21-F888-430A-A612-0A9271783706}"/>
    <cellStyle name="40% - Ênfase6 2 2 5 2" xfId="12710" xr:uid="{6F9E444A-06F4-4206-A08B-C2EDD58AB59A}"/>
    <cellStyle name="40% - Ênfase6 2 2 6" xfId="6464" xr:uid="{914EAF36-38ED-4DCD-869F-A41F932E1367}"/>
    <cellStyle name="40% - Ênfase6 2 2 6 2" xfId="14741" xr:uid="{C005560B-D9BB-49C2-88BA-679F44AECE5C}"/>
    <cellStyle name="40% - Ênfase6 2 2 7" xfId="2385" xr:uid="{A784071A-A8F3-4497-BF70-7ADAD0B2E5FC}"/>
    <cellStyle name="40% - Ênfase6 2 2 7 2" xfId="10662" xr:uid="{06145AFB-08C8-432A-9E62-90AC21E45958}"/>
    <cellStyle name="40% - Ênfase6 2 2 8" xfId="8616" xr:uid="{A8FCA1AD-B43B-4728-87BB-97551D066288}"/>
    <cellStyle name="40% - Ênfase6 2 3" xfId="1341" xr:uid="{29B331E2-50D8-4EFB-9C90-A14CCA616840}"/>
    <cellStyle name="40% - Ênfase6 2 3 2" xfId="5431" xr:uid="{F0D32D46-7E60-45FA-96CC-BED9D3776768}"/>
    <cellStyle name="40% - Ênfase6 2 3 2 2" xfId="13708" xr:uid="{F277AD88-558B-4204-82A5-65D4F4D46D72}"/>
    <cellStyle name="40% - Ênfase6 2 3 3" xfId="7456" xr:uid="{914C5970-5ABA-402A-BC5F-34AC5BCF4F99}"/>
    <cellStyle name="40% - Ênfase6 2 3 3 2" xfId="15733" xr:uid="{3411832E-3789-4097-A41B-AEC15D4891BA}"/>
    <cellStyle name="40% - Ênfase6 2 3 4" xfId="3397" xr:uid="{618FBC57-931E-4FD8-9AE7-1330A28D5456}"/>
    <cellStyle name="40% - Ênfase6 2 3 4 2" xfId="11674" xr:uid="{ED5C2F1F-9420-4034-ADF5-022A2C57EEE4}"/>
    <cellStyle name="40% - Ênfase6 2 3 5" xfId="9625" xr:uid="{721993B3-0D89-48E1-B0CE-E6D8B1985E98}"/>
    <cellStyle name="40% - Ênfase6 2 4" xfId="832" xr:uid="{09C550DF-4CF5-4B9D-9A16-D5F678F8047B}"/>
    <cellStyle name="40% - Ênfase6 2 4 2" xfId="4935" xr:uid="{443D1EEB-632D-407C-AF96-C1B63D9A2FAD}"/>
    <cellStyle name="40% - Ênfase6 2 4 2 2" xfId="13212" xr:uid="{B0B5E5E5-2480-42A3-9203-A5A5FE194D12}"/>
    <cellStyle name="40% - Ênfase6 2 4 3" xfId="6960" xr:uid="{6ABA6A98-EDAD-48B9-A0E8-7A00CCDF8222}"/>
    <cellStyle name="40% - Ênfase6 2 4 3 2" xfId="15237" xr:uid="{B338DE6C-A841-4378-831D-9E300DFE4439}"/>
    <cellStyle name="40% - Ênfase6 2 4 4" xfId="2892" xr:uid="{42AED5AA-D2D2-4504-9052-301FDFAEE2FB}"/>
    <cellStyle name="40% - Ênfase6 2 4 4 2" xfId="11169" xr:uid="{9795EF3B-E879-460A-B5EE-AD1A416D9152}"/>
    <cellStyle name="40% - Ênfase6 2 4 5" xfId="9121" xr:uid="{306D14DE-59A5-48CA-8916-0AC887CD5EDC}"/>
    <cellStyle name="40% - Ênfase6 2 5" xfId="1883" xr:uid="{7B41C5AD-2C95-4BE8-9331-07EDE87719BB}"/>
    <cellStyle name="40% - Ênfase6 2 5 2" xfId="5968" xr:uid="{2126A2CF-F6E0-4509-BF29-DA710C12EF4B}"/>
    <cellStyle name="40% - Ênfase6 2 5 2 2" xfId="14245" xr:uid="{1460F07D-18F6-4DF5-966E-5BB809C6A6E8}"/>
    <cellStyle name="40% - Ênfase6 2 5 3" xfId="7968" xr:uid="{262ED391-789D-4370-8D5D-FBD7B23F6F9E}"/>
    <cellStyle name="40% - Ênfase6 2 5 3 2" xfId="16245" xr:uid="{B0DC834E-FFD9-4D77-A4CF-A3FF770D7422}"/>
    <cellStyle name="40% - Ênfase6 2 5 4" xfId="3935" xr:uid="{A8691B10-9623-445A-9F73-CF31E05E438F}"/>
    <cellStyle name="40% - Ênfase6 2 5 4 2" xfId="12212" xr:uid="{B7AF6419-5291-4D1D-90F0-FEA26EC896D2}"/>
    <cellStyle name="40% - Ênfase6 2 5 5" xfId="10163" xr:uid="{17FC2B24-D201-4913-806D-39A91CD3000A}"/>
    <cellStyle name="40% - Ênfase6 2 6" xfId="4431" xr:uid="{D0B4F1B5-6485-4BC8-B3AC-2645D721EE7C}"/>
    <cellStyle name="40% - Ênfase6 2 6 2" xfId="12708" xr:uid="{D84A35FE-539F-40C8-B5BB-F24B4540B4A4}"/>
    <cellStyle name="40% - Ênfase6 2 7" xfId="6462" xr:uid="{237125D5-D2FE-4714-9EFE-FF9F70F7B0BF}"/>
    <cellStyle name="40% - Ênfase6 2 7 2" xfId="14739" xr:uid="{BE1BD168-37C4-44A4-9B98-61E74D57A14C}"/>
    <cellStyle name="40% - Ênfase6 2 8" xfId="2383" xr:uid="{2839888F-9869-4441-944A-49D12215AF0A}"/>
    <cellStyle name="40% - Ênfase6 2 8 2" xfId="10660" xr:uid="{110E2A39-A7CB-4CD0-8817-3A461650D2FE}"/>
    <cellStyle name="40% - Ênfase6 2 9" xfId="8614" xr:uid="{995B3799-6FBF-4829-8020-CA441B20259C}"/>
    <cellStyle name="40% - Ênfase6 20" xfId="129" xr:uid="{EA309EF3-83C8-406F-8D3B-B98AF13EE0C9}"/>
    <cellStyle name="40% - Ênfase6 20 2" xfId="1224" xr:uid="{222E932E-DD26-4AAA-B116-6BFE4FC90C78}"/>
    <cellStyle name="40% - Ênfase6 20 2 2" xfId="5315" xr:uid="{131FF499-F411-42C7-B3D0-F7EB4091C154}"/>
    <cellStyle name="40% - Ênfase6 20 2 2 2" xfId="13592" xr:uid="{8F6E4DDA-55A9-4870-B097-439B68020A1D}"/>
    <cellStyle name="40% - Ênfase6 20 2 3" xfId="7340" xr:uid="{50938E53-BF6E-4880-813F-43494E270406}"/>
    <cellStyle name="40% - Ênfase6 20 2 3 2" xfId="15617" xr:uid="{8CAF3310-F31A-41FD-91D8-A2BD12B6A7A4}"/>
    <cellStyle name="40% - Ênfase6 20 2 4" xfId="3280" xr:uid="{C92F518E-F2A9-4EA3-8670-007BCAB351D4}"/>
    <cellStyle name="40% - Ênfase6 20 2 4 2" xfId="11557" xr:uid="{05A59C0F-7950-4A4B-BBC2-FAAB1AF2687E}"/>
    <cellStyle name="40% - Ênfase6 20 2 5" xfId="9508" xr:uid="{D808FE68-0816-4F6A-89C2-E254743E9ECB}"/>
    <cellStyle name="40% - Ênfase6 20 3" xfId="714" xr:uid="{5612F702-9253-4FDA-9929-38252F5FBA9C}"/>
    <cellStyle name="40% - Ênfase6 20 3 2" xfId="4819" xr:uid="{60E5A048-E9B0-4AF6-AB09-940A08BDCDF7}"/>
    <cellStyle name="40% - Ênfase6 20 3 2 2" xfId="13096" xr:uid="{C203AA1E-F81B-4A9B-9419-964823374DB4}"/>
    <cellStyle name="40% - Ênfase6 20 3 3" xfId="6844" xr:uid="{E1BA2360-513C-4902-88BF-F6167310415E}"/>
    <cellStyle name="40% - Ênfase6 20 3 3 2" xfId="15121" xr:uid="{D2A2A936-602F-432A-A934-9C7F1E0A4B55}"/>
    <cellStyle name="40% - Ênfase6 20 3 4" xfId="2774" xr:uid="{E8A8360E-ABB0-45E5-B434-59D64A9D2CFC}"/>
    <cellStyle name="40% - Ênfase6 20 3 4 2" xfId="11051" xr:uid="{78E1FD72-EAA7-4ACC-B59E-D30B9632AA5C}"/>
    <cellStyle name="40% - Ênfase6 20 3 5" xfId="9003" xr:uid="{822F9657-FDB6-4520-A450-1344DD1935A5}"/>
    <cellStyle name="40% - Ênfase6 20 4" xfId="1766" xr:uid="{0B0DE174-B680-4891-B5F2-B036C270EB50}"/>
    <cellStyle name="40% - Ênfase6 20 4 2" xfId="5852" xr:uid="{EFDC6B21-1610-4A46-A2A4-05C3AA0126BB}"/>
    <cellStyle name="40% - Ênfase6 20 4 2 2" xfId="14129" xr:uid="{DD172BF9-C7CC-4963-A1C9-C6DEA732180D}"/>
    <cellStyle name="40% - Ênfase6 20 4 3" xfId="7852" xr:uid="{F3EB989E-C612-41CC-9EAB-156F9813FC83}"/>
    <cellStyle name="40% - Ênfase6 20 4 3 2" xfId="16129" xr:uid="{0A209FDF-F453-4694-B434-909CA47E30C3}"/>
    <cellStyle name="40% - Ênfase6 20 4 4" xfId="3818" xr:uid="{CD012CE6-7754-4E84-AB3E-1D67B9DFFCA8}"/>
    <cellStyle name="40% - Ênfase6 20 4 4 2" xfId="12095" xr:uid="{AE44E244-E5B8-49DD-8E7E-EA1465D4FC1E}"/>
    <cellStyle name="40% - Ênfase6 20 4 5" xfId="10046" xr:uid="{BD9A3C53-34AD-4FD2-8576-C30A973645BF}"/>
    <cellStyle name="40% - Ênfase6 20 5" xfId="4315" xr:uid="{A230188A-6BC4-4401-8FB8-FD292CB7D80B}"/>
    <cellStyle name="40% - Ênfase6 20 5 2" xfId="12592" xr:uid="{C3A236A7-167A-45A2-B18C-B2410F140C1E}"/>
    <cellStyle name="40% - Ênfase6 20 6" xfId="6346" xr:uid="{90FD40C1-9560-426A-B330-817186726596}"/>
    <cellStyle name="40% - Ênfase6 20 6 2" xfId="14623" xr:uid="{88131C8E-A50B-4ECC-80F6-1AE82A2F79F1}"/>
    <cellStyle name="40% - Ênfase6 20 7" xfId="2266" xr:uid="{24F803DF-85EE-4F5A-A4D0-512E3849B9C4}"/>
    <cellStyle name="40% - Ênfase6 20 7 2" xfId="10543" xr:uid="{99DD9639-DD19-4AE6-8998-647480D2EFC1}"/>
    <cellStyle name="40% - Ênfase6 20 8" xfId="8497" xr:uid="{C2080B40-C7CB-47C6-858C-61D439CBEDD2}"/>
    <cellStyle name="40% - Ênfase6 21" xfId="356" xr:uid="{3A3464A5-E4A6-4D5D-8724-952A6EEF9FF8}"/>
    <cellStyle name="40% - Ênfase6 21 2" xfId="1439" xr:uid="{69EBA74A-088E-4451-AE8A-5CF60C6BA40E}"/>
    <cellStyle name="40% - Ênfase6 21 2 2" xfId="5529" xr:uid="{D4ECE8CB-5DB3-406A-8A6A-06B2E8DD6CE8}"/>
    <cellStyle name="40% - Ênfase6 21 2 2 2" xfId="13806" xr:uid="{900397DE-C91B-4F61-8B20-C0C12863160B}"/>
    <cellStyle name="40% - Ênfase6 21 2 3" xfId="7553" xr:uid="{8C1C44C8-3B0C-44BA-A130-5BDBC0EE9DB9}"/>
    <cellStyle name="40% - Ênfase6 21 2 3 2" xfId="15830" xr:uid="{645C682D-BD55-4C29-BDE6-F86D9ECD3FF6}"/>
    <cellStyle name="40% - Ênfase6 21 2 4" xfId="3495" xr:uid="{052E80B0-F32A-4F23-A67D-F023FBF6D752}"/>
    <cellStyle name="40% - Ênfase6 21 2 4 2" xfId="11772" xr:uid="{8BEAF235-E913-43B3-9370-4F1818D108DC}"/>
    <cellStyle name="40% - Ênfase6 21 2 5" xfId="9723" xr:uid="{47947D02-6B4B-4740-89B9-C3BF2EA3EA58}"/>
    <cellStyle name="40% - Ênfase6 21 3" xfId="929" xr:uid="{89486560-677D-4EB0-9480-F2797FF6CACD}"/>
    <cellStyle name="40% - Ênfase6 21 3 2" xfId="5032" xr:uid="{9356ADCA-C043-4EE3-9344-BA084D404ED4}"/>
    <cellStyle name="40% - Ênfase6 21 3 2 2" xfId="13309" xr:uid="{73FD7314-D7D7-4B7B-932C-353C18EFE34A}"/>
    <cellStyle name="40% - Ênfase6 21 3 3" xfId="7057" xr:uid="{3F619E78-1D3E-49DF-9647-8D364E592CB6}"/>
    <cellStyle name="40% - Ênfase6 21 3 3 2" xfId="15334" xr:uid="{D7005DD8-221E-4C6F-AAE6-2611E9686B5C}"/>
    <cellStyle name="40% - Ênfase6 21 3 4" xfId="2989" xr:uid="{C8D33131-E8CE-4433-8125-243059CE4268}"/>
    <cellStyle name="40% - Ênfase6 21 3 4 2" xfId="11266" xr:uid="{C9266049-BF62-4081-AA6B-65AD3CF45284}"/>
    <cellStyle name="40% - Ênfase6 21 3 5" xfId="9218" xr:uid="{8FF707B9-0CB5-45AD-9D6A-03043933E490}"/>
    <cellStyle name="40% - Ênfase6 21 4" xfId="1980" xr:uid="{D7FB6A86-551A-47FD-9C18-9A5EF3870009}"/>
    <cellStyle name="40% - Ênfase6 21 4 2" xfId="6065" xr:uid="{C4C8A413-9754-4551-BC3C-C6B6AD9140D9}"/>
    <cellStyle name="40% - Ênfase6 21 4 2 2" xfId="14342" xr:uid="{FC8D93AE-D26D-4025-A22B-452FD005D2A8}"/>
    <cellStyle name="40% - Ênfase6 21 4 3" xfId="8065" xr:uid="{A2BBA624-B477-4A34-BC93-8259AB368EDA}"/>
    <cellStyle name="40% - Ênfase6 21 4 3 2" xfId="16342" xr:uid="{6AF605C2-2EF7-4D26-8E0F-D1DD9FA62C35}"/>
    <cellStyle name="40% - Ênfase6 21 4 4" xfId="4032" xr:uid="{E9CCA62D-027C-4CE3-BD3D-EA9DBCFED3AB}"/>
    <cellStyle name="40% - Ênfase6 21 4 4 2" xfId="12309" xr:uid="{16B2A683-D3CB-413E-881A-E3F003533E1F}"/>
    <cellStyle name="40% - Ênfase6 21 4 5" xfId="10260" xr:uid="{67A4CB61-0E35-4BDB-AD7B-254FECB3B874}"/>
    <cellStyle name="40% - Ênfase6 21 5" xfId="4529" xr:uid="{60CE37C6-FB00-46C7-8EE6-1A317E7ABF38}"/>
    <cellStyle name="40% - Ênfase6 21 5 2" xfId="12806" xr:uid="{BC282BDC-A263-41E3-8B45-42D36C2B8570}"/>
    <cellStyle name="40% - Ênfase6 21 6" xfId="6559" xr:uid="{5B361E92-7283-4A35-890E-6195B674A50B}"/>
    <cellStyle name="40% - Ênfase6 21 6 2" xfId="14836" xr:uid="{A6BEAAF8-AD4E-49A0-8DEF-7F727C19C9F6}"/>
    <cellStyle name="40% - Ênfase6 21 7" xfId="2482" xr:uid="{0CC75728-420D-4B2F-B4F0-780780C92D26}"/>
    <cellStyle name="40% - Ênfase6 21 7 2" xfId="10759" xr:uid="{2775E885-B01D-4B88-B07D-9AA448C3FCA2}"/>
    <cellStyle name="40% - Ênfase6 21 8" xfId="8712" xr:uid="{B439C493-1675-4E52-BBE8-790EF7D362E4}"/>
    <cellStyle name="40% - Ênfase6 22" xfId="305" xr:uid="{44A81222-8914-490F-AEAD-6D175519B9C1}"/>
    <cellStyle name="40% - Ênfase6 3" xfId="159" xr:uid="{248E7090-442B-4D23-9BEF-607261177B83}"/>
    <cellStyle name="40% - Ênfase6 3 2" xfId="257" xr:uid="{95FBA65E-88BD-4379-9001-5A7209B54187}"/>
    <cellStyle name="40% - Ênfase6 3 2 2" xfId="1345" xr:uid="{19FE49B2-70DF-44D7-B0D1-4C26D12A2F39}"/>
    <cellStyle name="40% - Ênfase6 3 2 2 2" xfId="5435" xr:uid="{90F2F24B-BBC7-4D8D-A462-D388BFAEA4EA}"/>
    <cellStyle name="40% - Ênfase6 3 2 2 2 2" xfId="13712" xr:uid="{B60F1E4A-1D51-4C0F-AF0F-9ACDC6C577ED}"/>
    <cellStyle name="40% - Ênfase6 3 2 2 3" xfId="7460" xr:uid="{A34C0146-D977-4D21-B6B7-E672C62DDCE6}"/>
    <cellStyle name="40% - Ênfase6 3 2 2 3 2" xfId="15737" xr:uid="{E5C3BBF1-0E14-4D88-A48F-0A91A3DC70B9}"/>
    <cellStyle name="40% - Ênfase6 3 2 2 4" xfId="3401" xr:uid="{B8F5AD92-65AE-46EF-B945-98E1C364D432}"/>
    <cellStyle name="40% - Ênfase6 3 2 2 4 2" xfId="11678" xr:uid="{38B85812-F528-46B6-8100-EC77C540933A}"/>
    <cellStyle name="40% - Ênfase6 3 2 2 5" xfId="9629" xr:uid="{DA4E82FA-7A41-418F-93D2-FFA68931DD37}"/>
    <cellStyle name="40% - Ênfase6 3 2 3" xfId="836" xr:uid="{836CAB55-AD91-4A39-9CCD-82BFA1E114CA}"/>
    <cellStyle name="40% - Ênfase6 3 2 3 2" xfId="4939" xr:uid="{9BD5D4CC-065C-430A-A6BB-B11C0BF140E2}"/>
    <cellStyle name="40% - Ênfase6 3 2 3 2 2" xfId="13216" xr:uid="{80FF205E-AA14-4733-828E-41EC3429D75D}"/>
    <cellStyle name="40% - Ênfase6 3 2 3 3" xfId="6964" xr:uid="{29794AEF-6A96-48C7-AD37-F507DFE99B7E}"/>
    <cellStyle name="40% - Ênfase6 3 2 3 3 2" xfId="15241" xr:uid="{F629B690-6648-4DA6-8771-90021AD79372}"/>
    <cellStyle name="40% - Ênfase6 3 2 3 4" xfId="2896" xr:uid="{606CA4BC-1D21-44FB-B137-158827C124AF}"/>
    <cellStyle name="40% - Ênfase6 3 2 3 4 2" xfId="11173" xr:uid="{EAF6A2FB-C561-4A7E-ABE3-EF2EEE8F6B2A}"/>
    <cellStyle name="40% - Ênfase6 3 2 3 5" xfId="9125" xr:uid="{FB23D3D5-0032-4D08-A303-EFC3B74B5260}"/>
    <cellStyle name="40% - Ênfase6 3 2 4" xfId="1887" xr:uid="{B614E487-29F6-4B15-B0C7-A56ABAE8AFC5}"/>
    <cellStyle name="40% - Ênfase6 3 2 4 2" xfId="5972" xr:uid="{FC4DF8E3-3E79-4F00-9F29-EE2BD733CFA3}"/>
    <cellStyle name="40% - Ênfase6 3 2 4 2 2" xfId="14249" xr:uid="{5CB9C768-7763-458D-8485-B57D3EEE4BF7}"/>
    <cellStyle name="40% - Ênfase6 3 2 4 3" xfId="7972" xr:uid="{B902C15A-AE57-44B9-BD3C-493080DBD68A}"/>
    <cellStyle name="40% - Ênfase6 3 2 4 3 2" xfId="16249" xr:uid="{62771C3E-D513-4757-8D1A-E416F8FDD4F7}"/>
    <cellStyle name="40% - Ênfase6 3 2 4 4" xfId="3939" xr:uid="{EAE19582-74E0-4D00-A40A-5F353D561CD7}"/>
    <cellStyle name="40% - Ênfase6 3 2 4 4 2" xfId="12216" xr:uid="{56FEBEAE-FF61-450B-8DC8-568167B29615}"/>
    <cellStyle name="40% - Ênfase6 3 2 4 5" xfId="10167" xr:uid="{274B43CD-E37E-4CEC-8E76-554969246707}"/>
    <cellStyle name="40% - Ênfase6 3 2 5" xfId="4435" xr:uid="{EBB0198A-3F70-4FC8-8981-FEBC91E3F557}"/>
    <cellStyle name="40% - Ênfase6 3 2 5 2" xfId="12712" xr:uid="{1C475929-2839-4877-BB6E-865D5E9EA49B}"/>
    <cellStyle name="40% - Ênfase6 3 2 6" xfId="6466" xr:uid="{2D8E0CC4-C471-49F2-B8F8-79CE21D15E63}"/>
    <cellStyle name="40% - Ênfase6 3 2 6 2" xfId="14743" xr:uid="{DB2196C3-6595-47E3-8FEB-BDE588BF6108}"/>
    <cellStyle name="40% - Ênfase6 3 2 7" xfId="2387" xr:uid="{76667C3B-A5BC-48FE-AB09-6041FC989B19}"/>
    <cellStyle name="40% - Ênfase6 3 2 7 2" xfId="10664" xr:uid="{35ADC169-8FB1-4AA0-97B7-4E5D75290F6D}"/>
    <cellStyle name="40% - Ênfase6 3 2 8" xfId="8618" xr:uid="{59564E62-582C-4A0D-8618-202FD3BB50E2}"/>
    <cellStyle name="40% - Ênfase6 3 3" xfId="1253" xr:uid="{B43D8050-DC4D-48F3-A4CE-0E80CC925965}"/>
    <cellStyle name="40% - Ênfase6 3 3 2" xfId="5344" xr:uid="{4FDB8921-74F4-4838-9CCF-5167477759C7}"/>
    <cellStyle name="40% - Ênfase6 3 3 2 2" xfId="13621" xr:uid="{A792D799-54EE-4DE3-931E-5B1F2AA3B1CC}"/>
    <cellStyle name="40% - Ênfase6 3 3 3" xfId="7369" xr:uid="{12027EC6-BA6C-4F16-8775-2326BD10C35D}"/>
    <cellStyle name="40% - Ênfase6 3 3 3 2" xfId="15646" xr:uid="{918B7B04-8B20-4576-A9D7-0F174B7A7222}"/>
    <cellStyle name="40% - Ênfase6 3 3 4" xfId="3309" xr:uid="{CAB90EC6-8597-4E9B-A69C-2E01203123F8}"/>
    <cellStyle name="40% - Ênfase6 3 3 4 2" xfId="11586" xr:uid="{9D09ED65-27BE-4BD3-98E8-D850F83F5305}"/>
    <cellStyle name="40% - Ênfase6 3 3 5" xfId="9537" xr:uid="{527B1DFE-BD37-4130-A1CF-EEBC14C3098E}"/>
    <cellStyle name="40% - Ênfase6 3 4" xfId="744" xr:uid="{7CC360E1-8012-46D6-9AEE-1AB575CAD25C}"/>
    <cellStyle name="40% - Ênfase6 3 4 2" xfId="4848" xr:uid="{BE8C2FFC-CE11-44FA-88DB-DF998D084F5F}"/>
    <cellStyle name="40% - Ênfase6 3 4 2 2" xfId="13125" xr:uid="{7246C0F4-420A-4133-A3AF-DB5DE9F05002}"/>
    <cellStyle name="40% - Ênfase6 3 4 3" xfId="6873" xr:uid="{6CD5A9BA-FBFF-4513-81B1-325E587EA508}"/>
    <cellStyle name="40% - Ênfase6 3 4 3 2" xfId="15150" xr:uid="{2493A0F9-A2B3-4F8E-8610-5C42DE98A90A}"/>
    <cellStyle name="40% - Ênfase6 3 4 4" xfId="2804" xr:uid="{50FECCB2-3477-48D6-BD73-7CDC3C6B089B}"/>
    <cellStyle name="40% - Ênfase6 3 4 4 2" xfId="11081" xr:uid="{3D9F630A-047E-49DC-A830-51F5894671B2}"/>
    <cellStyle name="40% - Ênfase6 3 4 5" xfId="9033" xr:uid="{34E6EED3-AAE5-4FFB-B1F9-06FA84C2A6F6}"/>
    <cellStyle name="40% - Ênfase6 3 5" xfId="1795" xr:uid="{6E77C3C6-6252-4710-9412-81AD67F457D6}"/>
    <cellStyle name="40% - Ênfase6 3 5 2" xfId="5881" xr:uid="{8CB4638B-AE23-46D0-8F33-965F51D67AB1}"/>
    <cellStyle name="40% - Ênfase6 3 5 2 2" xfId="14158" xr:uid="{51132318-3410-4AAC-8F76-01E93DB86237}"/>
    <cellStyle name="40% - Ênfase6 3 5 3" xfId="7881" xr:uid="{72B0E88E-1DF0-4295-B02E-7AB20988B10D}"/>
    <cellStyle name="40% - Ênfase6 3 5 3 2" xfId="16158" xr:uid="{DB280702-8EED-4C6F-B74C-8BDDF748AE1D}"/>
    <cellStyle name="40% - Ênfase6 3 5 4" xfId="3847" xr:uid="{DA551BE7-AEB9-4918-95B6-63C7E16797B7}"/>
    <cellStyle name="40% - Ênfase6 3 5 4 2" xfId="12124" xr:uid="{8E81F4A4-AF1B-4AD4-8EC3-7A34FDB017B1}"/>
    <cellStyle name="40% - Ênfase6 3 5 5" xfId="10075" xr:uid="{5BB850D2-A3A1-43E6-8CF9-543BED28A299}"/>
    <cellStyle name="40% - Ênfase6 3 6" xfId="4344" xr:uid="{E0B841FA-E82B-4BBE-861D-A73B74E6D7D8}"/>
    <cellStyle name="40% - Ênfase6 3 6 2" xfId="12621" xr:uid="{691870C6-798C-45F1-BBDD-38FB8C115C9D}"/>
    <cellStyle name="40% - Ênfase6 3 7" xfId="6375" xr:uid="{165310A5-CAB0-4805-91CD-B035A3AF5E95}"/>
    <cellStyle name="40% - Ênfase6 3 7 2" xfId="14652" xr:uid="{BBB0845A-F5C5-4DF0-BA14-175314849F2E}"/>
    <cellStyle name="40% - Ênfase6 3 8" xfId="2295" xr:uid="{146709C2-2594-49EC-980C-A78C834A1461}"/>
    <cellStyle name="40% - Ênfase6 3 8 2" xfId="10572" xr:uid="{E0CE0B8A-23B8-4F25-A454-5F77F65D3E49}"/>
    <cellStyle name="40% - Ênfase6 3 9" xfId="8526" xr:uid="{D89FA7D7-426D-4B05-97F2-95EA25D1786E}"/>
    <cellStyle name="40% - Ênfase6 4" xfId="259" xr:uid="{A6415018-9148-4385-8980-8EBB2631A982}"/>
    <cellStyle name="40% - Ênfase6 4 2" xfId="261" xr:uid="{C0424E1F-6F7D-476C-ABF2-092D6095F7AC}"/>
    <cellStyle name="40% - Ênfase6 4 2 2" xfId="1349" xr:uid="{9E8F23D6-8179-487D-A19E-58D88B517F95}"/>
    <cellStyle name="40% - Ênfase6 4 2 2 2" xfId="5439" xr:uid="{315C454F-7579-4ED5-9AE7-0777CD2319B8}"/>
    <cellStyle name="40% - Ênfase6 4 2 2 2 2" xfId="13716" xr:uid="{33FBDC0C-0317-417B-A8E5-30FE5A2127A3}"/>
    <cellStyle name="40% - Ênfase6 4 2 2 3" xfId="7464" xr:uid="{7B9B8F0A-B5F9-43CD-B570-CFF18F857A94}"/>
    <cellStyle name="40% - Ênfase6 4 2 2 3 2" xfId="15741" xr:uid="{1A81A7CD-6181-4A31-9F21-49E72478D159}"/>
    <cellStyle name="40% - Ênfase6 4 2 2 4" xfId="3405" xr:uid="{43FF995D-82C6-4AFB-BC35-21A22A08A06B}"/>
    <cellStyle name="40% - Ênfase6 4 2 2 4 2" xfId="11682" xr:uid="{0AD07951-4697-46E2-8B3D-A27383B7E8F0}"/>
    <cellStyle name="40% - Ênfase6 4 2 2 5" xfId="9633" xr:uid="{6CFDAA9D-4FE7-4EA2-8BF8-7455327A4F1D}"/>
    <cellStyle name="40% - Ênfase6 4 2 3" xfId="840" xr:uid="{99FDA6AB-7550-48CB-A25B-98C26981F260}"/>
    <cellStyle name="40% - Ênfase6 4 2 3 2" xfId="4943" xr:uid="{4DA27871-8917-43D4-979B-E0D20453F276}"/>
    <cellStyle name="40% - Ênfase6 4 2 3 2 2" xfId="13220" xr:uid="{1BEB1D39-30E5-4BEB-AEF3-A5CEF364EA6B}"/>
    <cellStyle name="40% - Ênfase6 4 2 3 3" xfId="6968" xr:uid="{486AB29B-5ECE-48FD-9CDA-D546E36E6660}"/>
    <cellStyle name="40% - Ênfase6 4 2 3 3 2" xfId="15245" xr:uid="{0EC5B230-A76E-480E-B56F-98799B7CFA65}"/>
    <cellStyle name="40% - Ênfase6 4 2 3 4" xfId="2900" xr:uid="{6EFB4CD5-F7E5-49AC-B303-02CF206723E5}"/>
    <cellStyle name="40% - Ênfase6 4 2 3 4 2" xfId="11177" xr:uid="{8D79701A-5C26-4959-A451-6F76E4D22973}"/>
    <cellStyle name="40% - Ênfase6 4 2 3 5" xfId="9129" xr:uid="{08D59408-F6E0-46DD-ADFB-02856AE24281}"/>
    <cellStyle name="40% - Ênfase6 4 2 4" xfId="1891" xr:uid="{FE5F98E7-9ADF-475E-8FAF-3AB9AFBAA23A}"/>
    <cellStyle name="40% - Ênfase6 4 2 4 2" xfId="5976" xr:uid="{B858D35D-C113-4D85-BD6B-288BA79822E2}"/>
    <cellStyle name="40% - Ênfase6 4 2 4 2 2" xfId="14253" xr:uid="{D1DC8052-CB4A-49B6-B441-1E0B7ECC24F8}"/>
    <cellStyle name="40% - Ênfase6 4 2 4 3" xfId="7976" xr:uid="{BDCE3FAD-9F1B-42E2-B533-E051321E9FDF}"/>
    <cellStyle name="40% - Ênfase6 4 2 4 3 2" xfId="16253" xr:uid="{FC52B8E4-2274-419D-903D-544B499FD4F8}"/>
    <cellStyle name="40% - Ênfase6 4 2 4 4" xfId="3943" xr:uid="{E94ADC8E-BE53-465A-B6B6-4DCDE0E7AE6D}"/>
    <cellStyle name="40% - Ênfase6 4 2 4 4 2" xfId="12220" xr:uid="{EE9F2A8D-A8AF-41E8-8FAB-4AA40881AB79}"/>
    <cellStyle name="40% - Ênfase6 4 2 4 5" xfId="10171" xr:uid="{4F0A9FDD-27D6-4B8A-BD36-43BD99FCF922}"/>
    <cellStyle name="40% - Ênfase6 4 2 5" xfId="4439" xr:uid="{907CF5C0-B256-4CF6-B937-FCF9A71718BC}"/>
    <cellStyle name="40% - Ênfase6 4 2 5 2" xfId="12716" xr:uid="{6CAF9548-0BE4-468F-A60A-0920022CBFD5}"/>
    <cellStyle name="40% - Ênfase6 4 2 6" xfId="6470" xr:uid="{B96C066A-B1AB-466B-802B-91B0072462CE}"/>
    <cellStyle name="40% - Ênfase6 4 2 6 2" xfId="14747" xr:uid="{B468691C-EA60-48A6-ACB4-ABBBAD203652}"/>
    <cellStyle name="40% - Ênfase6 4 2 7" xfId="2391" xr:uid="{FF46FC24-9001-4454-B383-449E6307CD07}"/>
    <cellStyle name="40% - Ênfase6 4 2 7 2" xfId="10668" xr:uid="{C0FAC2EF-BE25-4A99-A817-684C792370A9}"/>
    <cellStyle name="40% - Ênfase6 4 2 8" xfId="8622" xr:uid="{2D2C23D0-5A9C-4BDC-98A1-116139418FCA}"/>
    <cellStyle name="40% - Ênfase6 4 3" xfId="1347" xr:uid="{2EA7A204-2151-4AD0-A3A5-F5AA9655B443}"/>
    <cellStyle name="40% - Ênfase6 4 3 2" xfId="5437" xr:uid="{F8A7EC9B-276C-4D0B-88D8-3ED5B07FEA72}"/>
    <cellStyle name="40% - Ênfase6 4 3 2 2" xfId="13714" xr:uid="{B4B7AF9C-E5CE-4FF3-94BA-E524DAA99DBF}"/>
    <cellStyle name="40% - Ênfase6 4 3 3" xfId="7462" xr:uid="{02FEABE6-5C59-4B7B-90A9-E3F73EC01B11}"/>
    <cellStyle name="40% - Ênfase6 4 3 3 2" xfId="15739" xr:uid="{FC95E3C7-7722-4005-9700-A4DB767F58B3}"/>
    <cellStyle name="40% - Ênfase6 4 3 4" xfId="3403" xr:uid="{7D493C0F-8448-493D-9782-02A8D67472AB}"/>
    <cellStyle name="40% - Ênfase6 4 3 4 2" xfId="11680" xr:uid="{F2B10441-591A-484C-B7F5-47094986CDF7}"/>
    <cellStyle name="40% - Ênfase6 4 3 5" xfId="9631" xr:uid="{5498E905-74F3-4973-A0EA-34C21B25F569}"/>
    <cellStyle name="40% - Ênfase6 4 4" xfId="838" xr:uid="{11294233-F42D-4D5F-ABC8-0697ECB73135}"/>
    <cellStyle name="40% - Ênfase6 4 4 2" xfId="4941" xr:uid="{0229FA00-5130-4619-98B6-AB8BD1046BC2}"/>
    <cellStyle name="40% - Ênfase6 4 4 2 2" xfId="13218" xr:uid="{7B917B71-534D-4AF3-A15A-7E644280594D}"/>
    <cellStyle name="40% - Ênfase6 4 4 3" xfId="6966" xr:uid="{0CAFA350-4BC8-4DAE-A814-A59C8DE13357}"/>
    <cellStyle name="40% - Ênfase6 4 4 3 2" xfId="15243" xr:uid="{F0218F5E-5A91-4F94-8F3B-C9AEB11DBB4E}"/>
    <cellStyle name="40% - Ênfase6 4 4 4" xfId="2898" xr:uid="{3C3E6A50-612A-47EB-BE58-38BB4B38C37C}"/>
    <cellStyle name="40% - Ênfase6 4 4 4 2" xfId="11175" xr:uid="{79E7B2FB-029C-4E31-BF0D-36D90939007F}"/>
    <cellStyle name="40% - Ênfase6 4 4 5" xfId="9127" xr:uid="{70DCDBAC-B45E-4411-8D54-A6E92446717B}"/>
    <cellStyle name="40% - Ênfase6 4 5" xfId="1889" xr:uid="{A6D80A6E-2BAA-4DDD-8DE2-5CAE5FB7D7FF}"/>
    <cellStyle name="40% - Ênfase6 4 5 2" xfId="5974" xr:uid="{C283866D-6C92-4FC4-A1BE-600AC6186A20}"/>
    <cellStyle name="40% - Ênfase6 4 5 2 2" xfId="14251" xr:uid="{879F5616-6FEA-4B45-82B6-2251FB9EFACE}"/>
    <cellStyle name="40% - Ênfase6 4 5 3" xfId="7974" xr:uid="{10739284-1C33-4141-934D-924EBCEA3B2D}"/>
    <cellStyle name="40% - Ênfase6 4 5 3 2" xfId="16251" xr:uid="{AF684CF2-1CF4-445F-9442-186614D92DCB}"/>
    <cellStyle name="40% - Ênfase6 4 5 4" xfId="3941" xr:uid="{DE160310-BDB4-49AA-8E85-3E6EEA376DF9}"/>
    <cellStyle name="40% - Ênfase6 4 5 4 2" xfId="12218" xr:uid="{E2647F38-9681-4F13-BDFD-FC96F5CBC8ED}"/>
    <cellStyle name="40% - Ênfase6 4 5 5" xfId="10169" xr:uid="{E2D09DC0-6CFE-4644-AADA-16B3F6B67A84}"/>
    <cellStyle name="40% - Ênfase6 4 6" xfId="4437" xr:uid="{D3A826C4-76F1-4765-9664-ED6160DC69E1}"/>
    <cellStyle name="40% - Ênfase6 4 6 2" xfId="12714" xr:uid="{917BF7D5-46E4-459B-9181-8FA50E523A96}"/>
    <cellStyle name="40% - Ênfase6 4 7" xfId="6468" xr:uid="{4A83AF68-B52F-4DCC-B2BD-FA62E3AE1608}"/>
    <cellStyle name="40% - Ênfase6 4 7 2" xfId="14745" xr:uid="{2F1E6D15-2F05-4E94-A0AA-81E866A7B1E0}"/>
    <cellStyle name="40% - Ênfase6 4 8" xfId="2389" xr:uid="{D475624B-7E12-40AA-AB03-172D7FFE6A01}"/>
    <cellStyle name="40% - Ênfase6 4 8 2" xfId="10666" xr:uid="{568DE74E-EA67-4AA4-AB87-9C91598C3374}"/>
    <cellStyle name="40% - Ênfase6 4 9" xfId="8620" xr:uid="{C7609EC1-E53F-47DD-9A80-F0BAE5048065}"/>
    <cellStyle name="40% - Ênfase6 5" xfId="263" xr:uid="{D0EDE5A4-3773-4495-BBDA-666EE38CC790}"/>
    <cellStyle name="40% - Ênfase6 5 2" xfId="265" xr:uid="{D4F8F3EF-50B3-45F1-846A-0C9846DA6ACE}"/>
    <cellStyle name="40% - Ênfase6 5 2 2" xfId="1353" xr:uid="{B126174A-88FD-4E77-A64F-B81E97B6EDD7}"/>
    <cellStyle name="40% - Ênfase6 5 2 2 2" xfId="5443" xr:uid="{7FDB1B61-1B73-4015-95A0-5E26D97F600B}"/>
    <cellStyle name="40% - Ênfase6 5 2 2 2 2" xfId="13720" xr:uid="{23AEED5A-80E2-4517-8D1F-DBE9F4A78CC4}"/>
    <cellStyle name="40% - Ênfase6 5 2 2 3" xfId="7468" xr:uid="{7F9FCFFB-40FE-4BAC-9FB5-AC4D30C336E2}"/>
    <cellStyle name="40% - Ênfase6 5 2 2 3 2" xfId="15745" xr:uid="{525ABB91-CFD3-4B39-B9C4-51BFAFFC98CB}"/>
    <cellStyle name="40% - Ênfase6 5 2 2 4" xfId="3409" xr:uid="{B9F75A4C-AE41-4350-ABC3-8318C6DB13AF}"/>
    <cellStyle name="40% - Ênfase6 5 2 2 4 2" xfId="11686" xr:uid="{EAE3AECD-3A69-4E55-A0C3-CEFF82FC2614}"/>
    <cellStyle name="40% - Ênfase6 5 2 2 5" xfId="9637" xr:uid="{C2566654-C313-4AD6-BD13-434F1F4EFBAD}"/>
    <cellStyle name="40% - Ênfase6 5 2 3" xfId="844" xr:uid="{DC5E74AB-441B-4C47-A0E3-4832296F621D}"/>
    <cellStyle name="40% - Ênfase6 5 2 3 2" xfId="4947" xr:uid="{B1A4EE25-C532-46C0-BD3D-A8831BB6E72F}"/>
    <cellStyle name="40% - Ênfase6 5 2 3 2 2" xfId="13224" xr:uid="{B6F99423-3AFF-4408-8E03-CF30D84C51C4}"/>
    <cellStyle name="40% - Ênfase6 5 2 3 3" xfId="6972" xr:uid="{9647A47A-E350-46ED-9F9E-E893E7B77287}"/>
    <cellStyle name="40% - Ênfase6 5 2 3 3 2" xfId="15249" xr:uid="{E371DDCB-C728-4E28-9D73-D7E6CC771C88}"/>
    <cellStyle name="40% - Ênfase6 5 2 3 4" xfId="2904" xr:uid="{63CC11B7-86A2-4797-9E22-24814E8DAD23}"/>
    <cellStyle name="40% - Ênfase6 5 2 3 4 2" xfId="11181" xr:uid="{DDC29568-85C0-409F-835D-956F121F1B2A}"/>
    <cellStyle name="40% - Ênfase6 5 2 3 5" xfId="9133" xr:uid="{F7BF2D5E-944E-4ED4-8992-529F173EBC1A}"/>
    <cellStyle name="40% - Ênfase6 5 2 4" xfId="1895" xr:uid="{A2255B77-A201-4C6E-9C51-D238B17B36EA}"/>
    <cellStyle name="40% - Ênfase6 5 2 4 2" xfId="5980" xr:uid="{F29DB700-C455-4DBA-A184-ADB1090541C9}"/>
    <cellStyle name="40% - Ênfase6 5 2 4 2 2" xfId="14257" xr:uid="{6DFB9C73-7A77-4456-B104-9AADB215DEB8}"/>
    <cellStyle name="40% - Ênfase6 5 2 4 3" xfId="7980" xr:uid="{385669FA-5B0A-4160-9F75-5473B1A983CB}"/>
    <cellStyle name="40% - Ênfase6 5 2 4 3 2" xfId="16257" xr:uid="{766C2F13-7846-4EA1-98AF-5C478A9F806B}"/>
    <cellStyle name="40% - Ênfase6 5 2 4 4" xfId="3947" xr:uid="{49507A35-CBE4-4902-BC9A-84F28ED50D9C}"/>
    <cellStyle name="40% - Ênfase6 5 2 4 4 2" xfId="12224" xr:uid="{E92779BA-7F04-49A3-8CEE-417CE52D96A3}"/>
    <cellStyle name="40% - Ênfase6 5 2 4 5" xfId="10175" xr:uid="{F9297FB6-41F4-47F1-8870-119CA5A885B8}"/>
    <cellStyle name="40% - Ênfase6 5 2 5" xfId="4443" xr:uid="{267966C6-D109-4DA1-9E99-B57AEB65EA6E}"/>
    <cellStyle name="40% - Ênfase6 5 2 5 2" xfId="12720" xr:uid="{1D0B3FE2-E556-4DBA-9209-FFF7DEF3FD30}"/>
    <cellStyle name="40% - Ênfase6 5 2 6" xfId="6474" xr:uid="{9DAC0AAB-0DDD-46CB-93CC-3D889CAF76BC}"/>
    <cellStyle name="40% - Ênfase6 5 2 6 2" xfId="14751" xr:uid="{EDC49508-76EC-4AC3-BEB1-A3ED586E2EF1}"/>
    <cellStyle name="40% - Ênfase6 5 2 7" xfId="2395" xr:uid="{26E4925B-20A4-43A9-90C7-C26FDADAEC9B}"/>
    <cellStyle name="40% - Ênfase6 5 2 7 2" xfId="10672" xr:uid="{897B4E34-7D52-48AB-A97F-5D42BCBB48FA}"/>
    <cellStyle name="40% - Ênfase6 5 2 8" xfId="8626" xr:uid="{18A909F0-2FB9-4515-B9AB-CCDBB5882C41}"/>
    <cellStyle name="40% - Ênfase6 5 3" xfId="1351" xr:uid="{404781A8-B660-4486-8034-E494AA23A5DA}"/>
    <cellStyle name="40% - Ênfase6 5 3 2" xfId="5441" xr:uid="{2CC3B740-F28A-4CE6-9F51-AD7314C2B358}"/>
    <cellStyle name="40% - Ênfase6 5 3 2 2" xfId="13718" xr:uid="{3F3068D4-0749-4230-8FA3-5F32F4B5A48F}"/>
    <cellStyle name="40% - Ênfase6 5 3 3" xfId="7466" xr:uid="{02E7C9BC-1375-465C-8727-0E447571F9FD}"/>
    <cellStyle name="40% - Ênfase6 5 3 3 2" xfId="15743" xr:uid="{60FD8613-0423-41C7-84B7-7B2FC7324412}"/>
    <cellStyle name="40% - Ênfase6 5 3 4" xfId="3407" xr:uid="{0B4702D2-B2D0-4C15-9369-CEBCFB251AEC}"/>
    <cellStyle name="40% - Ênfase6 5 3 4 2" xfId="11684" xr:uid="{7B6C6E17-D862-403E-829B-F5C627DC9B0A}"/>
    <cellStyle name="40% - Ênfase6 5 3 5" xfId="9635" xr:uid="{31F74B9F-8D9D-4BB3-BD16-E73F40B09998}"/>
    <cellStyle name="40% - Ênfase6 5 4" xfId="842" xr:uid="{5590DDCF-452C-4B77-9E8C-D936C168C34D}"/>
    <cellStyle name="40% - Ênfase6 5 4 2" xfId="4945" xr:uid="{054FB695-50B9-475E-AE5A-46B44A179745}"/>
    <cellStyle name="40% - Ênfase6 5 4 2 2" xfId="13222" xr:uid="{2486208A-451F-428D-8013-4A441B8067EC}"/>
    <cellStyle name="40% - Ênfase6 5 4 3" xfId="6970" xr:uid="{CAFE5C8F-2DF4-4F39-9E9D-50C636468D4A}"/>
    <cellStyle name="40% - Ênfase6 5 4 3 2" xfId="15247" xr:uid="{C24BB43F-8F8D-4292-8137-F7ACAD9B8FE7}"/>
    <cellStyle name="40% - Ênfase6 5 4 4" xfId="2902" xr:uid="{5D96FC0F-ADD3-464F-8A8C-56EA4F087138}"/>
    <cellStyle name="40% - Ênfase6 5 4 4 2" xfId="11179" xr:uid="{B973BBFC-0BAB-4357-B77F-1224FE1D3096}"/>
    <cellStyle name="40% - Ênfase6 5 4 5" xfId="9131" xr:uid="{BB1A6EF4-1F7D-44F3-AAA8-4FC85CF553B6}"/>
    <cellStyle name="40% - Ênfase6 5 5" xfId="1893" xr:uid="{B40D4FBF-54B6-4C4E-9640-7C991ACBB917}"/>
    <cellStyle name="40% - Ênfase6 5 5 2" xfId="5978" xr:uid="{8CCD42EE-A5AA-408F-BAC1-402DF0F959D3}"/>
    <cellStyle name="40% - Ênfase6 5 5 2 2" xfId="14255" xr:uid="{4957B539-DEA3-4890-AC94-EE719EB09C39}"/>
    <cellStyle name="40% - Ênfase6 5 5 3" xfId="7978" xr:uid="{1AC0C64A-FA7F-4A41-9C14-7E0083B7568F}"/>
    <cellStyle name="40% - Ênfase6 5 5 3 2" xfId="16255" xr:uid="{4CCC0376-FED5-49CA-83A6-583B1C2CF350}"/>
    <cellStyle name="40% - Ênfase6 5 5 4" xfId="3945" xr:uid="{321E5E63-3CC7-463B-8EDD-EC0F40BAC758}"/>
    <cellStyle name="40% - Ênfase6 5 5 4 2" xfId="12222" xr:uid="{FB2C3AA9-3B24-4B35-AA64-6F8ED047A1BB}"/>
    <cellStyle name="40% - Ênfase6 5 5 5" xfId="10173" xr:uid="{787E8516-9757-4A53-B4B1-A434EBB3B93B}"/>
    <cellStyle name="40% - Ênfase6 5 6" xfId="4441" xr:uid="{0F127406-7DBD-492E-B02B-3A3D3ED9E791}"/>
    <cellStyle name="40% - Ênfase6 5 6 2" xfId="12718" xr:uid="{5B37BA77-47C8-4C87-B8AA-2AF6E50364EA}"/>
    <cellStyle name="40% - Ênfase6 5 7" xfId="6472" xr:uid="{5F1A61C0-A578-4754-8612-29EF9A3B5A45}"/>
    <cellStyle name="40% - Ênfase6 5 7 2" xfId="14749" xr:uid="{F1C368E9-0D52-48BC-9FC3-0D8FC8A82025}"/>
    <cellStyle name="40% - Ênfase6 5 8" xfId="2393" xr:uid="{BDFF7539-9D36-40AA-ABB9-9DB59D051C32}"/>
    <cellStyle name="40% - Ênfase6 5 8 2" xfId="10670" xr:uid="{C090D2EF-E9AF-43AA-BF1B-D1B7296BBB44}"/>
    <cellStyle name="40% - Ênfase6 5 9" xfId="8624" xr:uid="{EEFCCAD4-8208-40AF-A73C-84811A2CCC8D}"/>
    <cellStyle name="40% - Ênfase6 6" xfId="465" xr:uid="{0014644A-4A19-4D78-9762-A61BF3D0BD83}"/>
    <cellStyle name="40% - Ênfase6 6 2" xfId="466" xr:uid="{24B75C1B-929D-40CD-9E2F-AD8F96798B79}"/>
    <cellStyle name="40% - Ênfase6 6 2 2" xfId="1533" xr:uid="{E577A773-0E63-4B14-911A-A8E1A3EBA536}"/>
    <cellStyle name="40% - Ênfase6 6 2 2 2" xfId="5623" xr:uid="{3B9955A0-F196-44D6-BE04-0B0D7EFBF4C0}"/>
    <cellStyle name="40% - Ênfase6 6 2 2 2 2" xfId="13900" xr:uid="{5FF5A378-53A9-4EC2-BC12-7CAC9357B6B6}"/>
    <cellStyle name="40% - Ênfase6 6 2 2 3" xfId="7646" xr:uid="{82FE0761-8846-4772-B502-78F3F7DB8453}"/>
    <cellStyle name="40% - Ênfase6 6 2 2 3 2" xfId="15923" xr:uid="{D7BBF18C-231E-4443-9EDA-DBDF16380C34}"/>
    <cellStyle name="40% - Ênfase6 6 2 2 4" xfId="3589" xr:uid="{5AA7DE61-AD08-466C-8AFE-7058B7E9AAC3}"/>
    <cellStyle name="40% - Ênfase6 6 2 2 4 2" xfId="11866" xr:uid="{E9C445F5-6E83-406C-A366-DCBAD5F9FA15}"/>
    <cellStyle name="40% - Ênfase6 6 2 2 5" xfId="9817" xr:uid="{3290A6D3-7058-4BA8-882C-4C923514D872}"/>
    <cellStyle name="40% - Ênfase6 6 2 3" xfId="1022" xr:uid="{B9918F4A-2A2F-4D19-B981-40F0A98EBC30}"/>
    <cellStyle name="40% - Ênfase6 6 2 3 2" xfId="5125" xr:uid="{3569BC4E-CBF5-49F2-937F-0FBB2FC07D6B}"/>
    <cellStyle name="40% - Ênfase6 6 2 3 2 2" xfId="13402" xr:uid="{32C46AAA-C3B6-4D58-9CCF-89817F27756C}"/>
    <cellStyle name="40% - Ênfase6 6 2 3 3" xfId="7150" xr:uid="{337FCEED-26C7-44D3-B4D6-D14E8904246D}"/>
    <cellStyle name="40% - Ênfase6 6 2 3 3 2" xfId="15427" xr:uid="{D34234E7-E4D5-49C1-832D-D6C73C95BA9F}"/>
    <cellStyle name="40% - Ênfase6 6 2 3 4" xfId="3082" xr:uid="{11FF0A3C-4A59-427E-AE89-2903C1561EB9}"/>
    <cellStyle name="40% - Ênfase6 6 2 3 4 2" xfId="11359" xr:uid="{6BC1429F-0DB0-4186-89FE-F4C1936687CB}"/>
    <cellStyle name="40% - Ênfase6 6 2 3 5" xfId="9311" xr:uid="{84CC709A-1258-4E4B-A685-B880D4AC0245}"/>
    <cellStyle name="40% - Ênfase6 6 2 4" xfId="2073" xr:uid="{1201DCAB-AD47-4BF6-A0EA-DFBF9012E146}"/>
    <cellStyle name="40% - Ênfase6 6 2 4 2" xfId="6158" xr:uid="{5DCAAD26-F001-43C5-B320-AA56172243C7}"/>
    <cellStyle name="40% - Ênfase6 6 2 4 2 2" xfId="14435" xr:uid="{A00D00FD-CAE2-47BD-AE85-2C9856060977}"/>
    <cellStyle name="40% - Ênfase6 6 2 4 3" xfId="8158" xr:uid="{C4E91A1B-A1FF-498C-BAFF-46C0B1E6121E}"/>
    <cellStyle name="40% - Ênfase6 6 2 4 3 2" xfId="16435" xr:uid="{B99EFF13-41B0-4902-9D8C-70E0619325CB}"/>
    <cellStyle name="40% - Ênfase6 6 2 4 4" xfId="4125" xr:uid="{97757BA1-59FB-44AC-9497-632B1AAF713A}"/>
    <cellStyle name="40% - Ênfase6 6 2 4 4 2" xfId="12402" xr:uid="{353F87DA-7308-4999-B86A-76257BADBA57}"/>
    <cellStyle name="40% - Ênfase6 6 2 4 5" xfId="10353" xr:uid="{3BFF32F1-68B0-405E-852B-37FB1051F64F}"/>
    <cellStyle name="40% - Ênfase6 6 2 5" xfId="4623" xr:uid="{C00C3D72-C209-4805-A877-8D78BC0FD804}"/>
    <cellStyle name="40% - Ênfase6 6 2 5 2" xfId="12900" xr:uid="{28832AD3-7375-4083-90A2-34DFE3DAB0F6}"/>
    <cellStyle name="40% - Ênfase6 6 2 6" xfId="6652" xr:uid="{660768BA-91C7-496D-83C3-D5851113E841}"/>
    <cellStyle name="40% - Ênfase6 6 2 6 2" xfId="14929" xr:uid="{422EBBC6-0761-48DC-829A-AE9E8C4DF88E}"/>
    <cellStyle name="40% - Ênfase6 6 2 7" xfId="2576" xr:uid="{137D1C62-BE4D-4E9B-B8EE-6AEC1DE8BBEB}"/>
    <cellStyle name="40% - Ênfase6 6 2 7 2" xfId="10853" xr:uid="{1B39E3C5-534F-44A9-8480-4D0668569EB6}"/>
    <cellStyle name="40% - Ênfase6 6 2 8" xfId="8806" xr:uid="{BFEDE18F-D488-4D87-A0EA-D16032EBC5CF}"/>
    <cellStyle name="40% - Ênfase6 6 3" xfId="1532" xr:uid="{AF35FC5B-D151-4706-B3BC-4AFEBFBD9DD8}"/>
    <cellStyle name="40% - Ênfase6 6 3 2" xfId="5622" xr:uid="{8E85087F-6D6F-4FDB-801C-2979C3997783}"/>
    <cellStyle name="40% - Ênfase6 6 3 2 2" xfId="13899" xr:uid="{3866A3E1-7396-44C5-8F42-C5006D2D3DB4}"/>
    <cellStyle name="40% - Ênfase6 6 3 3" xfId="7645" xr:uid="{CDEFC5E8-9AF6-40C1-AA91-5589D3A24CFB}"/>
    <cellStyle name="40% - Ênfase6 6 3 3 2" xfId="15922" xr:uid="{001BBC23-56C5-4C2C-B299-757AF80F1DF3}"/>
    <cellStyle name="40% - Ênfase6 6 3 4" xfId="3588" xr:uid="{8869130A-738A-46D3-835D-2066CCF7AC00}"/>
    <cellStyle name="40% - Ênfase6 6 3 4 2" xfId="11865" xr:uid="{30971FE2-C860-46D0-ABC8-FD3BF1E367B6}"/>
    <cellStyle name="40% - Ênfase6 6 3 5" xfId="9816" xr:uid="{671A3FA7-5C3D-4A94-B3C6-17BF6FF0AA3A}"/>
    <cellStyle name="40% - Ênfase6 6 4" xfId="1021" xr:uid="{32DF5E7A-9565-47E7-8575-9A9AEC4AB44F}"/>
    <cellStyle name="40% - Ênfase6 6 4 2" xfId="5124" xr:uid="{C21AE3AC-F57E-4F4E-B395-CAACD9ABC788}"/>
    <cellStyle name="40% - Ênfase6 6 4 2 2" xfId="13401" xr:uid="{D29F7ACA-3F6E-45F7-839E-D5FA494EAF78}"/>
    <cellStyle name="40% - Ênfase6 6 4 3" xfId="7149" xr:uid="{9E4E703B-037B-41A0-8814-C291BAD5CF80}"/>
    <cellStyle name="40% - Ênfase6 6 4 3 2" xfId="15426" xr:uid="{53782AED-9B05-4001-8693-5043EBBCBF17}"/>
    <cellStyle name="40% - Ênfase6 6 4 4" xfId="3081" xr:uid="{F7730401-DA72-4941-B1B6-48E79952D430}"/>
    <cellStyle name="40% - Ênfase6 6 4 4 2" xfId="11358" xr:uid="{31E464B7-7F43-4B76-B59F-815399FC5657}"/>
    <cellStyle name="40% - Ênfase6 6 4 5" xfId="9310" xr:uid="{CFFC13EF-1AC3-44AB-993F-34B240081FD8}"/>
    <cellStyle name="40% - Ênfase6 6 5" xfId="2072" xr:uid="{E82246BE-FE11-4D90-BC8F-74F952037E40}"/>
    <cellStyle name="40% - Ênfase6 6 5 2" xfId="6157" xr:uid="{7D47EA92-480B-4B23-9076-4363904D75BE}"/>
    <cellStyle name="40% - Ênfase6 6 5 2 2" xfId="14434" xr:uid="{2AD07F6D-135F-41C3-AF7E-42CD15BAC901}"/>
    <cellStyle name="40% - Ênfase6 6 5 3" xfId="8157" xr:uid="{90D59245-E450-4783-A666-A4A604960915}"/>
    <cellStyle name="40% - Ênfase6 6 5 3 2" xfId="16434" xr:uid="{4E644F64-CE7E-41AA-86EF-8258CD908BA1}"/>
    <cellStyle name="40% - Ênfase6 6 5 4" xfId="4124" xr:uid="{A62F3397-1C68-4A9A-A5F6-0B56A3047831}"/>
    <cellStyle name="40% - Ênfase6 6 5 4 2" xfId="12401" xr:uid="{7E2C29E0-5177-4DA3-98FC-45BA55837F76}"/>
    <cellStyle name="40% - Ênfase6 6 5 5" xfId="10352" xr:uid="{41ECDE58-9809-47C8-9AE9-55198D89451A}"/>
    <cellStyle name="40% - Ênfase6 6 6" xfId="4622" xr:uid="{27853A22-414C-494D-98D6-323F7D8A080B}"/>
    <cellStyle name="40% - Ênfase6 6 6 2" xfId="12899" xr:uid="{2BC767E3-81B1-4AF4-BF62-CE39BC44CB7E}"/>
    <cellStyle name="40% - Ênfase6 6 7" xfId="6651" xr:uid="{12AA94CB-77C3-4913-9C0F-7BF084AE23B3}"/>
    <cellStyle name="40% - Ênfase6 6 7 2" xfId="14928" xr:uid="{12FBB886-EFDB-4417-BF15-7D964C15FA6E}"/>
    <cellStyle name="40% - Ênfase6 6 8" xfId="2575" xr:uid="{84627927-494F-48B2-BCEF-EB86FA545CF5}"/>
    <cellStyle name="40% - Ênfase6 6 8 2" xfId="10852" xr:uid="{07A03946-0A4B-4B6F-828E-EB1B4F40AA39}"/>
    <cellStyle name="40% - Ênfase6 6 9" xfId="8805" xr:uid="{F0FBD9B0-E0BC-4FD7-928C-6E58B91F170F}"/>
    <cellStyle name="40% - Ênfase6 7" xfId="467" xr:uid="{846FC0F5-70F0-4969-B255-538162AC4612}"/>
    <cellStyle name="40% - Ênfase6 7 2" xfId="468" xr:uid="{7203B36A-2A70-4D88-83AE-EA202E2B43C1}"/>
    <cellStyle name="40% - Ênfase6 7 2 2" xfId="1535" xr:uid="{C38E1C91-470E-4693-8088-90600C97E2A4}"/>
    <cellStyle name="40% - Ênfase6 7 2 2 2" xfId="5625" xr:uid="{245FF4A7-D6ED-4281-8F8F-A330E98151D3}"/>
    <cellStyle name="40% - Ênfase6 7 2 2 2 2" xfId="13902" xr:uid="{E6E30EEE-1F38-4A6A-A05B-8807DEFD9012}"/>
    <cellStyle name="40% - Ênfase6 7 2 2 3" xfId="7648" xr:uid="{400ED34E-BDA0-4E28-9EDD-4CE7BB8E3567}"/>
    <cellStyle name="40% - Ênfase6 7 2 2 3 2" xfId="15925" xr:uid="{DB41B8E3-00D7-4D2C-B00B-9482247628C5}"/>
    <cellStyle name="40% - Ênfase6 7 2 2 4" xfId="3591" xr:uid="{3898EA73-F580-43F9-9CD5-3009EE20F891}"/>
    <cellStyle name="40% - Ênfase6 7 2 2 4 2" xfId="11868" xr:uid="{077657B4-06E7-4BFC-96A0-B14E9E2E502A}"/>
    <cellStyle name="40% - Ênfase6 7 2 2 5" xfId="9819" xr:uid="{2BED9F9B-6B61-49AE-A349-150B5CBF1D0B}"/>
    <cellStyle name="40% - Ênfase6 7 2 3" xfId="1024" xr:uid="{367BA6CA-89F3-4370-8D13-2D29A869079D}"/>
    <cellStyle name="40% - Ênfase6 7 2 3 2" xfId="5127" xr:uid="{56159B97-4022-4342-A0BA-BC5165C4A1D2}"/>
    <cellStyle name="40% - Ênfase6 7 2 3 2 2" xfId="13404" xr:uid="{DA3551B1-9D9C-4C37-AA23-FBE03B440031}"/>
    <cellStyle name="40% - Ênfase6 7 2 3 3" xfId="7152" xr:uid="{A81E0539-CE96-4F47-91A8-B5D51EDD1ED5}"/>
    <cellStyle name="40% - Ênfase6 7 2 3 3 2" xfId="15429" xr:uid="{656D38E5-BF0F-48A4-9377-AF512053E084}"/>
    <cellStyle name="40% - Ênfase6 7 2 3 4" xfId="3084" xr:uid="{FF55A241-726A-41EF-B822-5DB52F32B071}"/>
    <cellStyle name="40% - Ênfase6 7 2 3 4 2" xfId="11361" xr:uid="{BB5A7581-C9C9-42C6-A780-7EF5237244E4}"/>
    <cellStyle name="40% - Ênfase6 7 2 3 5" xfId="9313" xr:uid="{3E681BCA-673D-4FB6-8607-6E5F840EC638}"/>
    <cellStyle name="40% - Ênfase6 7 2 4" xfId="2075" xr:uid="{FA4C4ED5-FD3A-4AA3-8F66-88912D836AF0}"/>
    <cellStyle name="40% - Ênfase6 7 2 4 2" xfId="6160" xr:uid="{CB84694A-9C4C-4DF8-A9DD-1CBEA796439B}"/>
    <cellStyle name="40% - Ênfase6 7 2 4 2 2" xfId="14437" xr:uid="{271A30D4-A52F-4C27-82B0-A61D37CE234B}"/>
    <cellStyle name="40% - Ênfase6 7 2 4 3" xfId="8160" xr:uid="{DA9DE7FE-0524-46C7-AA05-68D837A3BEB7}"/>
    <cellStyle name="40% - Ênfase6 7 2 4 3 2" xfId="16437" xr:uid="{1C44DBE1-C465-4682-8692-036034D16ADD}"/>
    <cellStyle name="40% - Ênfase6 7 2 4 4" xfId="4127" xr:uid="{E1797148-4F96-40B6-928E-6ACCB66DD455}"/>
    <cellStyle name="40% - Ênfase6 7 2 4 4 2" xfId="12404" xr:uid="{8D047C47-2B23-4A3B-90C4-BE27C9483F7E}"/>
    <cellStyle name="40% - Ênfase6 7 2 4 5" xfId="10355" xr:uid="{41C7B2AA-0C48-481E-8B2A-C661404505CE}"/>
    <cellStyle name="40% - Ênfase6 7 2 5" xfId="4625" xr:uid="{1A613E1A-E357-45CE-8513-6ED16E23DE91}"/>
    <cellStyle name="40% - Ênfase6 7 2 5 2" xfId="12902" xr:uid="{DAEDA85D-A5C9-4485-BECD-D1E127ABF702}"/>
    <cellStyle name="40% - Ênfase6 7 2 6" xfId="6654" xr:uid="{0D4723BC-80AB-4D70-B450-D293AA6A1CDA}"/>
    <cellStyle name="40% - Ênfase6 7 2 6 2" xfId="14931" xr:uid="{31972FE9-EE46-4D46-A928-691C28B07F14}"/>
    <cellStyle name="40% - Ênfase6 7 2 7" xfId="2578" xr:uid="{CD46D7C5-A54A-44F9-9948-E396A61FADA7}"/>
    <cellStyle name="40% - Ênfase6 7 2 7 2" xfId="10855" xr:uid="{18652AEE-899B-41B4-B04D-620A08AB1ACF}"/>
    <cellStyle name="40% - Ênfase6 7 2 8" xfId="8808" xr:uid="{B2588FD0-717F-488A-9768-11B9F2998DD2}"/>
    <cellStyle name="40% - Ênfase6 7 3" xfId="1534" xr:uid="{B82EC566-4DA6-46C3-83CA-D124481F4DE5}"/>
    <cellStyle name="40% - Ênfase6 7 3 2" xfId="5624" xr:uid="{99C4B266-2E5F-4FF1-BCA4-E16F4177B65E}"/>
    <cellStyle name="40% - Ênfase6 7 3 2 2" xfId="13901" xr:uid="{BD7C293B-3C2B-41BC-B00F-F026FB6FF869}"/>
    <cellStyle name="40% - Ênfase6 7 3 3" xfId="7647" xr:uid="{359A7803-3527-484C-A31F-3DEF246FC1B3}"/>
    <cellStyle name="40% - Ênfase6 7 3 3 2" xfId="15924" xr:uid="{8F007DFB-7C07-4490-A849-68F50E29ACC3}"/>
    <cellStyle name="40% - Ênfase6 7 3 4" xfId="3590" xr:uid="{FD8449D0-6B95-42F3-ABB8-A2C915A8EC0E}"/>
    <cellStyle name="40% - Ênfase6 7 3 4 2" xfId="11867" xr:uid="{F0D5B961-9EE6-4F45-9F44-1705F96EFC82}"/>
    <cellStyle name="40% - Ênfase6 7 3 5" xfId="9818" xr:uid="{8860B5DD-E343-4CA3-814D-B609FC527044}"/>
    <cellStyle name="40% - Ênfase6 7 4" xfId="1023" xr:uid="{D93A60AE-A17E-4255-B862-F2F7B88DBC04}"/>
    <cellStyle name="40% - Ênfase6 7 4 2" xfId="5126" xr:uid="{E1DDAC05-71BB-4C0D-8758-B31F05D82B3B}"/>
    <cellStyle name="40% - Ênfase6 7 4 2 2" xfId="13403" xr:uid="{F55FC075-12BE-4F1B-A716-4404F0F23B6C}"/>
    <cellStyle name="40% - Ênfase6 7 4 3" xfId="7151" xr:uid="{2ABBFDA9-8066-444B-9A8B-F0D500DB16FA}"/>
    <cellStyle name="40% - Ênfase6 7 4 3 2" xfId="15428" xr:uid="{5FA935D5-E4C2-44E4-857A-1A447DBBE4CC}"/>
    <cellStyle name="40% - Ênfase6 7 4 4" xfId="3083" xr:uid="{29EBE7D0-2057-437E-B2E8-420142FD5CD7}"/>
    <cellStyle name="40% - Ênfase6 7 4 4 2" xfId="11360" xr:uid="{3554DC1E-9B45-452D-80C7-DD4EB164DA6A}"/>
    <cellStyle name="40% - Ênfase6 7 4 5" xfId="9312" xr:uid="{3161D8D0-5AEF-48E3-9BF8-246820AD02FE}"/>
    <cellStyle name="40% - Ênfase6 7 5" xfId="2074" xr:uid="{2EB89A85-0887-4CD1-BD9E-401D86FCFB88}"/>
    <cellStyle name="40% - Ênfase6 7 5 2" xfId="6159" xr:uid="{6DC51FBE-382F-4A55-8A81-F3B93659046F}"/>
    <cellStyle name="40% - Ênfase6 7 5 2 2" xfId="14436" xr:uid="{E0472A7E-51A6-471E-A5AD-9829A5E62685}"/>
    <cellStyle name="40% - Ênfase6 7 5 3" xfId="8159" xr:uid="{0F715064-B198-47FC-BA87-54ACC2487C6C}"/>
    <cellStyle name="40% - Ênfase6 7 5 3 2" xfId="16436" xr:uid="{898B887C-28BB-478E-B6E1-22F0498AAD78}"/>
    <cellStyle name="40% - Ênfase6 7 5 4" xfId="4126" xr:uid="{2DC820D7-E84F-4B55-946C-963250972EDB}"/>
    <cellStyle name="40% - Ênfase6 7 5 4 2" xfId="12403" xr:uid="{8B6A14B5-4FC3-4CAB-B506-136FEA41BBA5}"/>
    <cellStyle name="40% - Ênfase6 7 5 5" xfId="10354" xr:uid="{982EF837-2801-48DA-9EE7-406F7535B12F}"/>
    <cellStyle name="40% - Ênfase6 7 6" xfId="4624" xr:uid="{B41E7FBD-AC53-4865-A275-3C6ACFC6AF5C}"/>
    <cellStyle name="40% - Ênfase6 7 6 2" xfId="12901" xr:uid="{1D6BB346-20A4-4AA1-BDD9-267670A51189}"/>
    <cellStyle name="40% - Ênfase6 7 7" xfId="6653" xr:uid="{C5969522-A1E0-49F5-8716-53A6074BD0CE}"/>
    <cellStyle name="40% - Ênfase6 7 7 2" xfId="14930" xr:uid="{A0041D84-C0F0-4E4D-9E59-A54F4FB89647}"/>
    <cellStyle name="40% - Ênfase6 7 8" xfId="2577" xr:uid="{EF47822C-23DB-475F-8A8A-64E2C1AE8C1F}"/>
    <cellStyle name="40% - Ênfase6 7 8 2" xfId="10854" xr:uid="{37921DE9-E46D-41A2-8AEB-04AE1EA0AB18}"/>
    <cellStyle name="40% - Ênfase6 7 9" xfId="8807" xr:uid="{99426CFF-B595-46AE-9CF8-A4639C4944D5}"/>
    <cellStyle name="40% - Ênfase6 8" xfId="469" xr:uid="{4FF65B5F-1587-4C75-8BD2-0E279FA22942}"/>
    <cellStyle name="40% - Ênfase6 8 2" xfId="470" xr:uid="{581796A6-BBE1-4ED9-A4FF-3FDD35C95E77}"/>
    <cellStyle name="40% - Ênfase6 8 2 2" xfId="1537" xr:uid="{CF43AAE7-9D40-427A-9BBB-9FD1D2A961A1}"/>
    <cellStyle name="40% - Ênfase6 8 2 2 2" xfId="5627" xr:uid="{B279D449-CA7D-4286-AC40-5989ADCE9D6E}"/>
    <cellStyle name="40% - Ênfase6 8 2 2 2 2" xfId="13904" xr:uid="{89678958-B8C6-4AE3-AE33-5A7FE7790A54}"/>
    <cellStyle name="40% - Ênfase6 8 2 2 3" xfId="7650" xr:uid="{01BC1B90-9E5E-4B71-824A-F9752346DBB8}"/>
    <cellStyle name="40% - Ênfase6 8 2 2 3 2" xfId="15927" xr:uid="{F6E2F8E9-438C-4FDC-B57F-F0453C8EC54F}"/>
    <cellStyle name="40% - Ênfase6 8 2 2 4" xfId="3593" xr:uid="{99188455-A6EB-475A-8534-C494A9576EBE}"/>
    <cellStyle name="40% - Ênfase6 8 2 2 4 2" xfId="11870" xr:uid="{14B7B042-A2DF-4A68-98F5-5256DDCEB4C4}"/>
    <cellStyle name="40% - Ênfase6 8 2 2 5" xfId="9821" xr:uid="{740632FD-4A8F-4C29-B45B-22A4F6760894}"/>
    <cellStyle name="40% - Ênfase6 8 2 3" xfId="1026" xr:uid="{46DC57E8-1206-4212-8064-F36AF1812EBB}"/>
    <cellStyle name="40% - Ênfase6 8 2 3 2" xfId="5129" xr:uid="{4F085D0F-38CC-4C79-B5FD-6F4BA64D4CB5}"/>
    <cellStyle name="40% - Ênfase6 8 2 3 2 2" xfId="13406" xr:uid="{E19DDACB-BC30-4BA2-8162-847A4E4A953D}"/>
    <cellStyle name="40% - Ênfase6 8 2 3 3" xfId="7154" xr:uid="{4D9A7639-9850-46D4-83D0-9C1DDCB59EBB}"/>
    <cellStyle name="40% - Ênfase6 8 2 3 3 2" xfId="15431" xr:uid="{59854E95-3B11-4C05-AF45-8278D113A690}"/>
    <cellStyle name="40% - Ênfase6 8 2 3 4" xfId="3086" xr:uid="{EB6713B7-ED95-48CC-998B-CA060DC88ECB}"/>
    <cellStyle name="40% - Ênfase6 8 2 3 4 2" xfId="11363" xr:uid="{9376F010-95A1-4C56-84D9-403A7814AA1A}"/>
    <cellStyle name="40% - Ênfase6 8 2 3 5" xfId="9315" xr:uid="{D8A6A0A0-A41D-4AD5-9EC3-174D4A3B19E6}"/>
    <cellStyle name="40% - Ênfase6 8 2 4" xfId="2077" xr:uid="{A0106ADC-5747-4AA7-8879-6734D7FE5C6B}"/>
    <cellStyle name="40% - Ênfase6 8 2 4 2" xfId="6162" xr:uid="{A02EDB49-E95F-4541-9591-F23393056BE2}"/>
    <cellStyle name="40% - Ênfase6 8 2 4 2 2" xfId="14439" xr:uid="{9723729C-23C1-47E7-883E-24F19E7F519D}"/>
    <cellStyle name="40% - Ênfase6 8 2 4 3" xfId="8162" xr:uid="{63715747-24C5-42FA-8528-CFC2637E2801}"/>
    <cellStyle name="40% - Ênfase6 8 2 4 3 2" xfId="16439" xr:uid="{3A8425AF-EE22-429D-BD28-326093CF78A1}"/>
    <cellStyle name="40% - Ênfase6 8 2 4 4" xfId="4129" xr:uid="{935EA333-F148-47D8-A933-FC43C9DDE514}"/>
    <cellStyle name="40% - Ênfase6 8 2 4 4 2" xfId="12406" xr:uid="{9B12B231-1930-46F9-9DEB-1E31C6E86999}"/>
    <cellStyle name="40% - Ênfase6 8 2 4 5" xfId="10357" xr:uid="{6BCD1779-27F4-442D-8412-9C70CA8ADEA9}"/>
    <cellStyle name="40% - Ênfase6 8 2 5" xfId="4627" xr:uid="{823C3680-9F67-4FF7-B2A1-9777502358A5}"/>
    <cellStyle name="40% - Ênfase6 8 2 5 2" xfId="12904" xr:uid="{FED960B9-B160-4A93-BD76-8B5CD1CCBBCA}"/>
    <cellStyle name="40% - Ênfase6 8 2 6" xfId="6656" xr:uid="{F7C2BDDD-597A-4F1E-9E97-411BE6CB6B09}"/>
    <cellStyle name="40% - Ênfase6 8 2 6 2" xfId="14933" xr:uid="{3A2BA2BD-EAB0-46E1-922B-15CD888A42D5}"/>
    <cellStyle name="40% - Ênfase6 8 2 7" xfId="2580" xr:uid="{59B2C904-BD63-45CD-8A34-78F2723F92E9}"/>
    <cellStyle name="40% - Ênfase6 8 2 7 2" xfId="10857" xr:uid="{58051AC4-5928-485B-87CA-3F5A947F14FA}"/>
    <cellStyle name="40% - Ênfase6 8 2 8" xfId="8810" xr:uid="{A900EA8D-BE0B-492A-BE94-D39118742C67}"/>
    <cellStyle name="40% - Ênfase6 8 3" xfId="1536" xr:uid="{26BD98D1-9172-452C-920B-E11A1A8E0C55}"/>
    <cellStyle name="40% - Ênfase6 8 3 2" xfId="5626" xr:uid="{B7705267-5A08-45DB-A98B-2DC437E2A42E}"/>
    <cellStyle name="40% - Ênfase6 8 3 2 2" xfId="13903" xr:uid="{BD143FE3-04EE-4885-92D4-42D906D2A5B4}"/>
    <cellStyle name="40% - Ênfase6 8 3 3" xfId="7649" xr:uid="{6E004466-1B1C-451D-ADC6-34C0B600EE3E}"/>
    <cellStyle name="40% - Ênfase6 8 3 3 2" xfId="15926" xr:uid="{05F9FD90-FC12-4E4E-AEDD-15419F1F9E13}"/>
    <cellStyle name="40% - Ênfase6 8 3 4" xfId="3592" xr:uid="{827C4017-123C-42D1-87C8-9475440C8E41}"/>
    <cellStyle name="40% - Ênfase6 8 3 4 2" xfId="11869" xr:uid="{29FE5B79-2DF8-4E16-B945-7588474F77CA}"/>
    <cellStyle name="40% - Ênfase6 8 3 5" xfId="9820" xr:uid="{CFFBD72F-EDE2-4D41-9FBC-07900EE2A0A6}"/>
    <cellStyle name="40% - Ênfase6 8 4" xfId="1025" xr:uid="{DA63782A-7202-4145-88F6-CB320A114F2C}"/>
    <cellStyle name="40% - Ênfase6 8 4 2" xfId="5128" xr:uid="{4CC040FD-2AF6-4069-8320-6BFE74168039}"/>
    <cellStyle name="40% - Ênfase6 8 4 2 2" xfId="13405" xr:uid="{788633E6-F056-473F-9787-CC2861AA8827}"/>
    <cellStyle name="40% - Ênfase6 8 4 3" xfId="7153" xr:uid="{2E4BFEA5-AE0B-475B-9483-9AAC1A2C0B4E}"/>
    <cellStyle name="40% - Ênfase6 8 4 3 2" xfId="15430" xr:uid="{05E15AC4-181B-4637-9FF3-BE829F250AF2}"/>
    <cellStyle name="40% - Ênfase6 8 4 4" xfId="3085" xr:uid="{E402FFB2-6BCE-4071-A777-D6A7B25038FE}"/>
    <cellStyle name="40% - Ênfase6 8 4 4 2" xfId="11362" xr:uid="{C2B27E8E-07C3-4E9B-8014-3C90B5B2869A}"/>
    <cellStyle name="40% - Ênfase6 8 4 5" xfId="9314" xr:uid="{EFFC01AB-EC49-4804-8475-BDB81A6BFEE1}"/>
    <cellStyle name="40% - Ênfase6 8 5" xfId="2076" xr:uid="{46E09ECE-A048-4688-9204-D1104143C762}"/>
    <cellStyle name="40% - Ênfase6 8 5 2" xfId="6161" xr:uid="{B282B38A-B673-425A-967D-24D2CC4A96BA}"/>
    <cellStyle name="40% - Ênfase6 8 5 2 2" xfId="14438" xr:uid="{80097B55-D66C-489E-B75A-5625F5824DB5}"/>
    <cellStyle name="40% - Ênfase6 8 5 3" xfId="8161" xr:uid="{E03192DC-639D-4139-9232-1939C70508D8}"/>
    <cellStyle name="40% - Ênfase6 8 5 3 2" xfId="16438" xr:uid="{D84E3016-CE32-426A-984A-057A5EF5D98F}"/>
    <cellStyle name="40% - Ênfase6 8 5 4" xfId="4128" xr:uid="{BCF95187-6640-4C1F-AA95-69DE8A423BDD}"/>
    <cellStyle name="40% - Ênfase6 8 5 4 2" xfId="12405" xr:uid="{220E0D71-9F7E-4108-9B05-350882E02DF1}"/>
    <cellStyle name="40% - Ênfase6 8 5 5" xfId="10356" xr:uid="{A7F1997A-EB53-41BE-A476-AC5C078DB078}"/>
    <cellStyle name="40% - Ênfase6 8 6" xfId="4626" xr:uid="{4CC7E213-AF32-4259-9C50-BE4C624BFBAE}"/>
    <cellStyle name="40% - Ênfase6 8 6 2" xfId="12903" xr:uid="{F7824026-F6E9-4D11-80AF-891CE29A7CFA}"/>
    <cellStyle name="40% - Ênfase6 8 7" xfId="6655" xr:uid="{B664A04B-E515-432E-83BB-8AC3E6F4E479}"/>
    <cellStyle name="40% - Ênfase6 8 7 2" xfId="14932" xr:uid="{367999B9-FAC8-4186-8D3E-6A6D98230049}"/>
    <cellStyle name="40% - Ênfase6 8 8" xfId="2579" xr:uid="{757C2406-52E2-4C0A-8255-5BF79529292D}"/>
    <cellStyle name="40% - Ênfase6 8 8 2" xfId="10856" xr:uid="{0473081D-2625-4873-B395-698DE19A6674}"/>
    <cellStyle name="40% - Ênfase6 8 9" xfId="8809" xr:uid="{7490B511-29A3-438C-AC91-BFDFA65F13A4}"/>
    <cellStyle name="40% - Ênfase6 9" xfId="471" xr:uid="{B534EE7D-D833-47F1-92A3-7F02333DCF13}"/>
    <cellStyle name="40% - Ênfase6 9 2" xfId="472" xr:uid="{C2032BD5-3589-4C5F-87CC-9D31DE5390A4}"/>
    <cellStyle name="40% - Ênfase6 9 2 2" xfId="1539" xr:uid="{6C3C6E4B-2A3C-43DD-8D49-6DC0CB45746D}"/>
    <cellStyle name="40% - Ênfase6 9 2 2 2" xfId="5629" xr:uid="{4DC67CA2-71C9-4F07-8BD7-07E3F371720C}"/>
    <cellStyle name="40% - Ênfase6 9 2 2 2 2" xfId="13906" xr:uid="{5240EA3A-EDA4-4D9D-930F-12723D5B345C}"/>
    <cellStyle name="40% - Ênfase6 9 2 2 3" xfId="7652" xr:uid="{C621F6AD-9B75-49CB-83C9-1013332022E3}"/>
    <cellStyle name="40% - Ênfase6 9 2 2 3 2" xfId="15929" xr:uid="{DBAC0B64-485F-4EAA-B11E-03F8A7E138CA}"/>
    <cellStyle name="40% - Ênfase6 9 2 2 4" xfId="3595" xr:uid="{49558D2F-671C-4A4F-8794-ABADF73BF750}"/>
    <cellStyle name="40% - Ênfase6 9 2 2 4 2" xfId="11872" xr:uid="{8547C001-08E6-489A-AC8D-2A8DF1671A3B}"/>
    <cellStyle name="40% - Ênfase6 9 2 2 5" xfId="9823" xr:uid="{68F119AC-506A-4EE8-8CEC-3FCA5A9050A9}"/>
    <cellStyle name="40% - Ênfase6 9 2 3" xfId="1028" xr:uid="{9EFBAAA7-E18D-4E48-A3E1-B431D1BD2F4A}"/>
    <cellStyle name="40% - Ênfase6 9 2 3 2" xfId="5131" xr:uid="{081140AB-29A6-4C54-A7E4-79B51B817837}"/>
    <cellStyle name="40% - Ênfase6 9 2 3 2 2" xfId="13408" xr:uid="{63C5A1E5-68C2-4F01-84F4-365EFBEB95F3}"/>
    <cellStyle name="40% - Ênfase6 9 2 3 3" xfId="7156" xr:uid="{2ADE506B-672F-4455-B486-107ED848D355}"/>
    <cellStyle name="40% - Ênfase6 9 2 3 3 2" xfId="15433" xr:uid="{BB2E4EA3-A52D-48D1-9654-2B57A4E3DD76}"/>
    <cellStyle name="40% - Ênfase6 9 2 3 4" xfId="3088" xr:uid="{1DD20D3F-45F0-402F-BA97-3239CD2F56E0}"/>
    <cellStyle name="40% - Ênfase6 9 2 3 4 2" xfId="11365" xr:uid="{28B0A103-B069-4F36-9B83-054E94F83FAD}"/>
    <cellStyle name="40% - Ênfase6 9 2 3 5" xfId="9317" xr:uid="{24BC4B8B-40F0-49E8-9064-F4ECF00006A1}"/>
    <cellStyle name="40% - Ênfase6 9 2 4" xfId="2079" xr:uid="{77E36D06-42B8-4DB7-934E-DC75C2BCB468}"/>
    <cellStyle name="40% - Ênfase6 9 2 4 2" xfId="6164" xr:uid="{7622C55C-1CBD-4F4E-B39F-4283D2D01921}"/>
    <cellStyle name="40% - Ênfase6 9 2 4 2 2" xfId="14441" xr:uid="{BCE51E90-36CE-4DA6-A91F-C145723A22E0}"/>
    <cellStyle name="40% - Ênfase6 9 2 4 3" xfId="8164" xr:uid="{51BAA1C3-3782-4B73-AF80-48676489D0B7}"/>
    <cellStyle name="40% - Ênfase6 9 2 4 3 2" xfId="16441" xr:uid="{07714A49-442B-42CA-AEFC-C063EEFD10FD}"/>
    <cellStyle name="40% - Ênfase6 9 2 4 4" xfId="4131" xr:uid="{A58BB2FA-855E-4DC8-92CC-7439A57173A0}"/>
    <cellStyle name="40% - Ênfase6 9 2 4 4 2" xfId="12408" xr:uid="{BEE10A74-B52D-4CC4-87C4-676203EDFFB3}"/>
    <cellStyle name="40% - Ênfase6 9 2 4 5" xfId="10359" xr:uid="{B3F3A186-9E39-4B0C-8746-D66B6A12751B}"/>
    <cellStyle name="40% - Ênfase6 9 2 5" xfId="4629" xr:uid="{547F383D-9DAF-454D-BDBC-B76507E14E27}"/>
    <cellStyle name="40% - Ênfase6 9 2 5 2" xfId="12906" xr:uid="{505A8EC9-073E-4C40-B95C-C96509CFAEE8}"/>
    <cellStyle name="40% - Ênfase6 9 2 6" xfId="6658" xr:uid="{BE605A91-2432-47FD-AC8F-36491AEC2EAD}"/>
    <cellStyle name="40% - Ênfase6 9 2 6 2" xfId="14935" xr:uid="{AEAC1F28-72B5-4EFC-B0CD-A6D378A3B772}"/>
    <cellStyle name="40% - Ênfase6 9 2 7" xfId="2582" xr:uid="{26792483-D171-4090-B25F-4AECDAB9711D}"/>
    <cellStyle name="40% - Ênfase6 9 2 7 2" xfId="10859" xr:uid="{065D245F-C500-4882-A340-094BEEB57E65}"/>
    <cellStyle name="40% - Ênfase6 9 2 8" xfId="8812" xr:uid="{4A029F04-9F0F-410D-BF69-54F1D4A890E4}"/>
    <cellStyle name="40% - Ênfase6 9 3" xfId="1538" xr:uid="{77901402-5CC6-4138-B420-4A4511B8914C}"/>
    <cellStyle name="40% - Ênfase6 9 3 2" xfId="5628" xr:uid="{664B0E5A-BFCE-456F-A047-7D20282BFC41}"/>
    <cellStyle name="40% - Ênfase6 9 3 2 2" xfId="13905" xr:uid="{8C477060-317F-4920-8B44-0040EF54C486}"/>
    <cellStyle name="40% - Ênfase6 9 3 3" xfId="7651" xr:uid="{C6A85175-8C2F-4E23-B38B-5B3C3E526817}"/>
    <cellStyle name="40% - Ênfase6 9 3 3 2" xfId="15928" xr:uid="{593E5211-680B-496F-8F1C-3DA64CA81BEB}"/>
    <cellStyle name="40% - Ênfase6 9 3 4" xfId="3594" xr:uid="{645009B6-E720-4059-B179-E6080D90E9D0}"/>
    <cellStyle name="40% - Ênfase6 9 3 4 2" xfId="11871" xr:uid="{9042AC33-0D4D-4848-B262-BF9FB09BC357}"/>
    <cellStyle name="40% - Ênfase6 9 3 5" xfId="9822" xr:uid="{32201670-1933-479B-9CE7-D17AC13529DA}"/>
    <cellStyle name="40% - Ênfase6 9 4" xfId="1027" xr:uid="{11B61CF7-81F0-4393-9E64-6FD7BBD7D51D}"/>
    <cellStyle name="40% - Ênfase6 9 4 2" xfId="5130" xr:uid="{6959497E-9C7F-4E82-AAD0-63447415CBA4}"/>
    <cellStyle name="40% - Ênfase6 9 4 2 2" xfId="13407" xr:uid="{2E6C35EC-0C5C-43B0-8734-6A272C7F456C}"/>
    <cellStyle name="40% - Ênfase6 9 4 3" xfId="7155" xr:uid="{AA4124A5-2386-4D44-9FE5-DB63AB83CB22}"/>
    <cellStyle name="40% - Ênfase6 9 4 3 2" xfId="15432" xr:uid="{282B5E05-6259-4D13-BB6E-12F6AC2CB6FD}"/>
    <cellStyle name="40% - Ênfase6 9 4 4" xfId="3087" xr:uid="{9843A6A9-1274-4114-B37B-BE4C31F156DE}"/>
    <cellStyle name="40% - Ênfase6 9 4 4 2" xfId="11364" xr:uid="{B918A721-DAA6-4118-9F2A-DCE06A96742D}"/>
    <cellStyle name="40% - Ênfase6 9 4 5" xfId="9316" xr:uid="{C5F68340-67C9-4EA9-8B01-0765B3E7984E}"/>
    <cellStyle name="40% - Ênfase6 9 5" xfId="2078" xr:uid="{DE2E38EE-F929-4B84-93B5-4E65B996113D}"/>
    <cellStyle name="40% - Ênfase6 9 5 2" xfId="6163" xr:uid="{8FDE528A-479A-439C-A2BB-EDE9DCA18698}"/>
    <cellStyle name="40% - Ênfase6 9 5 2 2" xfId="14440" xr:uid="{75D6BE1D-E30D-4F48-BBC7-C4DE263CC10D}"/>
    <cellStyle name="40% - Ênfase6 9 5 3" xfId="8163" xr:uid="{F0BF8293-26DA-4328-A5F1-EDDE6462D962}"/>
    <cellStyle name="40% - Ênfase6 9 5 3 2" xfId="16440" xr:uid="{08353AA0-5C8E-4B34-AB56-17C52EA98EAD}"/>
    <cellStyle name="40% - Ênfase6 9 5 4" xfId="4130" xr:uid="{45E27AF5-801E-42FD-BF9C-1239196EBC7A}"/>
    <cellStyle name="40% - Ênfase6 9 5 4 2" xfId="12407" xr:uid="{2F0D9754-F1BC-465F-B205-37974AA8C16D}"/>
    <cellStyle name="40% - Ênfase6 9 5 5" xfId="10358" xr:uid="{CC85A3B5-E6C4-47A4-B347-D8889170A85C}"/>
    <cellStyle name="40% - Ênfase6 9 6" xfId="4628" xr:uid="{0F891EBE-E095-454E-92EF-915146A40C1C}"/>
    <cellStyle name="40% - Ênfase6 9 6 2" xfId="12905" xr:uid="{22C51963-6A5C-42BE-95F9-D4357262B8AF}"/>
    <cellStyle name="40% - Ênfase6 9 7" xfId="6657" xr:uid="{284955A4-9FC8-4600-8EFF-AF67F52231E6}"/>
    <cellStyle name="40% - Ênfase6 9 7 2" xfId="14934" xr:uid="{4FE1911C-D54B-4247-8D94-0F5D94866CCF}"/>
    <cellStyle name="40% - Ênfase6 9 8" xfId="2581" xr:uid="{B9835FDD-6C93-4E10-9A05-C9CFF7D5D3EE}"/>
    <cellStyle name="40% - Ênfase6 9 8 2" xfId="10858" xr:uid="{AFADBFC7-E16D-4BCD-9006-E83AF87F1B65}"/>
    <cellStyle name="40% - Ênfase6 9 9" xfId="8811" xr:uid="{DBF81A6E-B38C-4D3C-A30E-1C055637B629}"/>
    <cellStyle name="60% - Ênfase1 2" xfId="36" xr:uid="{FAEC7230-3383-462D-B200-AA5DA217061C}"/>
    <cellStyle name="60% - Ênfase1 3" xfId="26" xr:uid="{3F6E3005-3FBD-4E76-912C-88E6CBE80959}"/>
    <cellStyle name="60% - Ênfase2 2" xfId="228" xr:uid="{4FD22003-786C-4A75-B3A9-4A3B7309D9DB}"/>
    <cellStyle name="60% - Ênfase2 3" xfId="231" xr:uid="{0331AD51-442C-41AD-8428-972609D040A8}"/>
    <cellStyle name="60% - Ênfase3 2" xfId="360" xr:uid="{DCD9813C-D3C0-40DC-B732-909693D5F973}"/>
    <cellStyle name="60% - Ênfase3 3" xfId="364" xr:uid="{F14944D3-C091-45D7-9DCD-EBB0E0EFD8D1}"/>
    <cellStyle name="60% - Ênfase4 2" xfId="389" xr:uid="{1F5EC477-3ADD-4864-BE6D-CA40932042E9}"/>
    <cellStyle name="60% - Ênfase4 3" xfId="392" xr:uid="{5D6426D4-CC71-4FB3-9181-47566E33E0DE}"/>
    <cellStyle name="60% - Ênfase5 2" xfId="409" xr:uid="{344B4B1B-0844-4CB2-8419-E7261947885C}"/>
    <cellStyle name="60% - Ênfase5 3" xfId="413" xr:uid="{F395AD28-E68D-43A7-A065-5C156C011394}"/>
    <cellStyle name="60% - Ênfase6 2" xfId="436" xr:uid="{9751158E-1F51-422B-9075-5963AA84126E}"/>
    <cellStyle name="60% - Ênfase6 3" xfId="108" xr:uid="{724CABBF-89B5-41E0-AF56-94DAE4DFF122}"/>
    <cellStyle name="Bom 2" xfId="349" xr:uid="{8CF57075-5293-45AF-ABAF-17E7E864D8CD}"/>
    <cellStyle name="Bom 3" xfId="473" xr:uid="{9D6C8749-9BEE-497E-B74C-5A702737E676}"/>
    <cellStyle name="Cálculo 2" xfId="18" xr:uid="{3C864B9C-8D91-453C-9F05-45AD1D8A0906}"/>
    <cellStyle name="Cálculo 3" xfId="341" xr:uid="{09E6AF7C-5A32-4DB1-87A5-9A2AF0FBBA30}"/>
    <cellStyle name="Cálculo 3 2" xfId="1426" xr:uid="{B8BCB76C-2444-4866-A955-0E42BC5F39A0}"/>
    <cellStyle name="Cálculo 3 2 2" xfId="5516" xr:uid="{7D0C5237-5CD2-454B-9C08-413AAE3BC0FF}"/>
    <cellStyle name="Cálculo 3 2 2 2" xfId="8322" xr:uid="{E762EACD-8EB9-4518-AF06-C4EE7423707E}"/>
    <cellStyle name="Cálculo 3 2 2 2 2" xfId="16599" xr:uid="{380C6583-1093-4C0B-960C-335F7EE1B85C}"/>
    <cellStyle name="Cálculo 3 2 2 2 3" xfId="16809" xr:uid="{1F65C5CA-DFFA-46FE-8CF6-8B6AA9E70798}"/>
    <cellStyle name="Cálculo 3 2 2 3" xfId="8318" xr:uid="{4A46695A-49C6-46C5-BE49-2797898FF23F}"/>
    <cellStyle name="Cálculo 3 2 2 3 2" xfId="16595" xr:uid="{C18240F4-F3B1-422D-BA95-80CB794C0611}"/>
    <cellStyle name="Cálculo 3 2 2 3 3" xfId="16806" xr:uid="{BCA1F48E-B928-441D-ADE6-A2F18DE8E63F}"/>
    <cellStyle name="Cálculo 3 2 2 4" xfId="8310" xr:uid="{D9B535DE-CEAA-4197-8C5A-B96CAECCFA52}"/>
    <cellStyle name="Cálculo 3 2 2 4 2" xfId="16587" xr:uid="{9C28C026-7E70-45E8-B334-F55301B17D43}"/>
    <cellStyle name="Cálculo 3 2 2 4 3" xfId="16799" xr:uid="{73736B59-6C2F-409F-9E94-40E943E66BE1}"/>
    <cellStyle name="Cálculo 3 2 2 5" xfId="8252" xr:uid="{2B613E9D-89A2-4F18-97C0-CAC83FAD1218}"/>
    <cellStyle name="Cálculo 3 2 2 5 2" xfId="16529" xr:uid="{391C679E-95AE-4B96-A464-6AB9C25E91D3}"/>
    <cellStyle name="Cálculo 3 2 2 5 3" xfId="16744" xr:uid="{DCCAA654-4856-4438-A2C6-B9FF84EFB777}"/>
    <cellStyle name="Cálculo 3 2 2 6" xfId="8270" xr:uid="{4898155C-64A4-411D-A9A3-BEB751BDB33B}"/>
    <cellStyle name="Cálculo 3 2 2 6 2" xfId="16547" xr:uid="{3B39CD47-3D2D-4CC6-9E84-B77995EE4793}"/>
    <cellStyle name="Cálculo 3 2 2 6 3" xfId="16761" xr:uid="{B385941C-5EC2-4D72-8C36-38FC97BEBC27}"/>
    <cellStyle name="Cálculo 3 2 2 7" xfId="13793" xr:uid="{CE7FA926-903D-4408-B44C-37DBE02A8E8E}"/>
    <cellStyle name="Cálculo 3 2 2 8" xfId="16714" xr:uid="{E22E468B-B05A-4EA1-B76B-DF53710028F9}"/>
    <cellStyle name="Cálculo 3 2 3" xfId="3482" xr:uid="{D91EECFA-FC02-4381-888E-FCDBBA87475D}"/>
    <cellStyle name="Cálculo 3 2 3 2" xfId="11759" xr:uid="{4030C54A-B194-49A5-8EA9-2BE755C08388}"/>
    <cellStyle name="Cálculo 3 2 3 3" xfId="16684" xr:uid="{D1832978-4AC0-4757-A4AC-E8F4A3FCD5D3}"/>
    <cellStyle name="Cálculo 3 2 4" xfId="9710" xr:uid="{2C1FE718-CAD7-4F45-B3BE-C1F6C77C3357}"/>
    <cellStyle name="Cálculo 3 3" xfId="1639" xr:uid="{52367066-C415-4B02-A5A6-256B7D2E730A}"/>
    <cellStyle name="Cálculo 3 3 2" xfId="5725" xr:uid="{5A805C4B-AE3D-4B29-9610-3DC0262E064F}"/>
    <cellStyle name="Cálculo 3 3 2 2" xfId="8334" xr:uid="{AB9FFBDC-2960-4070-A3B1-C8350CEB06B5}"/>
    <cellStyle name="Cálculo 3 3 2 2 2" xfId="16611" xr:uid="{786A07B2-0D19-4659-9410-23F942E8ED86}"/>
    <cellStyle name="Cálculo 3 3 2 2 3" xfId="16821" xr:uid="{102E5458-FEFC-4403-ADB7-74DC0FAB8650}"/>
    <cellStyle name="Cálculo 3 3 2 3" xfId="8363" xr:uid="{B292A7BB-18E0-4565-859B-E9B322FBD560}"/>
    <cellStyle name="Cálculo 3 3 2 3 2" xfId="16640" xr:uid="{CDAE1E39-0F7B-4BDE-82F7-B193798DB020}"/>
    <cellStyle name="Cálculo 3 3 2 3 3" xfId="16850" xr:uid="{8228713D-9258-4B50-B671-696CBD554B1F}"/>
    <cellStyle name="Cálculo 3 3 2 4" xfId="8354" xr:uid="{4CB8EC22-09D9-451B-9CE0-0D73A782B335}"/>
    <cellStyle name="Cálculo 3 3 2 4 2" xfId="16631" xr:uid="{BF54E9A3-18A4-42EA-AF52-B6DBF6FBFECA}"/>
    <cellStyle name="Cálculo 3 3 2 4 3" xfId="16841" xr:uid="{810C10A9-A4F7-49BD-B0BF-1C7A8F85D4FF}"/>
    <cellStyle name="Cálculo 3 3 2 5" xfId="8291" xr:uid="{ECB5DFA8-657C-44F6-A44C-8DC097518E4A}"/>
    <cellStyle name="Cálculo 3 3 2 5 2" xfId="16568" xr:uid="{385DF110-B398-458D-9209-906A8809E526}"/>
    <cellStyle name="Cálculo 3 3 2 5 3" xfId="16781" xr:uid="{B26712DB-8E99-47B3-9D13-99FCCECDBAF8}"/>
    <cellStyle name="Cálculo 3 3 2 6" xfId="8317" xr:uid="{958F61CC-DE84-4322-9934-EF2DF40DC726}"/>
    <cellStyle name="Cálculo 3 3 2 6 2" xfId="16594" xr:uid="{3FC153FA-5BC8-4DED-9C93-AF1B77C6DE69}"/>
    <cellStyle name="Cálculo 3 3 2 6 3" xfId="16805" xr:uid="{FD6D7D9E-9E1E-4A78-960E-E1D64683E067}"/>
    <cellStyle name="Cálculo 3 3 2 7" xfId="14002" xr:uid="{C0825613-D322-4B2C-B047-89B67B66C17F}"/>
    <cellStyle name="Cálculo 3 3 2 8" xfId="16723" xr:uid="{287298A9-8A68-4ECF-9047-7F65A3FD9173}"/>
    <cellStyle name="Cálculo 3 3 3" xfId="3691" xr:uid="{BED4B97F-D4AC-4CA9-9937-84CEE6BB1ADA}"/>
    <cellStyle name="Cálculo 3 3 3 2" xfId="11968" xr:uid="{6546559B-31D4-47B8-ADD9-AD6D7441EF4B}"/>
    <cellStyle name="Cálculo 3 3 3 3" xfId="16693" xr:uid="{66CB62B7-926E-4B36-B97C-37184D689B9B}"/>
    <cellStyle name="Cálculo 3 3 4" xfId="9919" xr:uid="{7DAF6B14-9BE9-4BB7-87E4-0BAE36FA02F1}"/>
    <cellStyle name="Cálculo 3 4" xfId="1640" xr:uid="{0C2CBAC9-668E-4DFA-A802-329103EF97E6}"/>
    <cellStyle name="Cálculo 3 4 2" xfId="5726" xr:uid="{32EB3A7B-1A72-457E-A83C-260F36528393}"/>
    <cellStyle name="Cálculo 3 4 2 2" xfId="8335" xr:uid="{EBE43C72-93E8-4833-93CD-93CF3C3F82BB}"/>
    <cellStyle name="Cálculo 3 4 2 2 2" xfId="16612" xr:uid="{ACB6423F-2747-4F5B-98FE-A94B11B498DB}"/>
    <cellStyle name="Cálculo 3 4 2 2 3" xfId="16822" xr:uid="{B8377DE7-8850-400D-B193-3A06C9771503}"/>
    <cellStyle name="Cálculo 3 4 2 3" xfId="8297" xr:uid="{ACFAF171-BA76-476A-A3FE-BF5BADAD63E9}"/>
    <cellStyle name="Cálculo 3 4 2 3 2" xfId="16574" xr:uid="{7D868D4F-4AC2-4C52-9D50-2E98BD45C58C}"/>
    <cellStyle name="Cálculo 3 4 2 3 3" xfId="16786" xr:uid="{462B5860-59E7-4F7E-97B0-CA41002BEF1A}"/>
    <cellStyle name="Cálculo 3 4 2 4" xfId="8262" xr:uid="{0DC98C6B-7226-43F3-B7B7-3D749BE923A1}"/>
    <cellStyle name="Cálculo 3 4 2 4 2" xfId="16539" xr:uid="{8B898A65-B750-463A-92D0-AC3A9B34C0AA}"/>
    <cellStyle name="Cálculo 3 4 2 4 3" xfId="16753" xr:uid="{9984FD3F-98AB-4429-A20B-8D1EAA054201}"/>
    <cellStyle name="Cálculo 3 4 2 5" xfId="8268" xr:uid="{E3D6C4AB-E93A-4E41-8A5F-F8B96005EE54}"/>
    <cellStyle name="Cálculo 3 4 2 5 2" xfId="16545" xr:uid="{EFCA6057-153E-4CD5-8872-A491B1AFB030}"/>
    <cellStyle name="Cálculo 3 4 2 5 3" xfId="16759" xr:uid="{74732B27-FFAD-45AA-AC44-7BC17AA68305}"/>
    <cellStyle name="Cálculo 3 4 2 6" xfId="8273" xr:uid="{58B7E2D3-2728-4871-8C7F-8A04F06BBF39}"/>
    <cellStyle name="Cálculo 3 4 2 6 2" xfId="16550" xr:uid="{4BA9DAC9-901A-4260-B361-E5F297E17CAA}"/>
    <cellStyle name="Cálculo 3 4 2 6 3" xfId="16764" xr:uid="{5A48AFAC-08BB-4D9F-87DF-280404B8E8FD}"/>
    <cellStyle name="Cálculo 3 4 2 7" xfId="14003" xr:uid="{B2DDA82F-47E7-4D48-9168-07465636B673}"/>
    <cellStyle name="Cálculo 3 4 2 8" xfId="16724" xr:uid="{3FAA109E-4A40-466D-BD62-CE0B0B9E3757}"/>
    <cellStyle name="Cálculo 3 4 3" xfId="3692" xr:uid="{7E7C4CF9-F007-4E91-9D01-C6CC05EAD6CD}"/>
    <cellStyle name="Cálculo 3 4 3 2" xfId="11969" xr:uid="{20649955-5743-43D6-9245-EC114B999B8B}"/>
    <cellStyle name="Cálculo 3 4 3 3" xfId="16694" xr:uid="{4C8D0DCC-3F05-4468-A76E-14611C09E185}"/>
    <cellStyle name="Cálculo 3 4 4" xfId="9920" xr:uid="{6E0E27E5-0F81-4F8C-8103-494D93CACEC3}"/>
    <cellStyle name="Cálculo 3 5" xfId="1651" xr:uid="{4982E8C3-83ED-4BB4-AECE-07BD88CD4E08}"/>
    <cellStyle name="Cálculo 3 5 2" xfId="5737" xr:uid="{1FDD6B5F-38D1-448C-B5F2-2A57FE17D59D}"/>
    <cellStyle name="Cálculo 3 5 2 2" xfId="8344" xr:uid="{669125C4-5F94-42FD-BDBD-4FC43B608B82}"/>
    <cellStyle name="Cálculo 3 5 2 2 2" xfId="16621" xr:uid="{272AD360-3832-477B-B5A5-F0CCC2E2430D}"/>
    <cellStyle name="Cálculo 3 5 2 2 3" xfId="16831" xr:uid="{BD627402-9D5D-4EA3-8DC1-E19A969B2EE4}"/>
    <cellStyle name="Cálculo 3 5 2 3" xfId="8298" xr:uid="{28FF10A8-5B75-43FD-9937-816F1F29A830}"/>
    <cellStyle name="Cálculo 3 5 2 3 2" xfId="16575" xr:uid="{A9E64966-0825-4ADA-B349-E8C4960F4F78}"/>
    <cellStyle name="Cálculo 3 5 2 3 3" xfId="16787" xr:uid="{4FF3DC52-630E-4DC9-BF12-6C64B2C65392}"/>
    <cellStyle name="Cálculo 3 5 2 4" xfId="8382" xr:uid="{D41C64A0-0AE6-4ED6-98DC-C5A0F2B262E7}"/>
    <cellStyle name="Cálculo 3 5 2 4 2" xfId="16659" xr:uid="{93B0E99A-10CF-467C-93C4-9244B679CE2A}"/>
    <cellStyle name="Cálculo 3 5 2 4 3" xfId="16869" xr:uid="{75EC88C5-1C22-4B18-B70A-263452608CDC}"/>
    <cellStyle name="Cálculo 3 5 2 5" xfId="8380" xr:uid="{63A1BE40-8191-4BFA-83A4-24C220A6AF59}"/>
    <cellStyle name="Cálculo 3 5 2 5 2" xfId="16657" xr:uid="{4242F960-76D0-4128-AD64-50926D6C8DB2}"/>
    <cellStyle name="Cálculo 3 5 2 5 3" xfId="16867" xr:uid="{A7E61674-9603-465E-A3F8-0E912482BBDF}"/>
    <cellStyle name="Cálculo 3 5 2 6" xfId="8283" xr:uid="{25B8D8BD-4440-4269-A8DA-C746965EA2BB}"/>
    <cellStyle name="Cálculo 3 5 2 6 2" xfId="16560" xr:uid="{135A70A3-7718-49B1-B7BB-C70F7194BB8C}"/>
    <cellStyle name="Cálculo 3 5 2 6 3" xfId="16773" xr:uid="{C27F32A9-91C4-4CAA-815F-D3C1C99AFAFC}"/>
    <cellStyle name="Cálculo 3 5 2 7" xfId="14014" xr:uid="{5D4DC5AE-9AE7-446C-A467-512BADFCD2B8}"/>
    <cellStyle name="Cálculo 3 5 2 8" xfId="16733" xr:uid="{548B9EFE-F246-4A57-A875-6DFE413D5484}"/>
    <cellStyle name="Cálculo 3 5 3" xfId="3703" xr:uid="{F9037DEF-0610-4219-9C48-EB03626C24CB}"/>
    <cellStyle name="Cálculo 3 5 3 2" xfId="11980" xr:uid="{E82F93B7-1F0E-417E-9EA6-61338E4F1026}"/>
    <cellStyle name="Cálculo 3 5 3 3" xfId="16703" xr:uid="{EF53451E-165A-465E-AF06-BCEE3F0E33E7}"/>
    <cellStyle name="Cálculo 3 5 4" xfId="9931" xr:uid="{E55E0492-C7E9-4784-A050-496A79362947}"/>
    <cellStyle name="Cálculo 3 6" xfId="1652" xr:uid="{15E8AB58-72BB-4D6A-8B1F-34B3ADB2AD1D}"/>
    <cellStyle name="Cálculo 3 6 2" xfId="5738" xr:uid="{47D41928-5BBA-4EDC-B6ED-54D1699A08BA}"/>
    <cellStyle name="Cálculo 3 6 2 2" xfId="8345" xr:uid="{DC5C8DA0-3641-4DE0-B848-D4FC66662CC4}"/>
    <cellStyle name="Cálculo 3 6 2 2 2" xfId="16622" xr:uid="{8D1E9F25-60CF-49E5-8AE0-AE2039F45108}"/>
    <cellStyle name="Cálculo 3 6 2 2 3" xfId="16832" xr:uid="{2AC38C4A-E302-447C-8B20-11385B8C1B9C}"/>
    <cellStyle name="Cálculo 3 6 2 3" xfId="8393" xr:uid="{6337AC9D-DB6D-4819-9718-FA342FC1EAE1}"/>
    <cellStyle name="Cálculo 3 6 2 3 2" xfId="16670" xr:uid="{E979C759-A264-4B61-A02D-0CE5D643B6DF}"/>
    <cellStyle name="Cálculo 3 6 2 3 3" xfId="16880" xr:uid="{B7DBB7D8-901E-4DA9-82CF-DED365E6FAF6}"/>
    <cellStyle name="Cálculo 3 6 2 4" xfId="8367" xr:uid="{EF6ED3A8-1592-41CF-AC5C-77C65DA2CBDF}"/>
    <cellStyle name="Cálculo 3 6 2 4 2" xfId="16644" xr:uid="{8BF2F15A-AD03-459D-8C23-B74A509CC0C3}"/>
    <cellStyle name="Cálculo 3 6 2 4 3" xfId="16854" xr:uid="{E7A4B0EE-DA8B-4E2D-8550-5A1FFD86E338}"/>
    <cellStyle name="Cálculo 3 6 2 5" xfId="8271" xr:uid="{A63A5A97-9EB7-43A1-B972-50DA67C9790F}"/>
    <cellStyle name="Cálculo 3 6 2 5 2" xfId="16548" xr:uid="{22B1AEAC-7579-4283-AA80-22086EDCCEC5}"/>
    <cellStyle name="Cálculo 3 6 2 5 3" xfId="16762" xr:uid="{31EDEBAB-DBEE-4C2D-9852-EE876F495B78}"/>
    <cellStyle name="Cálculo 3 6 2 6" xfId="8372" xr:uid="{D38DDADE-CFB6-4C87-BA93-3913676DAE8C}"/>
    <cellStyle name="Cálculo 3 6 2 6 2" xfId="16649" xr:uid="{6855C8A1-C025-40BF-AC04-92B5B6BE71D4}"/>
    <cellStyle name="Cálculo 3 6 2 6 3" xfId="16859" xr:uid="{4FA36431-1059-42EA-8C90-A757DEBE3CF8}"/>
    <cellStyle name="Cálculo 3 6 2 7" xfId="14015" xr:uid="{8D0EF034-04E2-4347-8C0A-A6018A2CA040}"/>
    <cellStyle name="Cálculo 3 6 2 8" xfId="16734" xr:uid="{BF71499E-6263-4129-8449-639F1DA49790}"/>
    <cellStyle name="Cálculo 3 6 3" xfId="3704" xr:uid="{808D4A9D-75D7-4FA9-94A7-BF34E6609B00}"/>
    <cellStyle name="Cálculo 3 6 3 2" xfId="11981" xr:uid="{60FE2DC7-A299-4B52-A23D-7DE762526F40}"/>
    <cellStyle name="Cálculo 3 6 3 3" xfId="16704" xr:uid="{12DECD74-F04A-47D9-B7E7-33B0960C9C2C}"/>
    <cellStyle name="Cálculo 3 6 4" xfId="9932" xr:uid="{C31CD383-F519-41FA-850F-346673177289}"/>
    <cellStyle name="Cálculo 3 7" xfId="4516" xr:uid="{FC182E34-D553-45F8-9305-C4C332979DC2}"/>
    <cellStyle name="Cálculo 3 7 2" xfId="8296" xr:uid="{A43AFC33-FD96-48CD-B35C-DB9E49FDBF2E}"/>
    <cellStyle name="Cálculo 3 7 2 2" xfId="16573" xr:uid="{7DF43909-D134-46CB-9DF9-06300E963CB4}"/>
    <cellStyle name="Cálculo 3 7 2 3" xfId="16785" xr:uid="{D0733505-2457-4D8B-8215-254F5A8405FA}"/>
    <cellStyle name="Cálculo 3 7 3" xfId="8314" xr:uid="{14B630D0-24F1-4698-967D-88A12DB2FA01}"/>
    <cellStyle name="Cálculo 3 7 3 2" xfId="16591" xr:uid="{70CDBE69-7A1F-410F-AFCA-FE8F2A304B55}"/>
    <cellStyle name="Cálculo 3 7 3 3" xfId="16803" xr:uid="{0DCCA62A-62F4-431F-84D0-29341FD4F934}"/>
    <cellStyle name="Cálculo 3 7 4" xfId="8300" xr:uid="{1FDD0041-ED5B-4801-AD19-3CC1C6C55CB1}"/>
    <cellStyle name="Cálculo 3 7 4 2" xfId="16577" xr:uid="{C0083A96-22F7-4568-AE22-4C3A36A46AE1}"/>
    <cellStyle name="Cálculo 3 7 4 3" xfId="16789" xr:uid="{620CB82D-84F6-4354-807E-3BBF5976854E}"/>
    <cellStyle name="Cálculo 3 7 5" xfId="8275" xr:uid="{F83B8A5F-2828-438E-8B21-BFDCAA280F9B}"/>
    <cellStyle name="Cálculo 3 7 5 2" xfId="16552" xr:uid="{AD339928-263E-4F73-9AED-80A12CD11F8A}"/>
    <cellStyle name="Cálculo 3 7 5 3" xfId="16766" xr:uid="{F0DEFD50-467A-4F1A-B1F3-433F262CA0CB}"/>
    <cellStyle name="Cálculo 3 7 6" xfId="8368" xr:uid="{7A7D0E57-F027-47C9-9918-2621082D9642}"/>
    <cellStyle name="Cálculo 3 7 6 2" xfId="16645" xr:uid="{614CE3D1-D6C3-43DF-867C-0F07F7470267}"/>
    <cellStyle name="Cálculo 3 7 6 3" xfId="16855" xr:uid="{C07D483F-6004-4422-82FC-91BEFDE83584}"/>
    <cellStyle name="Cálculo 3 7 7" xfId="12793" xr:uid="{54C284A4-54E6-4BA9-9166-A51E52AA8A1B}"/>
    <cellStyle name="Cálculo 3 7 8" xfId="16709" xr:uid="{8CAD6402-CE7E-4FA6-AC86-88C7FDD02E0B}"/>
    <cellStyle name="Cálculo 3 8" xfId="2468" xr:uid="{86070682-9D2B-4C53-BC19-572ED1BDDD0A}"/>
    <cellStyle name="Cálculo 3 8 2" xfId="10745" xr:uid="{FEC53EA4-5151-4D61-AA49-8F51B6D860C5}"/>
    <cellStyle name="Cálculo 3 8 3" xfId="16676" xr:uid="{468B9103-DA0A-49B3-B4D0-78DBC00C9753}"/>
    <cellStyle name="Cálculo 3 9" xfId="8699" xr:uid="{5ACE4965-99FF-46F3-BB55-6D90775678A7}"/>
    <cellStyle name="Célula de Verificação 2" xfId="27" xr:uid="{BC5956DB-63B5-4B11-BD41-33F5C10748D1}"/>
    <cellStyle name="Célula de Verificação 3" xfId="474" xr:uid="{4AC7B63B-1770-4F2E-AD2C-59B7BD761525}"/>
    <cellStyle name="Célula Vinculada 2" xfId="476" xr:uid="{1A2323D5-0214-4DB7-9742-B47D43E519DC}"/>
    <cellStyle name="Célula Vinculada 3" xfId="478" xr:uid="{D8448D08-D1E3-4175-88D1-09BFF5AFF206}"/>
    <cellStyle name="Ênfase1 2" xfId="418" xr:uid="{F6658EDC-3378-429D-88F2-20D294A7BA99}"/>
    <cellStyle name="Ênfase1 3" xfId="423" xr:uid="{EDE91D9C-0F15-4988-8B71-54974E54EA76}"/>
    <cellStyle name="Ênfase2 2" xfId="479" xr:uid="{363A2F87-AC2C-4A41-B088-AB2AE21031D9}"/>
    <cellStyle name="Ênfase2 3" xfId="480" xr:uid="{200A3F42-EC59-42B0-B568-98F0F91491FF}"/>
    <cellStyle name="Ênfase3 2" xfId="482" xr:uid="{BFE320F9-6342-45A3-87FA-A5B7223AF9E5}"/>
    <cellStyle name="Ênfase3 3" xfId="13" xr:uid="{BD478FA6-C8EC-469E-A0AD-6C89A01F4528}"/>
    <cellStyle name="Ênfase4 2" xfId="483" xr:uid="{AEADFE7F-CE1B-4AF6-9BC7-2B4BAF630B43}"/>
    <cellStyle name="Ênfase4 3" xfId="484" xr:uid="{58E5C79B-D0B9-4C6B-AE80-DB5A1F115351}"/>
    <cellStyle name="Ênfase5 2" xfId="485" xr:uid="{E8C5E2DF-AF4F-4ED1-9F6D-6A37A3B9FBAE}"/>
    <cellStyle name="Ênfase5 3" xfId="486" xr:uid="{F880F8C7-042D-4501-8F14-CC1569F3A5F3}"/>
    <cellStyle name="Ênfase6 2" xfId="444" xr:uid="{5F39A0A3-76D4-4376-A2F6-02541EC3BCAE}"/>
    <cellStyle name="Ênfase6 3" xfId="446" xr:uid="{DC4780F2-8C1E-4A5A-B4F8-C593C31ED96C}"/>
    <cellStyle name="Entrada 2" xfId="487" xr:uid="{247F0590-54DE-42C8-9DAA-DC2E14296F4D}"/>
    <cellStyle name="Entrada 3" xfId="488" xr:uid="{190FB2BC-B9AB-4E86-97D1-D233B95C39FE}"/>
    <cellStyle name="Entrada 3 2" xfId="1541" xr:uid="{7B537536-94FF-43E7-9749-8800354ED7D4}"/>
    <cellStyle name="Entrada 3 2 2" xfId="5631" xr:uid="{7F24C346-CF06-4F8B-8BA1-311002351DDB}"/>
    <cellStyle name="Entrada 3 2 2 2" xfId="8325" xr:uid="{B389EB2E-0A08-45A6-96ED-A7608BB3C00C}"/>
    <cellStyle name="Entrada 3 2 2 2 2" xfId="16602" xr:uid="{2C40780B-39FC-4643-BD87-C2C6A2D9F34E}"/>
    <cellStyle name="Entrada 3 2 2 2 3" xfId="16812" xr:uid="{D92FDC2C-4325-4FD5-AB73-F2E2B88A6FDA}"/>
    <cellStyle name="Entrada 3 2 2 3" xfId="8394" xr:uid="{03CC539B-B58F-41AB-AE13-A4E7B709126D}"/>
    <cellStyle name="Entrada 3 2 2 3 2" xfId="16671" xr:uid="{C680B250-13C6-4707-A8E9-482F4B193477}"/>
    <cellStyle name="Entrada 3 2 2 3 3" xfId="16881" xr:uid="{ECAA26CE-DA7C-4430-9B50-66B38578FB2D}"/>
    <cellStyle name="Entrada 3 2 2 4" xfId="3092" xr:uid="{5E8B67C7-BE8D-4DE9-9B11-CA16797907FF}"/>
    <cellStyle name="Entrada 3 2 2 4 2" xfId="11369" xr:uid="{281711D2-1890-4E76-9EB6-4B3C1F4F5447}"/>
    <cellStyle name="Entrada 3 2 2 4 3" xfId="16683" xr:uid="{4F2A5306-9B69-4A82-ADE4-516B75DD75EC}"/>
    <cellStyle name="Entrada 3 2 2 5" xfId="8280" xr:uid="{C0E35B86-7B31-4009-9E2B-80605ABD5487}"/>
    <cellStyle name="Entrada 3 2 2 5 2" xfId="16557" xr:uid="{E40E3C44-5AE2-488E-A466-64B142D72AB9}"/>
    <cellStyle name="Entrada 3 2 2 5 3" xfId="16770" xr:uid="{0906E9B5-B03F-416D-A884-17AA74B1AA91}"/>
    <cellStyle name="Entrada 3 2 2 6" xfId="8260" xr:uid="{813B0C50-C58B-4416-B94F-0A08AEED4689}"/>
    <cellStyle name="Entrada 3 2 2 6 2" xfId="16537" xr:uid="{7A76AF4A-D3CC-4991-8573-3B0F9E83E2F7}"/>
    <cellStyle name="Entrada 3 2 2 6 3" xfId="16751" xr:uid="{F64B315F-8CC1-4B99-97C7-63F9F21AC4B9}"/>
    <cellStyle name="Entrada 3 2 2 7" xfId="13908" xr:uid="{C4DA945D-AFE3-480A-AB92-B03F80315DB0}"/>
    <cellStyle name="Entrada 3 2 2 8" xfId="16716" xr:uid="{0B56EAD2-54EB-4BF0-9F4C-2407733A9545}"/>
    <cellStyle name="Entrada 3 2 3" xfId="3597" xr:uid="{66F1522C-41F5-4725-A37B-2FB5D1633FDE}"/>
    <cellStyle name="Entrada 3 2 3 2" xfId="11874" xr:uid="{2C49E2BA-0A76-4EED-924F-474DA0DB30B0}"/>
    <cellStyle name="Entrada 3 2 3 3" xfId="16686" xr:uid="{0A545779-2B2D-47AC-901C-A49D9B3AF0CB}"/>
    <cellStyle name="Entrada 3 2 4" xfId="9825" xr:uid="{D86B6AE7-9B84-4BCD-B780-9D7C75208B9E}"/>
    <cellStyle name="Entrada 3 3" xfId="1644" xr:uid="{7E6F589F-4319-49B0-A997-6D15DA18C2B1}"/>
    <cellStyle name="Entrada 3 3 2" xfId="5730" xr:uid="{10846C20-73DA-43FF-9FA2-C29AC3BB97FC}"/>
    <cellStyle name="Entrada 3 3 2 2" xfId="8338" xr:uid="{A25A2547-D074-4CF1-B3C4-71284348C7BF}"/>
    <cellStyle name="Entrada 3 3 2 2 2" xfId="16615" xr:uid="{492E83C9-0365-4EF5-B906-CB61A3A08B5D}"/>
    <cellStyle name="Entrada 3 3 2 2 3" xfId="16825" xr:uid="{F713BD56-C657-4EB6-BC39-B4831631C178}"/>
    <cellStyle name="Entrada 3 3 2 3" xfId="8375" xr:uid="{4960512C-7B5C-480B-B445-1C3DD03DE18B}"/>
    <cellStyle name="Entrada 3 3 2 3 2" xfId="16652" xr:uid="{C06F22EA-F86A-4F82-BE89-98580EFB5309}"/>
    <cellStyle name="Entrada 3 3 2 3 3" xfId="16862" xr:uid="{FF97BEB4-72E1-4E3C-A7FE-1C7707E655C9}"/>
    <cellStyle name="Entrada 3 3 2 4" xfId="8264" xr:uid="{2515B535-F692-4595-A895-6F70A47E5E29}"/>
    <cellStyle name="Entrada 3 3 2 4 2" xfId="16541" xr:uid="{8EABBB53-DB74-4801-AD6F-5B936C4AEA39}"/>
    <cellStyle name="Entrada 3 3 2 4 3" xfId="16755" xr:uid="{1AD69D47-CD9F-4978-A3FA-35FF0F886A30}"/>
    <cellStyle name="Entrada 3 3 2 5" xfId="8250" xr:uid="{525E6FAA-0100-47E9-9017-46AB6A0ECB2A}"/>
    <cellStyle name="Entrada 3 3 2 5 2" xfId="16527" xr:uid="{4F179D8C-0818-46AA-A36D-040C6C148AF9}"/>
    <cellStyle name="Entrada 3 3 2 5 3" xfId="16742" xr:uid="{AD83F255-8982-4A88-8171-82796C833EE8}"/>
    <cellStyle name="Entrada 3 3 2 6" xfId="8373" xr:uid="{3246DD77-4C3B-4677-8915-D14F3A34D2E8}"/>
    <cellStyle name="Entrada 3 3 2 6 2" xfId="16650" xr:uid="{4CB320C9-647A-45DB-AA1B-16C3F7D187C1}"/>
    <cellStyle name="Entrada 3 3 2 6 3" xfId="16860" xr:uid="{ADBF06A4-5347-4C19-9285-A8B561F8FC1E}"/>
    <cellStyle name="Entrada 3 3 2 7" xfId="14007" xr:uid="{4D561DE9-246E-4799-9C71-E1BA1EC50133}"/>
    <cellStyle name="Entrada 3 3 2 8" xfId="16727" xr:uid="{7596FB3A-AEC9-400E-8630-30B37A3C3602}"/>
    <cellStyle name="Entrada 3 3 3" xfId="3696" xr:uid="{50DB4986-3971-486B-8B03-726C6F7270B8}"/>
    <cellStyle name="Entrada 3 3 3 2" xfId="11973" xr:uid="{42066B70-F50C-42D7-AC69-A1EBF7F42695}"/>
    <cellStyle name="Entrada 3 3 3 3" xfId="16697" xr:uid="{9E7CD32B-BD9B-4B86-9145-94A3985E76CB}"/>
    <cellStyle name="Entrada 3 3 4" xfId="9924" xr:uid="{DDD22595-7E42-48DF-AE31-FED7774C8455}"/>
    <cellStyle name="Entrada 3 4" xfId="1637" xr:uid="{7F1E0151-336F-476B-9FF4-F28F4847C5A8}"/>
    <cellStyle name="Entrada 3 4 2" xfId="5723" xr:uid="{E6E6E5D8-8269-4C8F-B5BF-C806F9F20FB1}"/>
    <cellStyle name="Entrada 3 4 2 2" xfId="8332" xr:uid="{484D96DC-52C3-41F8-AF77-22B4DB633745}"/>
    <cellStyle name="Entrada 3 4 2 2 2" xfId="16609" xr:uid="{02082164-F297-4FA8-B57B-FF9C6850F03B}"/>
    <cellStyle name="Entrada 3 4 2 2 3" xfId="16819" xr:uid="{CABA88FC-4A79-4B5F-AB14-107777B14F77}"/>
    <cellStyle name="Entrada 3 4 2 3" xfId="2205" xr:uid="{1DEE43DD-6238-49FF-8C2C-EBA3C39C58BC}"/>
    <cellStyle name="Entrada 3 4 2 3 2" xfId="10482" xr:uid="{E34A78B6-0BE6-4997-AC3D-81A08E821855}"/>
    <cellStyle name="Entrada 3 4 2 3 3" xfId="16675" xr:uid="{F78E0757-6BF1-4D16-B29C-65E4373ECDF3}"/>
    <cellStyle name="Entrada 3 4 2 4" xfId="8329" xr:uid="{502DAF0F-8989-4C1D-9103-3FC3A1D32065}"/>
    <cellStyle name="Entrada 3 4 2 4 2" xfId="16606" xr:uid="{60D972AE-4491-4F82-91DA-5146F4136230}"/>
    <cellStyle name="Entrada 3 4 2 4 3" xfId="16816" xr:uid="{14E7D983-513E-4B35-AD90-2DADF3E9ADC9}"/>
    <cellStyle name="Entrada 3 4 2 5" xfId="8284" xr:uid="{2E71E3CE-AC84-49BF-869A-F3FED3B7BF9D}"/>
    <cellStyle name="Entrada 3 4 2 5 2" xfId="16561" xr:uid="{12B3BC12-8098-4E4F-AECE-6E7B74CE15F2}"/>
    <cellStyle name="Entrada 3 4 2 5 3" xfId="16774" xr:uid="{82F9A48C-0D95-46E6-B059-A0FB1FD997C9}"/>
    <cellStyle name="Entrada 3 4 2 6" xfId="2475" xr:uid="{8479BC15-5E81-4A0E-9263-B8742519A92C}"/>
    <cellStyle name="Entrada 3 4 2 6 2" xfId="10752" xr:uid="{FEC64A02-8AF4-42B8-90B5-CE4278E7F60A}"/>
    <cellStyle name="Entrada 3 4 2 6 3" xfId="16677" xr:uid="{C7BE04E3-2EB2-4561-8C2A-E2E9C815D153}"/>
    <cellStyle name="Entrada 3 4 2 7" xfId="14000" xr:uid="{1444F954-4164-4B48-9E82-7E2B48799CBE}"/>
    <cellStyle name="Entrada 3 4 2 8" xfId="16721" xr:uid="{1C0EF59F-13FB-4B34-902F-58FFA735AC9E}"/>
    <cellStyle name="Entrada 3 4 3" xfId="3689" xr:uid="{C7927477-CC8E-42D1-AADC-AA5DE2F4C7C7}"/>
    <cellStyle name="Entrada 3 4 3 2" xfId="11966" xr:uid="{1C1DD946-AD03-48A4-8079-A92968B98369}"/>
    <cellStyle name="Entrada 3 4 3 3" xfId="16691" xr:uid="{53B6CD70-E52F-40B4-836C-6F8EF18F3BF5}"/>
    <cellStyle name="Entrada 3 4 4" xfId="9917" xr:uid="{17EDB05C-1A2D-400A-B13F-49EC272263B4}"/>
    <cellStyle name="Entrada 3 5" xfId="1654" xr:uid="{BB644B59-D64C-4A8B-8299-B382931ED82E}"/>
    <cellStyle name="Entrada 3 5 2" xfId="5740" xr:uid="{91534D26-34A6-41AD-8506-5842AD85D6C7}"/>
    <cellStyle name="Entrada 3 5 2 2" xfId="8347" xr:uid="{4C57A340-00ED-4A9F-AAF5-5E00CB083F88}"/>
    <cellStyle name="Entrada 3 5 2 2 2" xfId="16624" xr:uid="{D41EA0D4-95AC-4707-BAF1-9B205952CB44}"/>
    <cellStyle name="Entrada 3 5 2 2 3" xfId="16834" xr:uid="{9CD6A077-9130-4062-80BF-2C1633AE9B2E}"/>
    <cellStyle name="Entrada 3 5 2 3" xfId="8287" xr:uid="{DB84BFE5-E030-4CA5-9EE8-0BBAB60AAC22}"/>
    <cellStyle name="Entrada 3 5 2 3 2" xfId="16564" xr:uid="{B993C3AB-8BD3-4AD4-9438-C7D24AB2DBED}"/>
    <cellStyle name="Entrada 3 5 2 3 3" xfId="16777" xr:uid="{9704CE64-D7CF-41C6-A3A4-62994AAA28FB}"/>
    <cellStyle name="Entrada 3 5 2 4" xfId="8396" xr:uid="{8C20DDC1-6CBD-4BD6-A127-ED0EA37F767D}"/>
    <cellStyle name="Entrada 3 5 2 4 2" xfId="16673" xr:uid="{C86B4E24-C3E3-4533-A10D-0226C8B08114}"/>
    <cellStyle name="Entrada 3 5 2 4 3" xfId="16883" xr:uid="{AC0E6FD3-9B11-41E9-BD7D-7A8A7D7FF675}"/>
    <cellStyle name="Entrada 3 5 2 5" xfId="8370" xr:uid="{18BF6869-B5DD-4E18-B972-994FF8937322}"/>
    <cellStyle name="Entrada 3 5 2 5 2" xfId="16647" xr:uid="{3480AC19-7B5B-453E-A36E-09573227EC9E}"/>
    <cellStyle name="Entrada 3 5 2 5 3" xfId="16857" xr:uid="{E9EBC518-622F-47F5-A034-C000148511A4}"/>
    <cellStyle name="Entrada 3 5 2 6" xfId="8323" xr:uid="{EA27BF0D-7BAE-464D-AE73-3E8CCECAE7F5}"/>
    <cellStyle name="Entrada 3 5 2 6 2" xfId="16600" xr:uid="{E5BBC3E5-B692-45B8-AFA9-39D63D1F5E47}"/>
    <cellStyle name="Entrada 3 5 2 6 3" xfId="16810" xr:uid="{A5337659-7F31-4F17-9496-DE9353F4532E}"/>
    <cellStyle name="Entrada 3 5 2 7" xfId="14017" xr:uid="{78D7BEDE-F57C-48B0-B9D3-154B6FC78F5A}"/>
    <cellStyle name="Entrada 3 5 2 8" xfId="16736" xr:uid="{C8F970AB-8339-47F8-80B7-0C5006F1A34E}"/>
    <cellStyle name="Entrada 3 5 3" xfId="3706" xr:uid="{BAECE569-0842-4B1C-B240-CCC5ADD19948}"/>
    <cellStyle name="Entrada 3 5 3 2" xfId="11983" xr:uid="{BC214906-B10E-4130-A37A-5DFA4961D225}"/>
    <cellStyle name="Entrada 3 5 3 3" xfId="16706" xr:uid="{1857E354-C00F-48C0-B243-5ECAB5D15CB7}"/>
    <cellStyle name="Entrada 3 5 4" xfId="9934" xr:uid="{232B4E05-6B1F-407D-9A05-AEBA0B662C5A}"/>
    <cellStyle name="Entrada 3 6" xfId="1649" xr:uid="{5602677E-CB24-42A1-ABF8-232D2C12EC90}"/>
    <cellStyle name="Entrada 3 6 2" xfId="5735" xr:uid="{A4DD4FB3-7B22-486C-B0F5-B81E71F1D5CE}"/>
    <cellStyle name="Entrada 3 6 2 2" xfId="8342" xr:uid="{7C0D0191-4C48-47F6-98CE-CEA2939F5EC7}"/>
    <cellStyle name="Entrada 3 6 2 2 2" xfId="16619" xr:uid="{EB9E6571-7A0A-4E04-897A-05344F5A43FF}"/>
    <cellStyle name="Entrada 3 6 2 2 3" xfId="16829" xr:uid="{D28A3B44-F096-4F6C-937B-2B63B1DCCF2E}"/>
    <cellStyle name="Entrada 3 6 2 3" xfId="8278" xr:uid="{8BE88FFC-85A0-47BA-9898-D1D4321A8345}"/>
    <cellStyle name="Entrada 3 6 2 3 2" xfId="16555" xr:uid="{C92C5A24-EBC9-4014-8DDE-9E94066A5324}"/>
    <cellStyle name="Entrada 3 6 2 3 3" xfId="16769" xr:uid="{F8878351-4882-4EA1-8602-7FF9818AB2CE}"/>
    <cellStyle name="Entrada 3 6 2 4" xfId="8384" xr:uid="{5F7AF41F-0D3D-4D83-8FC8-F5C3B1C9167E}"/>
    <cellStyle name="Entrada 3 6 2 4 2" xfId="16661" xr:uid="{EADA88EF-2070-43B7-BEF3-0AFC807F10A4}"/>
    <cellStyle name="Entrada 3 6 2 4 3" xfId="16871" xr:uid="{93676DF1-6653-4944-A65E-9D189AB5CA48}"/>
    <cellStyle name="Entrada 3 6 2 5" xfId="2649" xr:uid="{2CDED948-C6FA-41CC-AFF3-75E5FF1BB96E}"/>
    <cellStyle name="Entrada 3 6 2 5 2" xfId="10926" xr:uid="{65892FBD-44D6-4AEB-AD2E-AF681933BDD5}"/>
    <cellStyle name="Entrada 3 6 2 5 3" xfId="16681" xr:uid="{44A390FE-EF54-4894-989C-2193B4BBE432}"/>
    <cellStyle name="Entrada 3 6 2 6" xfId="8351" xr:uid="{4A07D281-3A01-429E-8F40-E07E176439C8}"/>
    <cellStyle name="Entrada 3 6 2 6 2" xfId="16628" xr:uid="{6D682880-1182-4B12-A8DC-5BAA319323D5}"/>
    <cellStyle name="Entrada 3 6 2 6 3" xfId="16838" xr:uid="{5A1AB16C-F95D-4CB6-BDAB-A37C18031856}"/>
    <cellStyle name="Entrada 3 6 2 7" xfId="14012" xr:uid="{935C6E91-5D25-4A55-AF31-EAE0AAE09A25}"/>
    <cellStyle name="Entrada 3 6 2 8" xfId="16731" xr:uid="{3E393CA4-E146-424F-9DA6-74CDBD598307}"/>
    <cellStyle name="Entrada 3 6 3" xfId="3701" xr:uid="{46AE2BC1-1511-494A-8DC7-4753DC0282D0}"/>
    <cellStyle name="Entrada 3 6 3 2" xfId="11978" xr:uid="{2E4F239C-0CEA-449D-B96B-490949021A50}"/>
    <cellStyle name="Entrada 3 6 3 3" xfId="16701" xr:uid="{79626DFD-78C3-42C2-A53D-C44BAFD2626D}"/>
    <cellStyle name="Entrada 3 6 4" xfId="9929" xr:uid="{5251CBBB-D223-4630-8FF9-80AE8AC00E8B}"/>
    <cellStyle name="Entrada 3 7" xfId="4631" xr:uid="{C37C413C-2409-452A-A050-BFFC7FCEBF02}"/>
    <cellStyle name="Entrada 3 7 2" xfId="8303" xr:uid="{C1E0E88C-3271-4D25-8BA8-DFA5FF198149}"/>
    <cellStyle name="Entrada 3 7 2 2" xfId="16580" xr:uid="{EDB7326D-453F-477E-AC95-46370B7D269F}"/>
    <cellStyle name="Entrada 3 7 2 3" xfId="16792" xr:uid="{E61EE895-A32A-416E-A594-CBB635047162}"/>
    <cellStyle name="Entrada 3 7 3" xfId="8301" xr:uid="{B2182ABA-5B91-4A15-8871-DCEA5DF30C4F}"/>
    <cellStyle name="Entrada 3 7 3 2" xfId="16578" xr:uid="{0AA6D180-2A20-4BB5-92CB-056CFEDA911A}"/>
    <cellStyle name="Entrada 3 7 3 3" xfId="16790" xr:uid="{EEABA841-8AC4-4F37-9D12-0A24BCD3040C}"/>
    <cellStyle name="Entrada 3 7 4" xfId="8257" xr:uid="{3E0B742C-337A-44FB-993C-70908CAADA8E}"/>
    <cellStyle name="Entrada 3 7 4 2" xfId="16534" xr:uid="{DC32E9AE-01E5-43D5-AEF2-971341196094}"/>
    <cellStyle name="Entrada 3 7 4 3" xfId="16748" xr:uid="{542FF5D2-E62F-4006-A7F0-6761A09B918C}"/>
    <cellStyle name="Entrada 3 7 5" xfId="8386" xr:uid="{8659ED6F-D786-4E8A-9D96-4ADAD0338361}"/>
    <cellStyle name="Entrada 3 7 5 2" xfId="16663" xr:uid="{295B9488-E3EF-49B9-B8C3-B8B2FB18213E}"/>
    <cellStyle name="Entrada 3 7 5 3" xfId="16873" xr:uid="{901BAAB4-D319-4659-805B-E1183DAA2EE8}"/>
    <cellStyle name="Entrada 3 7 6" xfId="8289" xr:uid="{4F7CDF03-9D8A-4ADC-B38D-F97F6A401962}"/>
    <cellStyle name="Entrada 3 7 6 2" xfId="16566" xr:uid="{BBFEE2B5-5E3D-4279-820F-5974B8B9F845}"/>
    <cellStyle name="Entrada 3 7 6 3" xfId="16779" xr:uid="{CE4CD8A6-5FB4-4245-9964-A651F8C1B077}"/>
    <cellStyle name="Entrada 3 7 7" xfId="12908" xr:uid="{8DC529E6-D7A4-41A4-80F0-C486876000CF}"/>
    <cellStyle name="Entrada 3 7 8" xfId="16711" xr:uid="{27E9BA84-6219-46E0-BDD9-52835BD57B2C}"/>
    <cellStyle name="Entrada 3 8" xfId="2584" xr:uid="{69BA15C8-DA61-4560-8142-2C59FDE1CDFC}"/>
    <cellStyle name="Entrada 3 8 2" xfId="10861" xr:uid="{4776EC8C-DE5F-4E96-8A8D-15832CC83D18}"/>
    <cellStyle name="Entrada 3 8 3" xfId="16679" xr:uid="{688C30C2-8761-4B75-B79F-C4D051B7254E}"/>
    <cellStyle name="Entrada 3 9" xfId="8814" xr:uid="{7BE98B05-1ECD-4EC5-828E-4208707AFF32}"/>
    <cellStyle name="Excel Built-in Normal" xfId="489" xr:uid="{9547AFF1-9075-4440-9C38-D88484EB9D21}"/>
    <cellStyle name="Excel_BuiltIn_Texto Explicativo 1" xfId="490" xr:uid="{2BD022F6-1B37-4BCE-8C09-B51F8B27DC6A}"/>
    <cellStyle name="Hiperlink" xfId="1" builtinId="8"/>
    <cellStyle name="Hiperlink 2" xfId="25" xr:uid="{03E6B978-42CC-44C8-97A8-4F1AC7046CFA}"/>
    <cellStyle name="Incorreto 2" xfId="491" xr:uid="{9659B4DB-52FC-42C3-8AA5-365367A65371}"/>
    <cellStyle name="Incorreto 3" xfId="481" xr:uid="{7F1DD2F0-F9B4-4C1D-847F-21A5590C9B40}"/>
    <cellStyle name="Moeda" xfId="11" builtinId="4"/>
    <cellStyle name="Moeda [0] 2" xfId="494" xr:uid="{970D1C85-E151-4AC9-AFC3-131430C2DE2A}"/>
    <cellStyle name="Moeda [0] 2 2" xfId="1544" xr:uid="{0B084273-8898-49C5-BD13-FE272E639FF3}"/>
    <cellStyle name="Moeda [0] 2 3" xfId="1032" xr:uid="{B62DED9E-1B6F-4F59-B36B-978AF0244F32}"/>
    <cellStyle name="Moeda 10" xfId="1630" xr:uid="{9DAC2663-4795-4433-A881-A23B66EB7AB3}"/>
    <cellStyle name="Moeda 10 2" xfId="5716" xr:uid="{30622969-CBE7-42F0-8617-ECC81F438321}"/>
    <cellStyle name="Moeda 10 2 2" xfId="13993" xr:uid="{ADCE1FCB-1B50-4282-B672-A40DCBED0A7C}"/>
    <cellStyle name="Moeda 10 3" xfId="7736" xr:uid="{CB033485-B8B2-4CBB-9B47-184C2052FFF9}"/>
    <cellStyle name="Moeda 10 3 2" xfId="16013" xr:uid="{F48C90F1-2D29-4051-B7EB-A98FCF9B1510}"/>
    <cellStyle name="Moeda 10 4" xfId="3682" xr:uid="{3CC6C6ED-3741-412E-8295-BBFAA4B76843}"/>
    <cellStyle name="Moeda 10 4 2" xfId="11959" xr:uid="{EDD03F25-4994-4398-838B-EA50BC831FFD}"/>
    <cellStyle name="Moeda 10 5" xfId="9910" xr:uid="{E375E080-9BE6-450E-ABEB-62110E712F4B}"/>
    <cellStyle name="Moeda 11" xfId="1631" xr:uid="{0989BC0A-8020-42CD-97CD-BA253D970221}"/>
    <cellStyle name="Moeda 11 2" xfId="5717" xr:uid="{7FE343AB-D367-4D46-9775-4998181D3F87}"/>
    <cellStyle name="Moeda 11 2 2" xfId="13994" xr:uid="{3179375B-9D6B-4B1B-AB18-3CE23BA0CFEF}"/>
    <cellStyle name="Moeda 11 3" xfId="7737" xr:uid="{75A5BF52-E96A-4146-9B9C-51B7AE56F879}"/>
    <cellStyle name="Moeda 11 3 2" xfId="16014" xr:uid="{98C02181-12D2-4A5B-B51A-799BE0E5475E}"/>
    <cellStyle name="Moeda 11 4" xfId="3683" xr:uid="{D5A80F38-4003-4EE9-BE6D-CF2B44612A68}"/>
    <cellStyle name="Moeda 11 4 2" xfId="11960" xr:uid="{555A1319-AAF2-42E5-AFC4-2FA8AB819953}"/>
    <cellStyle name="Moeda 11 5" xfId="9911" xr:uid="{E2546A57-2643-4665-BCA8-A0CE70E5AA8A}"/>
    <cellStyle name="Moeda 12" xfId="1632" xr:uid="{98875453-13CA-4727-9211-1762E1075956}"/>
    <cellStyle name="Moeda 12 2" xfId="5718" xr:uid="{4802872A-6609-43EE-9445-26AF836D941B}"/>
    <cellStyle name="Moeda 12 2 2" xfId="13995" xr:uid="{7CE57C9E-0664-4B64-8B61-AFAE33159A30}"/>
    <cellStyle name="Moeda 12 3" xfId="7738" xr:uid="{C17339BA-83C9-4F50-B704-9ACE8A02C23D}"/>
    <cellStyle name="Moeda 12 3 2" xfId="16015" xr:uid="{2D2C1420-EEE3-457E-A22C-8ECE3223D0F6}"/>
    <cellStyle name="Moeda 12 4" xfId="3684" xr:uid="{2C1F2F9A-3A01-4005-B0DB-DCEC0A3DD82B}"/>
    <cellStyle name="Moeda 12 4 2" xfId="11961" xr:uid="{56DAB870-ED38-41F0-B943-71D5F9DDC865}"/>
    <cellStyle name="Moeda 12 5" xfId="9912" xr:uid="{EEB45F65-A8C3-4A6E-88B9-F0823A88663C}"/>
    <cellStyle name="Moeda 13" xfId="1648" xr:uid="{D2775B27-34C6-45D6-8C3E-7FEC7023190D}"/>
    <cellStyle name="Moeda 13 2" xfId="5734" xr:uid="{D4E83778-06F0-4418-BD47-33D6CA2EDB6B}"/>
    <cellStyle name="Moeda 13 2 2" xfId="14011" xr:uid="{0C49A4EC-D644-4143-9D8B-E5B3B69D14ED}"/>
    <cellStyle name="Moeda 13 3" xfId="7742" xr:uid="{AFE644AA-9362-478C-8515-22A661933AAA}"/>
    <cellStyle name="Moeda 13 3 2" xfId="16019" xr:uid="{3D20BBE6-7239-4163-BB02-395CC363D9A0}"/>
    <cellStyle name="Moeda 13 4" xfId="3700" xr:uid="{26F95237-E9D0-4F19-A248-2EBD76D24F53}"/>
    <cellStyle name="Moeda 13 4 2" xfId="11977" xr:uid="{602C8804-E406-460C-8DD7-96BF2365629F}"/>
    <cellStyle name="Moeda 13 5" xfId="9928" xr:uid="{1B516AD1-3520-4693-A06E-196D07A09884}"/>
    <cellStyle name="Moeda 14" xfId="1634" xr:uid="{6F8B23F5-78B3-4577-BF24-8BBC93EC6C56}"/>
    <cellStyle name="Moeda 14 2" xfId="5720" xr:uid="{56A35710-7A69-41AF-8D45-3F91A4389347}"/>
    <cellStyle name="Moeda 14 2 2" xfId="13997" xr:uid="{6922AB20-7A3C-4685-91C6-011B7FA87FF2}"/>
    <cellStyle name="Moeda 14 3" xfId="7739" xr:uid="{7A4FD441-FC37-4DD0-AAD4-C93C04E4C3FA}"/>
    <cellStyle name="Moeda 14 3 2" xfId="16016" xr:uid="{E12280C3-FE62-4841-B10F-36113CF711C1}"/>
    <cellStyle name="Moeda 14 4" xfId="3686" xr:uid="{91989EAC-A2EC-4AD8-B216-7E586FE7D834}"/>
    <cellStyle name="Moeda 14 4 2" xfId="11963" xr:uid="{A2A7EF34-9B77-4818-B3DD-C5C7F6F3D8D7}"/>
    <cellStyle name="Moeda 14 5" xfId="9914" xr:uid="{632E617E-D309-40F6-9E6C-C14D35ED0092}"/>
    <cellStyle name="Moeda 15" xfId="1635" xr:uid="{51AD58C8-9028-4C88-A1BC-0F099A95D493}"/>
    <cellStyle name="Moeda 15 2" xfId="5721" xr:uid="{EE1F3FC0-210F-4A36-AF48-F773B9E7B71B}"/>
    <cellStyle name="Moeda 15 2 2" xfId="13998" xr:uid="{B4EC87E7-273C-40F1-99D4-D73231197CA3}"/>
    <cellStyle name="Moeda 15 3" xfId="7740" xr:uid="{8D10E37A-A046-4187-92A1-573FDB00FE34}"/>
    <cellStyle name="Moeda 15 3 2" xfId="16017" xr:uid="{671EE4D8-0459-4B2A-8164-1DBDC790B929}"/>
    <cellStyle name="Moeda 15 4" xfId="3687" xr:uid="{90562A65-4DE3-4F0D-AC02-D6EDE6A7DA8E}"/>
    <cellStyle name="Moeda 15 4 2" xfId="11964" xr:uid="{60EBA403-6C41-4F5E-821E-68E552CF86DF}"/>
    <cellStyle name="Moeda 15 5" xfId="9915" xr:uid="{B4CCA344-BED1-46B9-AEB0-36FD09BD32A4}"/>
    <cellStyle name="Moeda 16" xfId="1643" xr:uid="{73A15B1D-06D2-446C-AADE-FEE855D9CCEA}"/>
    <cellStyle name="Moeda 16 2" xfId="5729" xr:uid="{27C3518D-241C-4A73-B670-240098EE617C}"/>
    <cellStyle name="Moeda 16 2 2" xfId="14006" xr:uid="{EEAD3D2D-CA53-4E21-BB21-564D330B44F3}"/>
    <cellStyle name="Moeda 16 3" xfId="7741" xr:uid="{4E62D5F7-3A34-4C47-9F74-00977EFDB6F0}"/>
    <cellStyle name="Moeda 16 3 2" xfId="16018" xr:uid="{02E6D8B7-7B09-46F1-BD5A-53F7E0FB32CA}"/>
    <cellStyle name="Moeda 16 4" xfId="3695" xr:uid="{4E68986B-1F45-429F-AFA5-C6C27ED072C8}"/>
    <cellStyle name="Moeda 16 4 2" xfId="11972" xr:uid="{0976D92F-07A7-42EE-90E3-92772240BDE0}"/>
    <cellStyle name="Moeda 16 5" xfId="9923" xr:uid="{69C3B2E7-06F7-4583-91AB-F0421FB2E1C7}"/>
    <cellStyle name="Moeda 17" xfId="1657" xr:uid="{C6C2BD81-D6D1-49DE-A68A-B4E665E2D50F}"/>
    <cellStyle name="Moeda 17 2" xfId="5743" xr:uid="{3B22EFBF-24A5-492B-9E06-64649EF2278B}"/>
    <cellStyle name="Moeda 17 2 2" xfId="14020" xr:uid="{5F7FA866-0FF0-4FCC-8352-2CF6B5B8043C}"/>
    <cellStyle name="Moeda 17 3" xfId="7743" xr:uid="{01D41D3B-9E9B-4ACD-A127-FA6D631ACE62}"/>
    <cellStyle name="Moeda 17 3 2" xfId="16020" xr:uid="{EF501AFD-48D0-434E-ABEE-48D1985555B8}"/>
    <cellStyle name="Moeda 17 4" xfId="3709" xr:uid="{61A22FCF-734B-48CB-A26F-FC9158634BB8}"/>
    <cellStyle name="Moeda 17 4 2" xfId="11986" xr:uid="{7E204FC5-0799-411B-8BA2-9CD7A76B2432}"/>
    <cellStyle name="Moeda 17 5" xfId="9937" xr:uid="{F329E5E1-89C8-4FBE-9070-A2E9E2C8981C}"/>
    <cellStyle name="Moeda 18" xfId="1659" xr:uid="{D8E52AF3-6B2F-4D17-A8A3-B6F7BF49E360}"/>
    <cellStyle name="Moeda 18 2" xfId="5745" xr:uid="{689E9FB3-8D3C-430E-A919-27B93E7BD2CF}"/>
    <cellStyle name="Moeda 18 2 2" xfId="14022" xr:uid="{37B5BD9F-8A2B-4F4B-85F9-0BCED6DA7C3D}"/>
    <cellStyle name="Moeda 18 3" xfId="7745" xr:uid="{FFA9DAA4-C598-48DD-8CB4-CD2FA6BD5563}"/>
    <cellStyle name="Moeda 18 3 2" xfId="16022" xr:uid="{AC637C7D-2A2D-4C07-ADDC-EB6BE1CA2486}"/>
    <cellStyle name="Moeda 18 4" xfId="3711" xr:uid="{3A0BF59C-E067-43DE-9B6C-8526DDBACE17}"/>
    <cellStyle name="Moeda 18 4 2" xfId="11988" xr:uid="{73435FAF-1E3C-4521-AD6D-E5FD76EE04C8}"/>
    <cellStyle name="Moeda 18 5" xfId="9939" xr:uid="{F06EA99B-5BB6-4ABA-BC50-717D551F513B}"/>
    <cellStyle name="Moeda 19" xfId="1663" xr:uid="{B38C5C8A-BFBE-4E43-8E30-2A187276320B}"/>
    <cellStyle name="Moeda 19 2" xfId="5749" xr:uid="{6A47D9CA-DAB8-496E-93A4-404544C7B9C0}"/>
    <cellStyle name="Moeda 19 2 2" xfId="14026" xr:uid="{083871C3-43E7-41A2-8043-E3A271E5134D}"/>
    <cellStyle name="Moeda 19 3" xfId="7749" xr:uid="{37163C77-6D20-4A75-9246-626374A4C8BA}"/>
    <cellStyle name="Moeda 19 3 2" xfId="16026" xr:uid="{6BFC60FB-813C-436B-831F-A7993F9EAA04}"/>
    <cellStyle name="Moeda 19 4" xfId="3715" xr:uid="{ADCF11C3-86AB-4990-97C4-E4AB48FE855C}"/>
    <cellStyle name="Moeda 19 4 2" xfId="11992" xr:uid="{073CEA10-170F-4BF7-BE93-86B317737FC9}"/>
    <cellStyle name="Moeda 19 5" xfId="9943" xr:uid="{655C0ADA-3BE9-45D8-8E8F-BB65067BD6F6}"/>
    <cellStyle name="Moeda 2" xfId="495" xr:uid="{71149AB7-C54E-4D51-BC8F-165254486A54}"/>
    <cellStyle name="Moeda 20" xfId="1664" xr:uid="{22A6683D-2E4F-4408-B395-F968485B9ABD}"/>
    <cellStyle name="Moeda 20 2" xfId="5750" xr:uid="{F43C5C04-D40B-45CE-843D-E7742A936EAE}"/>
    <cellStyle name="Moeda 20 2 2" xfId="14027" xr:uid="{F233B707-0518-4BDD-953F-24A7926DC2D0}"/>
    <cellStyle name="Moeda 20 3" xfId="7750" xr:uid="{D98669FD-5EE4-425D-B8E6-E75D1A19232B}"/>
    <cellStyle name="Moeda 20 3 2" xfId="16027" xr:uid="{9534EF09-30D0-43AB-87C5-9BBBF6413618}"/>
    <cellStyle name="Moeda 20 4" xfId="3716" xr:uid="{C6DD6020-EE8A-43C6-8749-FF904272C730}"/>
    <cellStyle name="Moeda 20 4 2" xfId="11993" xr:uid="{1F91779A-B30C-4B92-8353-F2EED2D615D6}"/>
    <cellStyle name="Moeda 20 5" xfId="9944" xr:uid="{055D8404-AA14-4DFF-8464-18FCEF5D3C11}"/>
    <cellStyle name="Moeda 21" xfId="1665" xr:uid="{2E2F7598-94C9-4287-8162-A6A49C9FF1E3}"/>
    <cellStyle name="Moeda 21 2" xfId="5751" xr:uid="{51ABE202-8B43-4003-B170-33629CED49CB}"/>
    <cellStyle name="Moeda 21 2 2" xfId="14028" xr:uid="{F38D11F9-564E-4FCF-974B-F3E09C05EE82}"/>
    <cellStyle name="Moeda 21 3" xfId="7751" xr:uid="{4C82C3DC-2C7A-48AC-85E0-0A91223D396C}"/>
    <cellStyle name="Moeda 21 3 2" xfId="16028" xr:uid="{E540A00F-7119-4960-A18F-1AEC3903B27D}"/>
    <cellStyle name="Moeda 21 4" xfId="3717" xr:uid="{A2FA6A5C-2842-4C90-839C-29E17962FF56}"/>
    <cellStyle name="Moeda 21 4 2" xfId="11994" xr:uid="{A98463FA-0345-48DB-B573-88F4BE911326}"/>
    <cellStyle name="Moeda 21 5" xfId="9945" xr:uid="{9F6EEAA8-C29A-4B46-9C0A-9E13683C0B8F}"/>
    <cellStyle name="Moeda 22" xfId="1666" xr:uid="{0E842EA1-C62F-472F-81D9-61A9DBEC8B0B}"/>
    <cellStyle name="Moeda 22 2" xfId="5752" xr:uid="{A5E59AF4-13B0-44ED-A8FC-DD02BFEED5EE}"/>
    <cellStyle name="Moeda 22 2 2" xfId="14029" xr:uid="{A1A90220-E922-4729-ABC2-F2DF76B8771B}"/>
    <cellStyle name="Moeda 22 3" xfId="7752" xr:uid="{8D170CF3-476C-48AB-AB99-D970884EF94E}"/>
    <cellStyle name="Moeda 22 3 2" xfId="16029" xr:uid="{01B97877-E1DF-4AA4-BAB6-78438B3DFDCA}"/>
    <cellStyle name="Moeda 22 4" xfId="3718" xr:uid="{66160B77-5A07-425B-8DA4-151FC2216687}"/>
    <cellStyle name="Moeda 22 4 2" xfId="11995" xr:uid="{ABA1DA09-5BC4-459B-8F33-7BEDC97B5627}"/>
    <cellStyle name="Moeda 22 5" xfId="9946" xr:uid="{A3400247-E1F3-4687-B15C-CBC5D7A0914D}"/>
    <cellStyle name="Moeda 23" xfId="1662" xr:uid="{848FD986-14EB-43C5-AEED-F6CC91D778E4}"/>
    <cellStyle name="Moeda 23 2" xfId="5748" xr:uid="{3A4C8730-31BB-40CD-B726-A3FDDD29B69E}"/>
    <cellStyle name="Moeda 23 2 2" xfId="14025" xr:uid="{B0A6709D-EBED-4FCF-96A2-0AE66C20A762}"/>
    <cellStyle name="Moeda 23 3" xfId="7748" xr:uid="{00D7E9CF-F2C5-4768-A635-E1E0344CE5EB}"/>
    <cellStyle name="Moeda 23 3 2" xfId="16025" xr:uid="{9B2639CF-9DA6-4E10-89C0-89AC31F4D362}"/>
    <cellStyle name="Moeda 23 4" xfId="3714" xr:uid="{401AF334-DAF4-42B9-A690-7EB79E3A1767}"/>
    <cellStyle name="Moeda 23 4 2" xfId="11991" xr:uid="{A2B85F57-E3CA-4684-8D2C-4DCB512F0545}"/>
    <cellStyle name="Moeda 23 5" xfId="9942" xr:uid="{79A3F313-648D-4383-91FB-E0E0E83AE654}"/>
    <cellStyle name="Moeda 24" xfId="621" xr:uid="{2EBD5319-78AC-45F1-A0DC-CDD638004B16}"/>
    <cellStyle name="Moeda 24 2" xfId="4727" xr:uid="{1B62418F-702C-43EA-AFD4-11C33690FAB3}"/>
    <cellStyle name="Moeda 24 2 2" xfId="13004" xr:uid="{57CC056B-5281-4C13-B49E-2B81D771E81C}"/>
    <cellStyle name="Moeda 24 3" xfId="6752" xr:uid="{F68E4678-C807-4E7B-831E-D570522F9989}"/>
    <cellStyle name="Moeda 24 3 2" xfId="15029" xr:uid="{E0EB4460-ED19-4954-B53A-E6D66CE34586}"/>
    <cellStyle name="Moeda 24 4" xfId="2682" xr:uid="{5991134B-ACA1-4DF0-97EE-D2C4B3D6BE99}"/>
    <cellStyle name="Moeda 24 4 2" xfId="10959" xr:uid="{0DFCE622-6F13-4F59-B970-6CF2B812DD64}"/>
    <cellStyle name="Moeda 24 5" xfId="8911" xr:uid="{B5611D5B-0D46-4CDA-A50C-30D4A0FF1B1B}"/>
    <cellStyle name="Moeda 25" xfId="1674" xr:uid="{D52574EA-57D4-4F34-9029-CA97D4BB10AA}"/>
    <cellStyle name="Moeda 25 2" xfId="5760" xr:uid="{F5675760-B1CE-4829-870A-2D4D557184E0}"/>
    <cellStyle name="Moeda 25 2 2" xfId="14037" xr:uid="{3EFA3DEC-5A50-4433-AF35-E90556A4A487}"/>
    <cellStyle name="Moeda 25 3" xfId="7760" xr:uid="{E90F0635-9705-4382-A325-A57828FF3657}"/>
    <cellStyle name="Moeda 25 3 2" xfId="16037" xr:uid="{8815EA51-45C5-4774-877D-8EF9A6A843BE}"/>
    <cellStyle name="Moeda 25 4" xfId="3726" xr:uid="{E63B1AA0-0C21-487C-AEE4-2D612BFA0707}"/>
    <cellStyle name="Moeda 25 4 2" xfId="12003" xr:uid="{0391274E-B2B1-40CE-9897-9CF85C4FCA1F}"/>
    <cellStyle name="Moeda 25 5" xfId="9954" xr:uid="{F0FE1077-8E82-4D2B-9420-9AF708158714}"/>
    <cellStyle name="Moeda 26" xfId="4223" xr:uid="{DA0AAB0E-FACE-4C52-93A5-6720EDCC28AB}"/>
    <cellStyle name="Moeda 26 2" xfId="12500" xr:uid="{5C57476F-B71E-4D12-BE59-14573A894B68}"/>
    <cellStyle name="Moeda 27" xfId="6254" xr:uid="{DED443C0-4992-42C8-8169-9D5619FC6DAF}"/>
    <cellStyle name="Moeda 27 2" xfId="14531" xr:uid="{BEBB0AD3-34C8-4F24-8A4A-494F677C984B}"/>
    <cellStyle name="Moeda 28" xfId="2173" xr:uid="{510A1F0E-1608-4CB4-B1C1-0CE9A8DC2A48}"/>
    <cellStyle name="Moeda 28 2" xfId="10450" xr:uid="{105CC139-6E91-4A97-81EC-8BBD6AB3AFD0}"/>
    <cellStyle name="Moeda 29" xfId="2648" xr:uid="{232AF9DB-DEF8-47EA-99E6-32B64828F498}"/>
    <cellStyle name="Moeda 29 2" xfId="10925" xr:uid="{1860CE06-5B69-42DF-A3AC-18DB44B244B5}"/>
    <cellStyle name="Moeda 3" xfId="496" xr:uid="{F4CDE3D1-BF72-4C11-B707-8738789B7A19}"/>
    <cellStyle name="Moeda 30" xfId="8279" xr:uid="{7EBD2A2E-FF64-4616-8E9C-F56F3E7DEF0B}"/>
    <cellStyle name="Moeda 30 2" xfId="16556" xr:uid="{8EC378A8-8600-4E93-AFE6-2C07577839E1}"/>
    <cellStyle name="Moeda 31" xfId="8315" xr:uid="{BA0A86CE-3163-4FC1-8C86-25B15CA0983B}"/>
    <cellStyle name="Moeda 31 2" xfId="16592" xr:uid="{F7088A20-4A40-452D-94D9-F94AFBB046C1}"/>
    <cellStyle name="Moeda 32" xfId="8254" xr:uid="{07639B2A-CB18-46B8-84D7-0A1CCCDC0355}"/>
    <cellStyle name="Moeda 32 2" xfId="16531" xr:uid="{BD8EDA86-78FC-44E3-BB98-153BDF388AC4}"/>
    <cellStyle name="Moeda 33" xfId="8321" xr:uid="{0D8C1947-040C-448A-8FE6-B484E6B28B39}"/>
    <cellStyle name="Moeda 33 2" xfId="16598" xr:uid="{458D7A55-D3A3-4A85-BF4F-881ECFF32ADB}"/>
    <cellStyle name="Moeda 34" xfId="8292" xr:uid="{89A031AE-DA27-4CF0-B735-0632526671DB}"/>
    <cellStyle name="Moeda 34 2" xfId="16569" xr:uid="{C9504262-409B-465F-990E-D251597D4D0F}"/>
    <cellStyle name="Moeda 35" xfId="8405" xr:uid="{9FFEF41F-FAD1-4D27-AA4A-1EE1B7805666}"/>
    <cellStyle name="Moeda 36" xfId="8878" xr:uid="{E1E44911-F67C-41E1-9DA1-65277121B3A8}"/>
    <cellStyle name="Moeda 37" xfId="22" xr:uid="{E63EFF16-125B-498F-BB0B-C110D05CD817}"/>
    <cellStyle name="Moeda 4" xfId="30" xr:uid="{25C1E820-DB7A-404E-9CBE-7F87567A0EDF}"/>
    <cellStyle name="Moeda 5" xfId="79" xr:uid="{9C7961E5-CBDD-4564-B629-1723F025C835}"/>
    <cellStyle name="Moeda 5 2" xfId="1176" xr:uid="{D4A218BB-A439-41A0-A408-55E6965F89B2}"/>
    <cellStyle name="Moeda 5 3" xfId="666" xr:uid="{3BCA55C5-9386-4ECE-864C-A58FD5D9ECD3}"/>
    <cellStyle name="Moeda 6" xfId="1129" xr:uid="{1D4E1937-BA92-40E0-A556-73DFE5441A2D}"/>
    <cellStyle name="Moeda 6 2" xfId="5221" xr:uid="{7532AFBA-F2E1-4A9E-9CC3-7EDEA5DED2DD}"/>
    <cellStyle name="Moeda 6 2 2" xfId="13498" xr:uid="{E5616764-D0E1-46D6-929E-8C0882991DE7}"/>
    <cellStyle name="Moeda 6 3" xfId="7246" xr:uid="{0D75B91E-FAAA-40F5-8E6D-ADE91BA500FA}"/>
    <cellStyle name="Moeda 6 3 2" xfId="15523" xr:uid="{EE5B54F4-8CC6-42B9-824B-50DDDD97E1D0}"/>
    <cellStyle name="Moeda 6 4" xfId="3186" xr:uid="{4A831F2D-B124-4668-B369-6C44A855050C}"/>
    <cellStyle name="Moeda 6 4 2" xfId="11463" xr:uid="{6D3AEEE5-6AA8-4678-8059-CBD362BB4AA1}"/>
    <cellStyle name="Moeda 6 5" xfId="9414" xr:uid="{E22842B2-9981-4025-99B7-039A050EC796}"/>
    <cellStyle name="Moeda 7" xfId="1149" xr:uid="{A9DF1A35-8D47-4AAB-A92A-7467BF910D2F}"/>
    <cellStyle name="Moeda 7 2" xfId="5241" xr:uid="{8EF75927-8C51-4181-8C3A-0983CBCE3734}"/>
    <cellStyle name="Moeda 7 2 2" xfId="13518" xr:uid="{20D5C0F0-CA5F-46E2-8F20-BD539DD94AB8}"/>
    <cellStyle name="Moeda 7 3" xfId="7266" xr:uid="{42F5ED04-0927-4EC4-A3FF-1E194E993423}"/>
    <cellStyle name="Moeda 7 3 2" xfId="15543" xr:uid="{ECC80692-FA35-4C17-9344-9525CDAC141E}"/>
    <cellStyle name="Moeda 7 4" xfId="3206" xr:uid="{93F13C6C-6375-4D6A-B162-0384F49EC800}"/>
    <cellStyle name="Moeda 7 4 2" xfId="11483" xr:uid="{28497772-7DAB-4F34-AC69-3E2DAAB59480}"/>
    <cellStyle name="Moeda 7 5" xfId="9434" xr:uid="{24718D0F-402C-4180-ACDC-70E223E5E208}"/>
    <cellStyle name="Moeda 8" xfId="1628" xr:uid="{50165DB8-2AD5-430F-957D-802F5154ECD0}"/>
    <cellStyle name="Moeda 8 2" xfId="5714" xr:uid="{E472E8CD-238A-459F-9863-EDA66271E329}"/>
    <cellStyle name="Moeda 8 2 2" xfId="13991" xr:uid="{3804DA0A-BE2F-4037-97A7-F8C8B0E02754}"/>
    <cellStyle name="Moeda 8 3" xfId="7734" xr:uid="{5DA4C57E-DDAA-4ED7-8455-8E5DB6592303}"/>
    <cellStyle name="Moeda 8 3 2" xfId="16011" xr:uid="{24337BCF-F8A6-4896-92DC-A9BBD70CD266}"/>
    <cellStyle name="Moeda 8 4" xfId="3680" xr:uid="{CE1F56B9-D393-42BA-8A77-0B4FC5EEC39C}"/>
    <cellStyle name="Moeda 8 4 2" xfId="11957" xr:uid="{921A52CD-D637-473F-9DA0-10B1C568C56F}"/>
    <cellStyle name="Moeda 8 5" xfId="9908" xr:uid="{60B7518B-371E-42A7-845F-BA8B75F77E23}"/>
    <cellStyle name="Moeda 9" xfId="1629" xr:uid="{3DDAF42B-7158-4B1F-AFD7-F1731D1EE85D}"/>
    <cellStyle name="Moeda 9 2" xfId="5715" xr:uid="{FF0F3FB5-36CE-4CCF-AA96-59F777052BCB}"/>
    <cellStyle name="Moeda 9 2 2" xfId="13992" xr:uid="{668F9211-BE97-42D8-AAFA-BF8F882C4011}"/>
    <cellStyle name="Moeda 9 3" xfId="7735" xr:uid="{4278C3DC-99C0-4CBE-AD61-768B8A8DBF89}"/>
    <cellStyle name="Moeda 9 3 2" xfId="16012" xr:uid="{3FC92B3A-E77D-4510-8A72-8E646D064CF8}"/>
    <cellStyle name="Moeda 9 4" xfId="3681" xr:uid="{62CECA8B-D8CA-4DF8-80D3-5FB5BD8D6FE0}"/>
    <cellStyle name="Moeda 9 4 2" xfId="11958" xr:uid="{527CF853-94D7-4D62-A34B-C2CE2EAF99FC}"/>
    <cellStyle name="Moeda 9 5" xfId="9909" xr:uid="{8912AF61-DD99-45FE-A302-2F60DB8E0F77}"/>
    <cellStyle name="Neutra 2" xfId="235" xr:uid="{CD29C676-FD8E-48A3-BFDE-DC18CAB4E144}"/>
    <cellStyle name="Neutra 3" xfId="239" xr:uid="{9548BBDA-4F60-4C69-874B-9EE33C908D6E}"/>
    <cellStyle name="Normal" xfId="0" builtinId="0"/>
    <cellStyle name="Normal 10" xfId="497" xr:uid="{C54E80DD-9171-46CA-8683-E0DE5A46661D}"/>
    <cellStyle name="Normal 10 10" xfId="8817" xr:uid="{14D3EBDF-2D9D-48E6-B42B-B0C0DC056C9A}"/>
    <cellStyle name="Normal 10 2" xfId="498" xr:uid="{B2837936-B68E-4ED1-94C1-B4B743D34F82}"/>
    <cellStyle name="Normal 10 2 2" xfId="1546" xr:uid="{5F7958D0-545A-44D4-B7B2-41AA95B3532F}"/>
    <cellStyle name="Normal 10 2 3" xfId="1034" xr:uid="{E202EF87-2440-41E7-AA23-351DD87BAE83}"/>
    <cellStyle name="Normal 10 3" xfId="41" xr:uid="{78F20640-8A4C-4F49-A065-B512EAA2416C}"/>
    <cellStyle name="Normal 10 3 2" xfId="8" xr:uid="{BD235968-82DE-4B91-BEB5-658B81B31A53}"/>
    <cellStyle name="Normal 10 3 2 2" xfId="1142" xr:uid="{52046C8C-7C00-478E-AC2D-B31CBB355938}"/>
    <cellStyle name="Normal 10 3 2 2 2" xfId="5234" xr:uid="{7364CB91-9AE2-4FCC-9E76-2242D294A6A8}"/>
    <cellStyle name="Normal 10 3 2 2 2 2" xfId="13511" xr:uid="{B3E79048-7CAE-437E-A7A9-EEE8F4D24FC8}"/>
    <cellStyle name="Normal 10 3 2 2 3" xfId="7259" xr:uid="{5C725317-D314-470C-976D-C5D1C95C5265}"/>
    <cellStyle name="Normal 10 3 2 2 3 2" xfId="15536" xr:uid="{066332D1-ECE5-428F-A173-37E502170CE9}"/>
    <cellStyle name="Normal 10 3 2 2 4" xfId="3199" xr:uid="{F0CFB6A1-5127-4CD5-ACB7-CD4344EFDB4C}"/>
    <cellStyle name="Normal 10 3 2 2 4 2" xfId="11476" xr:uid="{C628D017-3314-4034-94F8-7FCB76B5FCC9}"/>
    <cellStyle name="Normal 10 3 2 2 5" xfId="9427" xr:uid="{4DD81C38-2F9A-4632-BDAE-B6CDCB844FB3}"/>
    <cellStyle name="Normal 10 3 2 2 6" xfId="16895" xr:uid="{FED5A585-27B9-49BC-B671-B7F1CFB13532}"/>
    <cellStyle name="Normal 10 3 2 2 7" xfId="16907" xr:uid="{4142B87E-BE55-4B9A-95AF-2E2B833D338E}"/>
    <cellStyle name="Normal 10 3 2 3" xfId="4716" xr:uid="{15B121E6-89A4-4EAD-A319-C3CEE4633A68}"/>
    <cellStyle name="Normal 10 3 2 3 2" xfId="12993" xr:uid="{542BCC75-092D-4124-A59B-5E8893EE8D2E}"/>
    <cellStyle name="Normal 10 3 2 4" xfId="6741" xr:uid="{386241E4-EF18-4EA9-B997-E260FD6FB926}"/>
    <cellStyle name="Normal 10 3 2 4 2" xfId="15018" xr:uid="{CAB5510F-EBA9-42C2-BBFB-9B00FAE19A83}"/>
    <cellStyle name="Normal 10 3 2 5" xfId="2671" xr:uid="{7AAE8C1B-8039-4465-AD9F-CBAD7BBF9D10}"/>
    <cellStyle name="Normal 10 3 2 5 2" xfId="10948" xr:uid="{B9D187E3-0EC9-4E4E-8DD1-A1376D47315F}"/>
    <cellStyle name="Normal 10 3 2 6" xfId="8900" xr:uid="{AE3866A0-ACB0-4402-BF7C-4ED437D2B278}"/>
    <cellStyle name="Normal 10 3 2 7" xfId="610" xr:uid="{0B2BD427-E64A-4B03-8D4C-EF58CD78FA50}"/>
    <cellStyle name="Normal 10 3 2 8" xfId="16889" xr:uid="{D9F9FC27-DF7A-4013-86CA-100D9908E0E6}"/>
    <cellStyle name="Normal 10 3 2 9" xfId="16901" xr:uid="{C1267388-4D6C-48C0-A17B-7B24228B9DAF}"/>
    <cellStyle name="Normal 10 3 3" xfId="634" xr:uid="{FCD6B64F-C46D-43C4-A23C-DBF5D42A87F4}"/>
    <cellStyle name="Normal 10 3 3 2" xfId="4740" xr:uid="{B8A6204F-FAB1-4057-A76B-A984CBD25553}"/>
    <cellStyle name="Normal 10 3 3 2 2" xfId="13017" xr:uid="{D4DA7D72-DA1F-4EE0-9ACF-5450BF12307B}"/>
    <cellStyle name="Normal 10 3 3 3" xfId="6765" xr:uid="{80598414-62E9-410B-845A-D6554B09E62F}"/>
    <cellStyle name="Normal 10 3 3 3 2" xfId="15042" xr:uid="{F8E632F7-CA06-4632-99FE-E1CD29CBA660}"/>
    <cellStyle name="Normal 10 3 3 4" xfId="2695" xr:uid="{7DB7F60C-3EB7-4FDF-910B-7E56146E638B}"/>
    <cellStyle name="Normal 10 3 3 4 2" xfId="10972" xr:uid="{BF48BD6A-8D34-424E-867A-1F684A3BB4E8}"/>
    <cellStyle name="Normal 10 3 3 5" xfId="8924" xr:uid="{39327B93-5347-4BF4-9A39-945F297F285D}"/>
    <cellStyle name="Normal 10 3 4" xfId="1687" xr:uid="{17F5A9A5-1C26-42B6-BADD-BF31CC19F3F6}"/>
    <cellStyle name="Normal 10 3 4 2" xfId="5773" xr:uid="{19B4CFEA-F82E-499F-A53B-71EA52292E09}"/>
    <cellStyle name="Normal 10 3 4 2 2" xfId="14050" xr:uid="{D9CE6E81-7020-4694-B7A5-9C0374BEBAD2}"/>
    <cellStyle name="Normal 10 3 4 3" xfId="7773" xr:uid="{A507AB33-3FC6-404F-92A2-36626B7B5AFF}"/>
    <cellStyle name="Normal 10 3 4 3 2" xfId="16050" xr:uid="{E30422FC-489C-40D3-A5B4-0E9F6C57E117}"/>
    <cellStyle name="Normal 10 3 4 4" xfId="3739" xr:uid="{69681393-EA65-47C3-8E12-2D36C3D6F0BF}"/>
    <cellStyle name="Normal 10 3 4 4 2" xfId="12016" xr:uid="{0B02C5EF-33EA-4850-BBCF-E64E3D107021}"/>
    <cellStyle name="Normal 10 3 4 5" xfId="9967" xr:uid="{316E9FFF-346A-4CB5-A6D2-AACAAA7667C5}"/>
    <cellStyle name="Normal 10 3 5" xfId="4236" xr:uid="{4A872DAB-7857-466F-9CED-83C26C36ECC5}"/>
    <cellStyle name="Normal 10 3 5 2" xfId="12513" xr:uid="{4316FCBB-7710-487F-B8DD-300F029E9D6B}"/>
    <cellStyle name="Normal 10 3 6" xfId="6267" xr:uid="{AD45A010-DDC1-41FF-9BE1-57B8D5893C5E}"/>
    <cellStyle name="Normal 10 3 6 2" xfId="14544" xr:uid="{39B9E8FA-FBEC-45A0-BE9C-0ACFA0FF87A2}"/>
    <cellStyle name="Normal 10 3 7" xfId="2186" xr:uid="{F02D1F98-FC7C-4C2C-B554-905E5E16CED6}"/>
    <cellStyle name="Normal 10 3 7 2" xfId="10463" xr:uid="{7435569C-2F67-4BC8-A957-4C26CB2A028F}"/>
    <cellStyle name="Normal 10 3 8" xfId="8418" xr:uid="{E7F5D570-77E5-4580-B62A-38BC122C7E68}"/>
    <cellStyle name="Normal 10 4" xfId="1545" xr:uid="{86BCE2CA-5A2D-4381-B8A4-3FBFE2E2A52D}"/>
    <cellStyle name="Normal 10 4 2" xfId="5634" xr:uid="{6B1A8183-CCDB-421B-A930-77873FFB6C8C}"/>
    <cellStyle name="Normal 10 4 2 2" xfId="13911" xr:uid="{DB1703D9-63D0-466D-85AD-070C59DDB857}"/>
    <cellStyle name="Normal 10 4 3" xfId="7656" xr:uid="{764BCEBE-7364-4D9C-801D-0A833A9574AA}"/>
    <cellStyle name="Normal 10 4 3 2" xfId="15933" xr:uid="{F0728874-E2F6-450D-95B0-3FB563031BC9}"/>
    <cellStyle name="Normal 10 4 4" xfId="3600" xr:uid="{2CA8FE0C-5098-43AE-9C97-9A99A3DA71CA}"/>
    <cellStyle name="Normal 10 4 4 2" xfId="11877" xr:uid="{76CC4F32-9ED2-4306-9424-EF86A4A82578}"/>
    <cellStyle name="Normal 10 4 5" xfId="9828" xr:uid="{11498799-86FE-4B60-932E-B0D314BD6C57}"/>
    <cellStyle name="Normal 10 5" xfId="1033" xr:uid="{EE6A46D5-6B9D-497C-9156-26973D884104}"/>
    <cellStyle name="Normal 10 5 2" xfId="5135" xr:uid="{34974E1C-0B64-4AFC-9548-B4FF81A92E11}"/>
    <cellStyle name="Normal 10 5 2 2" xfId="13412" xr:uid="{BADBF019-403C-44DB-BB0C-2256ED8B10FA}"/>
    <cellStyle name="Normal 10 5 3" xfId="7160" xr:uid="{0C555BF4-69D8-40AC-AAFE-69D7EF3A3642}"/>
    <cellStyle name="Normal 10 5 3 2" xfId="15437" xr:uid="{7F9309C0-4AA4-40AA-B9AF-F449B2EE1677}"/>
    <cellStyle name="Normal 10 5 4" xfId="3093" xr:uid="{E1917D43-0C9D-4F4C-9EC5-A88EC8A13BC8}"/>
    <cellStyle name="Normal 10 5 4 2" xfId="11370" xr:uid="{CD489F88-0FF0-449D-855C-A5B56F73F6DA}"/>
    <cellStyle name="Normal 10 5 5" xfId="9321" xr:uid="{F093A2D9-25C0-45D2-9290-E95F5F99033E}"/>
    <cellStyle name="Normal 10 6" xfId="2083" xr:uid="{DDAD5659-62CA-4FF4-B118-371CCFC0311A}"/>
    <cellStyle name="Normal 10 6 2" xfId="6168" xr:uid="{BD9DC16A-C087-4BF7-A1AE-99580A946442}"/>
    <cellStyle name="Normal 10 6 2 2" xfId="14445" xr:uid="{BC4653CC-CBC3-44C7-BE00-6CE7C3DA1956}"/>
    <cellStyle name="Normal 10 6 3" xfId="8168" xr:uid="{E84845C9-F994-49D8-868C-71BEC7761E3E}"/>
    <cellStyle name="Normal 10 6 3 2" xfId="16445" xr:uid="{1CCB47A9-E637-427E-9054-BB0DD315BEE5}"/>
    <cellStyle name="Normal 10 6 4" xfId="4135" xr:uid="{AC0BF6B9-5682-42EC-A724-28F75B2B9434}"/>
    <cellStyle name="Normal 10 6 4 2" xfId="12412" xr:uid="{289CC424-B969-4B1C-AF37-1FA8284A5279}"/>
    <cellStyle name="Normal 10 6 5" xfId="10363" xr:uid="{638B30DE-1735-4A65-84A9-58A279B9480C}"/>
    <cellStyle name="Normal 10 7" xfId="4634" xr:uid="{8792E2F1-1EFF-4107-BA83-8597C9A11B49}"/>
    <cellStyle name="Normal 10 7 2" xfId="12911" xr:uid="{EBB29038-A656-44B0-8D14-015682FE5738}"/>
    <cellStyle name="Normal 10 8" xfId="6662" xr:uid="{CA616482-91A4-467D-BD77-7DFC6DDD132F}"/>
    <cellStyle name="Normal 10 8 2" xfId="14939" xr:uid="{ED3358CD-B58A-43A7-AE3D-B53014DF5AD7}"/>
    <cellStyle name="Normal 10 9" xfId="2587" xr:uid="{F2719CB8-C693-49BE-BEEB-72950F819D8A}"/>
    <cellStyle name="Normal 10 9 2" xfId="10864" xr:uid="{756396D3-1911-48FB-A48A-87EC0E6DC202}"/>
    <cellStyle name="Normal 11" xfId="102" xr:uid="{D9E17E46-D8EB-445B-B673-8D27658064A0}"/>
    <cellStyle name="Normal 11 2" xfId="499" xr:uid="{1B75F0E0-C045-4CEB-BBA4-8FC7A2F6D290}"/>
    <cellStyle name="Normal 11 2 2" xfId="1547" xr:uid="{0ED66BB0-0AED-49FA-9512-3D5416C10320}"/>
    <cellStyle name="Normal 11 2 2 2" xfId="5635" xr:uid="{78412F53-A39A-41E5-B4A3-AE576CEA944E}"/>
    <cellStyle name="Normal 11 2 2 2 2" xfId="13912" xr:uid="{C37DEF0D-F3DC-4A8F-B017-8D552FF09A36}"/>
    <cellStyle name="Normal 11 2 2 3" xfId="7657" xr:uid="{F39481BC-D16D-447B-89F6-498E835A75FB}"/>
    <cellStyle name="Normal 11 2 2 3 2" xfId="15934" xr:uid="{909FE701-945F-47CA-A617-9D1C53B021C8}"/>
    <cellStyle name="Normal 11 2 2 4" xfId="3601" xr:uid="{19107362-56CE-41B1-A986-EBEBA9DCFECB}"/>
    <cellStyle name="Normal 11 2 2 4 2" xfId="11878" xr:uid="{4B6607DF-6C9F-4D79-801E-67B9AF5EB8FA}"/>
    <cellStyle name="Normal 11 2 2 5" xfId="9829" xr:uid="{58347E3B-B2A2-488E-BB61-287DBFBAEE19}"/>
    <cellStyle name="Normal 11 2 3" xfId="1035" xr:uid="{D678DFC7-EFE9-4CBE-BCEB-951B9DBD1E72}"/>
    <cellStyle name="Normal 11 2 3 2" xfId="5136" xr:uid="{896467E5-8932-414A-8E59-16603DDA1B45}"/>
    <cellStyle name="Normal 11 2 3 2 2" xfId="13413" xr:uid="{DA176F1A-E0E9-4251-99AA-DA8D6F99863C}"/>
    <cellStyle name="Normal 11 2 3 3" xfId="7161" xr:uid="{1FD88CF8-6B46-4F5C-898B-282DD4E29F68}"/>
    <cellStyle name="Normal 11 2 3 3 2" xfId="15438" xr:uid="{21F6CA7E-1740-4855-9F43-5632EB29A973}"/>
    <cellStyle name="Normal 11 2 3 4" xfId="3094" xr:uid="{40ED783D-1BD8-4E89-8C64-034FD25A0A6E}"/>
    <cellStyle name="Normal 11 2 3 4 2" xfId="11371" xr:uid="{EF674D8C-A199-421B-8CE6-60D012BE94E3}"/>
    <cellStyle name="Normal 11 2 3 5" xfId="9322" xr:uid="{83D3680C-1306-4EE6-8A46-4BB4198B6240}"/>
    <cellStyle name="Normal 11 2 4" xfId="2084" xr:uid="{F68B5056-B353-42F9-BCC6-69515652D520}"/>
    <cellStyle name="Normal 11 2 4 2" xfId="6169" xr:uid="{5346F4FE-E901-4F64-A5E8-C2F5F02B20B1}"/>
    <cellStyle name="Normal 11 2 4 2 2" xfId="14446" xr:uid="{E2C79079-4787-4E53-B9AD-0C65E4999CE4}"/>
    <cellStyle name="Normal 11 2 4 3" xfId="8169" xr:uid="{40677630-D935-4713-867C-1E389AE3193A}"/>
    <cellStyle name="Normal 11 2 4 3 2" xfId="16446" xr:uid="{BEEB80EF-39B0-45ED-B151-C0E85F221A40}"/>
    <cellStyle name="Normal 11 2 4 4" xfId="4136" xr:uid="{EB6483CC-2633-4F2E-8408-8E4B314EAE61}"/>
    <cellStyle name="Normal 11 2 4 4 2" xfId="12413" xr:uid="{44DC277D-EBB0-4BC6-892C-E8A9C4F383EA}"/>
    <cellStyle name="Normal 11 2 4 5" xfId="10364" xr:uid="{60F78427-E580-4586-8C28-F8727F9DF779}"/>
    <cellStyle name="Normal 11 2 5" xfId="4635" xr:uid="{90F293E6-DA94-4330-AEC2-A0FBC866DC04}"/>
    <cellStyle name="Normal 11 2 5 2" xfId="12912" xr:uid="{9C1F76E1-26AA-4502-9DB3-6BB65EB2877F}"/>
    <cellStyle name="Normal 11 2 6" xfId="6663" xr:uid="{D72A439B-8BC6-4E6C-88E8-70A58633410B}"/>
    <cellStyle name="Normal 11 2 6 2" xfId="14940" xr:uid="{C27FEB3C-8ED2-494E-B952-01623045862D}"/>
    <cellStyle name="Normal 11 2 7" xfId="2588" xr:uid="{309D0DFA-DA5E-4AB6-BA28-F2A6509EB630}"/>
    <cellStyle name="Normal 11 2 7 2" xfId="10865" xr:uid="{75A2386F-2809-470F-B869-60E8A2DAEF09}"/>
    <cellStyle name="Normal 11 2 8" xfId="8818" xr:uid="{F6D52711-8CE9-44FE-AD7E-6A76737D60FA}"/>
    <cellStyle name="Normal 11 3" xfId="1199" xr:uid="{D7F80E4C-2933-4DFC-AA8C-1DF29C405AF1}"/>
    <cellStyle name="Normal 11 3 2" xfId="5290" xr:uid="{D5AD93DE-D793-431E-8F44-8B542AFA64F3}"/>
    <cellStyle name="Normal 11 3 2 2" xfId="13567" xr:uid="{8C079A8B-BD6F-4487-A732-DCFB3F760FBC}"/>
    <cellStyle name="Normal 11 3 3" xfId="7315" xr:uid="{CF4B3CD1-5488-42B6-A515-2DCF02BD0F0B}"/>
    <cellStyle name="Normal 11 3 3 2" xfId="15592" xr:uid="{62F66A8D-D77C-4EC8-AD6D-74134856C7FA}"/>
    <cellStyle name="Normal 11 3 4" xfId="3255" xr:uid="{28612CFC-2570-455A-A284-C4861F1F60CF}"/>
    <cellStyle name="Normal 11 3 4 2" xfId="11532" xr:uid="{63C37607-E7CA-4F68-9FA3-861F32D07940}"/>
    <cellStyle name="Normal 11 3 5" xfId="9483" xr:uid="{BAEEE41C-AABB-4E48-8E37-3B4EFD0A5310}"/>
    <cellStyle name="Normal 11 4" xfId="689" xr:uid="{E99DC902-34E7-4EDE-9D4D-8E8712C9FDE6}"/>
    <cellStyle name="Normal 11 4 2" xfId="4794" xr:uid="{D7D1FC89-5BD7-47B6-9766-39A325984C8B}"/>
    <cellStyle name="Normal 11 4 2 2" xfId="13071" xr:uid="{E4CC55A4-DC0E-42B6-9CA2-6EC9CC570FC6}"/>
    <cellStyle name="Normal 11 4 3" xfId="6819" xr:uid="{985F222F-91F3-43F8-9F04-7893DC271277}"/>
    <cellStyle name="Normal 11 4 3 2" xfId="15096" xr:uid="{0AD4421F-FD66-4942-AB3F-4BFF4EC0B5A6}"/>
    <cellStyle name="Normal 11 4 4" xfId="2749" xr:uid="{22B20675-BFF4-4C96-AD62-2677433C8B99}"/>
    <cellStyle name="Normal 11 4 4 2" xfId="11026" xr:uid="{C8328510-9EFA-448B-81EC-62A7C2353246}"/>
    <cellStyle name="Normal 11 4 5" xfId="8978" xr:uid="{297B200F-4F9E-4CDA-ACB3-3141DA0AB92A}"/>
    <cellStyle name="Normal 11 5" xfId="1741" xr:uid="{B0FA29EF-A8B6-4A22-9E79-C199B3B791F5}"/>
    <cellStyle name="Normal 11 5 2" xfId="5827" xr:uid="{B7C6640C-25DD-4BA4-BFF8-E19BCE5AC690}"/>
    <cellStyle name="Normal 11 5 2 2" xfId="14104" xr:uid="{DEED71EB-5221-40C3-9D33-FD8E43561DD6}"/>
    <cellStyle name="Normal 11 5 3" xfId="7827" xr:uid="{C4658BB4-7C38-427A-A1B6-A603C339EE5C}"/>
    <cellStyle name="Normal 11 5 3 2" xfId="16104" xr:uid="{DA9B1043-1E78-4241-9209-D84B48117C56}"/>
    <cellStyle name="Normal 11 5 4" xfId="3793" xr:uid="{CD2D528F-3F0C-47F0-A44A-2D8D117B1C55}"/>
    <cellStyle name="Normal 11 5 4 2" xfId="12070" xr:uid="{3C0B33D4-B99F-407F-95B1-9B1FF76F1327}"/>
    <cellStyle name="Normal 11 5 5" xfId="10021" xr:uid="{C82F66F4-57C5-4343-B094-DB813B2E88B2}"/>
    <cellStyle name="Normal 11 6" xfId="4290" xr:uid="{C3B25031-D4C4-4690-9443-08C021775F7C}"/>
    <cellStyle name="Normal 11 6 2" xfId="12567" xr:uid="{1A69BE61-5346-4679-8BA9-E852DBFDBCD6}"/>
    <cellStyle name="Normal 11 7" xfId="6321" xr:uid="{A879D036-E379-4979-AE36-CAD162217A2A}"/>
    <cellStyle name="Normal 11 7 2" xfId="14598" xr:uid="{44F8C760-2988-41E6-A0EB-8C3E79C17DAD}"/>
    <cellStyle name="Normal 11 8" xfId="2241" xr:uid="{766D9153-0744-400C-B431-04FD384F657B}"/>
    <cellStyle name="Normal 11 8 2" xfId="10518" xr:uid="{FC83B187-E906-48FC-9B50-1C3E1D73D6D0}"/>
    <cellStyle name="Normal 11 9" xfId="8472" xr:uid="{0BB9975C-D19E-4399-AD50-B43E160A08E2}"/>
    <cellStyle name="Normal 12" xfId="500" xr:uid="{176B2B37-5D11-491B-8BA5-38E4B117F8D8}"/>
    <cellStyle name="Normal 12 2" xfId="501" xr:uid="{310EC4C5-DA30-4747-8245-611531DDEA78}"/>
    <cellStyle name="Normal 12 2 2" xfId="1549" xr:uid="{A01B4DDA-A253-4F90-B581-BE7CC08DA293}"/>
    <cellStyle name="Normal 12 2 2 2" xfId="5637" xr:uid="{3C0632B7-C3FC-49A6-B35B-B60BE2EF0678}"/>
    <cellStyle name="Normal 12 2 2 2 2" xfId="13914" xr:uid="{1697D625-F1E8-4BBA-B662-D8936FB8F888}"/>
    <cellStyle name="Normal 12 2 2 3" xfId="7659" xr:uid="{0D21235D-AFAD-41A0-B488-97F03A577948}"/>
    <cellStyle name="Normal 12 2 2 3 2" xfId="15936" xr:uid="{3ACF0444-B2F0-413B-B84E-B2D4E4568DF9}"/>
    <cellStyle name="Normal 12 2 2 4" xfId="3603" xr:uid="{D9ECCE2B-F8C5-4987-8C0B-478607B5B012}"/>
    <cellStyle name="Normal 12 2 2 4 2" xfId="11880" xr:uid="{4780F437-FFFC-478D-ADB6-2FC2CCDEED38}"/>
    <cellStyle name="Normal 12 2 2 5" xfId="9831" xr:uid="{2993894B-88DF-4E8E-8F8D-713C9281728A}"/>
    <cellStyle name="Normal 12 2 3" xfId="1037" xr:uid="{A19DAAC7-D01A-4C76-98EA-CF05026BD9BC}"/>
    <cellStyle name="Normal 12 2 3 2" xfId="5138" xr:uid="{11BD83DA-A91C-45BC-86CE-86C92D11A93B}"/>
    <cellStyle name="Normal 12 2 3 2 2" xfId="13415" xr:uid="{A2A27231-066D-40A9-80B9-B823C45C7995}"/>
    <cellStyle name="Normal 12 2 3 3" xfId="7163" xr:uid="{BD04EB59-D734-4FE8-AF02-50427BAB343C}"/>
    <cellStyle name="Normal 12 2 3 3 2" xfId="15440" xr:uid="{F38CC32A-6A67-4E2A-B49C-C2FEF02416C9}"/>
    <cellStyle name="Normal 12 2 3 4" xfId="3096" xr:uid="{AB80B4BC-9541-4B7A-9F76-AECDB7CBBECE}"/>
    <cellStyle name="Normal 12 2 3 4 2" xfId="11373" xr:uid="{62D23F34-66AA-42CB-9069-E18A6C98E988}"/>
    <cellStyle name="Normal 12 2 3 5" xfId="9324" xr:uid="{73504320-BFEB-4E9C-BDF7-C21D507A19EF}"/>
    <cellStyle name="Normal 12 2 4" xfId="2086" xr:uid="{8AE741FA-C183-4E60-90FA-5413275436AB}"/>
    <cellStyle name="Normal 12 2 4 2" xfId="6171" xr:uid="{878805D0-F048-4A62-8E37-40AE16B7F2E9}"/>
    <cellStyle name="Normal 12 2 4 2 2" xfId="14448" xr:uid="{2BB0898A-6F6E-4657-BA1A-E8ABD4C2670D}"/>
    <cellStyle name="Normal 12 2 4 3" xfId="8171" xr:uid="{296B7819-C305-4BAA-B8F8-D318D4E84A91}"/>
    <cellStyle name="Normal 12 2 4 3 2" xfId="16448" xr:uid="{18430E8D-3AEF-4FC3-BCE8-B95262F2FF42}"/>
    <cellStyle name="Normal 12 2 4 4" xfId="4138" xr:uid="{C3DE04B0-5FD5-447D-BE74-C95A70B52FF7}"/>
    <cellStyle name="Normal 12 2 4 4 2" xfId="12415" xr:uid="{DFB8BE89-C7F5-48E9-A420-6EA2FE79E05B}"/>
    <cellStyle name="Normal 12 2 4 5" xfId="10366" xr:uid="{0EB80A9C-9D07-4A13-8273-C48105AB8E1B}"/>
    <cellStyle name="Normal 12 2 5" xfId="4637" xr:uid="{0C7009DD-F129-4EBE-B559-D59658DE6CD4}"/>
    <cellStyle name="Normal 12 2 5 2" xfId="12914" xr:uid="{51224140-1D81-471F-9133-C54178296BFE}"/>
    <cellStyle name="Normal 12 2 6" xfId="6665" xr:uid="{1B9C9A2E-1080-497E-9406-B258EDF4C8D1}"/>
    <cellStyle name="Normal 12 2 6 2" xfId="14942" xr:uid="{8AAEA6AE-9970-473D-B1C7-2D831310733A}"/>
    <cellStyle name="Normal 12 2 7" xfId="2590" xr:uid="{CF890002-97C3-4AF9-ABE4-951C60F1B9F1}"/>
    <cellStyle name="Normal 12 2 7 2" xfId="10867" xr:uid="{053DA4F3-5BA6-4D42-B9F5-EEE93E809DBC}"/>
    <cellStyle name="Normal 12 2 8" xfId="8820" xr:uid="{F378B3C6-2C02-4BC7-ADCC-F28A01474CBF}"/>
    <cellStyle name="Normal 12 3" xfId="1548" xr:uid="{FFDCDA52-778B-46E8-B63C-00D74ED4DE52}"/>
    <cellStyle name="Normal 12 3 2" xfId="5636" xr:uid="{9CB29E18-6649-4867-9C42-D4246ABE991B}"/>
    <cellStyle name="Normal 12 3 2 2" xfId="13913" xr:uid="{F09D945F-0734-4711-837A-0AD0867D5147}"/>
    <cellStyle name="Normal 12 3 3" xfId="7658" xr:uid="{28A48E82-7E1E-408D-97DA-FB000CD37417}"/>
    <cellStyle name="Normal 12 3 3 2" xfId="15935" xr:uid="{92B3CA43-10D3-4195-BF5B-6EB6A765E8AF}"/>
    <cellStyle name="Normal 12 3 4" xfId="3602" xr:uid="{521E8DCE-F3E2-4143-B0CB-0013237F35CB}"/>
    <cellStyle name="Normal 12 3 4 2" xfId="11879" xr:uid="{ECC87A04-ECEA-45A3-9773-E203D4C8A123}"/>
    <cellStyle name="Normal 12 3 5" xfId="9830" xr:uid="{4E86182E-9CF4-4018-9B72-22C0A88D034A}"/>
    <cellStyle name="Normal 12 4" xfId="1036" xr:uid="{E8DBA2B6-BD9B-4DDD-B075-F3BEE9299CDA}"/>
    <cellStyle name="Normal 12 4 2" xfId="5137" xr:uid="{C68178FB-24E3-466F-ABD0-148810ADD36F}"/>
    <cellStyle name="Normal 12 4 2 2" xfId="13414" xr:uid="{D06D626C-8FCE-42F8-B333-450C12FDAA5C}"/>
    <cellStyle name="Normal 12 4 3" xfId="7162" xr:uid="{726B42FE-6404-4D10-B3EA-321FA4B209EF}"/>
    <cellStyle name="Normal 12 4 3 2" xfId="15439" xr:uid="{A669EE8D-24AA-4AC1-9E5A-39AFBDC60BA0}"/>
    <cellStyle name="Normal 12 4 4" xfId="3095" xr:uid="{6794A5D3-3C86-490C-AFDD-3886B55E50D1}"/>
    <cellStyle name="Normal 12 4 4 2" xfId="11372" xr:uid="{6543198F-A08A-4DA7-89D1-9109D000F248}"/>
    <cellStyle name="Normal 12 4 5" xfId="9323" xr:uid="{A58DDF17-0B0A-4E85-9F8F-3E8ABA9B60DC}"/>
    <cellStyle name="Normal 12 5" xfId="2085" xr:uid="{94809309-79E1-4ADC-9237-4C7829FCBD52}"/>
    <cellStyle name="Normal 12 5 2" xfId="6170" xr:uid="{3C69CDDE-0CA8-49D9-96FC-9E7BAF360B1F}"/>
    <cellStyle name="Normal 12 5 2 2" xfId="14447" xr:uid="{A3C88C4C-673C-40B4-AAEF-5E3788295D43}"/>
    <cellStyle name="Normal 12 5 3" xfId="8170" xr:uid="{85AD7B04-0CAC-48A5-9820-D8D2EFC63D12}"/>
    <cellStyle name="Normal 12 5 3 2" xfId="16447" xr:uid="{A262EB1C-ABB5-4169-AA73-47F94C6C096A}"/>
    <cellStyle name="Normal 12 5 4" xfId="4137" xr:uid="{5E11F024-9A88-419A-BE49-64DA2BEB5A85}"/>
    <cellStyle name="Normal 12 5 4 2" xfId="12414" xr:uid="{388911FD-8C3E-40DA-AE5E-BE79A66037E6}"/>
    <cellStyle name="Normal 12 5 5" xfId="10365" xr:uid="{B5BB0F3D-9AEF-4250-8427-2CAAD68B4B11}"/>
    <cellStyle name="Normal 12 6" xfId="4636" xr:uid="{184FD651-72FA-4C22-BC67-B773999F24E1}"/>
    <cellStyle name="Normal 12 6 2" xfId="12913" xr:uid="{42A0EE87-22C1-41FA-BF50-89FC7C74F7DE}"/>
    <cellStyle name="Normal 12 7" xfId="6664" xr:uid="{73F5344B-5801-4A25-BA42-BA132292823C}"/>
    <cellStyle name="Normal 12 7 2" xfId="14941" xr:uid="{288022CE-87DE-4A3D-A7C9-4E1636F3FDB3}"/>
    <cellStyle name="Normal 12 8" xfId="2589" xr:uid="{D192D7D5-04FE-46FD-B29F-D59520C61A36}"/>
    <cellStyle name="Normal 12 8 2" xfId="10866" xr:uid="{7988086F-BACC-4938-9002-2C71326824FE}"/>
    <cellStyle name="Normal 12 9" xfId="8819" xr:uid="{F0A7B711-1313-45F1-9019-6002F55ECFB6}"/>
    <cellStyle name="Normal 13" xfId="502" xr:uid="{E4B34F2A-B540-4182-98F4-8D82FD988DB7}"/>
    <cellStyle name="Normal 13 2" xfId="175" xr:uid="{8DBDC37C-92B7-42BF-8B5B-80322BB46365}"/>
    <cellStyle name="Normal 13 2 2" xfId="1269" xr:uid="{BAAF3D7A-C660-4474-A771-921C704A8625}"/>
    <cellStyle name="Normal 13 2 2 2" xfId="5360" xr:uid="{27C1E398-02C1-4F99-825B-7A27236E4318}"/>
    <cellStyle name="Normal 13 2 2 2 2" xfId="13637" xr:uid="{41DE986D-D6CC-4D74-8A8A-5BFAC3D2AAE5}"/>
    <cellStyle name="Normal 13 2 2 3" xfId="7385" xr:uid="{03A3497E-9E30-4BE6-A21C-85BEF30B7636}"/>
    <cellStyle name="Normal 13 2 2 3 2" xfId="15662" xr:uid="{E5E87D3B-BC98-48F9-83CD-744FDC0D62C4}"/>
    <cellStyle name="Normal 13 2 2 4" xfId="3325" xr:uid="{0A3D674D-72CC-4910-BBCF-C29353FC587F}"/>
    <cellStyle name="Normal 13 2 2 4 2" xfId="11602" xr:uid="{37BB00BB-D807-448F-97F6-E2CDE689B077}"/>
    <cellStyle name="Normal 13 2 2 5" xfId="9553" xr:uid="{C5A24FFB-FFBA-4345-88A0-2D4C7F1335A9}"/>
    <cellStyle name="Normal 13 2 3" xfId="760" xr:uid="{4788D352-5E03-42F9-9176-7B04CDF85011}"/>
    <cellStyle name="Normal 13 2 3 2" xfId="4864" xr:uid="{F6AE20B6-9675-4E8E-AD83-B7654D618ABD}"/>
    <cellStyle name="Normal 13 2 3 2 2" xfId="13141" xr:uid="{3DEBFA30-1399-4907-ACFE-97CDE15A4172}"/>
    <cellStyle name="Normal 13 2 3 3" xfId="6889" xr:uid="{76D0D9F9-8B31-4C07-B762-2E7C6A38A13F}"/>
    <cellStyle name="Normal 13 2 3 3 2" xfId="15166" xr:uid="{08110ADD-B142-426C-A756-383F8B7F5BA7}"/>
    <cellStyle name="Normal 13 2 3 4" xfId="2820" xr:uid="{FC5C6AC0-A51B-4321-A6B4-B1BA007C8F40}"/>
    <cellStyle name="Normal 13 2 3 4 2" xfId="11097" xr:uid="{B2B47F96-1DED-4366-B478-60E43B2CE877}"/>
    <cellStyle name="Normal 13 2 3 5" xfId="9049" xr:uid="{3FC634C7-5124-441D-BA84-66DDA6A54D9D}"/>
    <cellStyle name="Normal 13 2 4" xfId="1811" xr:uid="{7E868392-F97C-4431-912D-33E8C390B326}"/>
    <cellStyle name="Normal 13 2 4 2" xfId="5897" xr:uid="{F654E870-5C77-4FC5-94BA-53D0D305EC68}"/>
    <cellStyle name="Normal 13 2 4 2 2" xfId="14174" xr:uid="{E25C2985-7038-48BC-AEAA-8B61193953EB}"/>
    <cellStyle name="Normal 13 2 4 3" xfId="7897" xr:uid="{CB7061BF-56CD-4A72-A10C-D2BFC3B2C56C}"/>
    <cellStyle name="Normal 13 2 4 3 2" xfId="16174" xr:uid="{4A483CCF-174A-4F41-ADF8-C4D2D3835B5A}"/>
    <cellStyle name="Normal 13 2 4 4" xfId="3863" xr:uid="{705E5E1F-4D23-48E0-9116-0BEA2A71A901}"/>
    <cellStyle name="Normal 13 2 4 4 2" xfId="12140" xr:uid="{BE3594E9-0B90-43CE-A7EB-9A83C6D46FFD}"/>
    <cellStyle name="Normal 13 2 4 5" xfId="10091" xr:uid="{2608D18B-DDC4-4C1C-BAB8-2ECAA6BD97A3}"/>
    <cellStyle name="Normal 13 2 5" xfId="4360" xr:uid="{E156EA29-BFD4-4E4C-9299-876FDDDA1C38}"/>
    <cellStyle name="Normal 13 2 5 2" xfId="12637" xr:uid="{8F827B3B-A7E2-4771-9812-5D1C56A43950}"/>
    <cellStyle name="Normal 13 2 6" xfId="6391" xr:uid="{5056966E-6D72-471F-B52B-54DB1580D8C7}"/>
    <cellStyle name="Normal 13 2 6 2" xfId="14668" xr:uid="{2C4F027B-9DBF-45E6-8468-3B55457BD228}"/>
    <cellStyle name="Normal 13 2 7" xfId="2311" xr:uid="{382BA8DC-B5C1-45DF-B667-77EBB6A596DC}"/>
    <cellStyle name="Normal 13 2 7 2" xfId="10588" xr:uid="{483A3B23-C8A6-4FCD-93CB-B89942228EA9}"/>
    <cellStyle name="Normal 13 2 8" xfId="8542" xr:uid="{A3763CE9-726F-429C-976D-96E0F3921A09}"/>
    <cellStyle name="Normal 13 3" xfId="1550" xr:uid="{09372FC7-2232-41F8-9A90-D1CAC166E29D}"/>
    <cellStyle name="Normal 13 3 2" xfId="5638" xr:uid="{92ACCF33-FABC-4D6D-B896-2D77554BC1AB}"/>
    <cellStyle name="Normal 13 3 2 2" xfId="13915" xr:uid="{B82C8881-CFD9-4BF8-8926-58696C13B12E}"/>
    <cellStyle name="Normal 13 3 3" xfId="7660" xr:uid="{53F10FFC-25D0-4E46-BB48-CB3EF14E50F7}"/>
    <cellStyle name="Normal 13 3 3 2" xfId="15937" xr:uid="{DEBFFB3D-B69E-4314-B292-BEEFA80B1906}"/>
    <cellStyle name="Normal 13 3 4" xfId="3604" xr:uid="{3500A144-87DA-42C6-8A9D-8556A55DDC6F}"/>
    <cellStyle name="Normal 13 3 4 2" xfId="11881" xr:uid="{7E34FFF0-4CE8-44FE-8AF0-55DC144264F2}"/>
    <cellStyle name="Normal 13 3 5" xfId="9832" xr:uid="{F384704E-11AF-4D32-AD79-369FD07CDF90}"/>
    <cellStyle name="Normal 13 4" xfId="1038" xr:uid="{854CDC26-8F5B-43E0-A563-4B373F0BD630}"/>
    <cellStyle name="Normal 13 4 2" xfId="5139" xr:uid="{D2E7F5F7-744F-4A98-AA0B-F2E1F356FFD3}"/>
    <cellStyle name="Normal 13 4 2 2" xfId="13416" xr:uid="{E3B03131-43BB-4A2F-B57A-E60A85B6EBB0}"/>
    <cellStyle name="Normal 13 4 3" xfId="7164" xr:uid="{3FB0249B-115C-4565-B1D6-6DA44E4F9C8D}"/>
    <cellStyle name="Normal 13 4 3 2" xfId="15441" xr:uid="{9E0E6372-5722-4092-985D-3BF9FE75DB8B}"/>
    <cellStyle name="Normal 13 4 4" xfId="3097" xr:uid="{5A9300A3-A1B8-4FC3-AEBF-8E83712430A2}"/>
    <cellStyle name="Normal 13 4 4 2" xfId="11374" xr:uid="{C7882C93-81A3-401F-A621-2C6AFE2368E0}"/>
    <cellStyle name="Normal 13 4 5" xfId="9325" xr:uid="{304FD098-4120-439F-A3BB-4B0C6BCFB37F}"/>
    <cellStyle name="Normal 13 5" xfId="2087" xr:uid="{446CAEF9-4019-4681-AF96-0EAA40F69185}"/>
    <cellStyle name="Normal 13 5 2" xfId="6172" xr:uid="{8ED70B03-B7EA-44F9-B6FF-23ED3CE44F20}"/>
    <cellStyle name="Normal 13 5 2 2" xfId="14449" xr:uid="{00C99EA3-1AF8-462C-9162-F300586C33CB}"/>
    <cellStyle name="Normal 13 5 3" xfId="8172" xr:uid="{D6A95076-85AB-464E-A04B-666C235FCD93}"/>
    <cellStyle name="Normal 13 5 3 2" xfId="16449" xr:uid="{ED7E6929-280F-4415-8AF6-39F63B626F0C}"/>
    <cellStyle name="Normal 13 5 4" xfId="4139" xr:uid="{0018DA57-C959-4DC8-90EB-F5A35C6A3F1F}"/>
    <cellStyle name="Normal 13 5 4 2" xfId="12416" xr:uid="{1AE8D80E-87EE-490F-93FC-F1F9E722E29B}"/>
    <cellStyle name="Normal 13 5 5" xfId="10367" xr:uid="{27AA0696-CE8A-4040-B0BF-FDF3A5C95142}"/>
    <cellStyle name="Normal 13 6" xfId="4638" xr:uid="{C09A0A7B-834D-4C2A-8D74-B664ECC8D10D}"/>
    <cellStyle name="Normal 13 6 2" xfId="12915" xr:uid="{AD2DD447-7C95-430A-9949-5C8B3BBAC343}"/>
    <cellStyle name="Normal 13 7" xfId="6666" xr:uid="{3BDDF5B3-A728-43FE-B7C4-B5053C92EF16}"/>
    <cellStyle name="Normal 13 7 2" xfId="14943" xr:uid="{37F1CEA5-E9AA-48CD-980D-8DAB67EC66C7}"/>
    <cellStyle name="Normal 13 8" xfId="2591" xr:uid="{BFE88AAD-94CD-46A4-B392-250BBB592D7D}"/>
    <cellStyle name="Normal 13 8 2" xfId="10868" xr:uid="{9E488090-E91F-46F2-96D0-FACEE7AED0D4}"/>
    <cellStyle name="Normal 13 9" xfId="8821" xr:uid="{B76BD0D7-80DB-4061-847D-D475BD672545}"/>
    <cellStyle name="Normal 14" xfId="34" xr:uid="{8302921F-968A-4C96-924E-56FC5371173D}"/>
    <cellStyle name="Normal 14 2" xfId="452" xr:uid="{D2BD41EC-6CF0-46CD-B310-26A3D899A1E8}"/>
    <cellStyle name="Normal 14 2 2" xfId="1519" xr:uid="{F1622086-8D7B-4708-A4E8-96DDE81AA854}"/>
    <cellStyle name="Normal 14 2 2 2" xfId="5609" xr:uid="{EDC32842-1D74-4D1F-871F-8E5E257C9F02}"/>
    <cellStyle name="Normal 14 2 2 2 2" xfId="13886" xr:uid="{AB6718B1-287F-474A-B73A-7E14DA06B5ED}"/>
    <cellStyle name="Normal 14 2 2 3" xfId="7633" xr:uid="{DA8B020A-B16D-4394-8F7C-F3E894B2E4B6}"/>
    <cellStyle name="Normal 14 2 2 3 2" xfId="15910" xr:uid="{DC65ABE9-1D05-4D00-8CEE-4A0374065EFC}"/>
    <cellStyle name="Normal 14 2 2 4" xfId="3575" xr:uid="{627EDB71-FC4F-4078-A56F-D39DF996F1B3}"/>
    <cellStyle name="Normal 14 2 2 4 2" xfId="11852" xr:uid="{65633CEA-D656-43E1-9AB0-BB1A003BBD47}"/>
    <cellStyle name="Normal 14 2 2 5" xfId="9803" xr:uid="{3A429EDC-C41E-4EF3-AF18-0D9170F51AAA}"/>
    <cellStyle name="Normal 14 2 3" xfId="1009" xr:uid="{0632E984-415B-4D72-A037-83EA59D27EE1}"/>
    <cellStyle name="Normal 14 2 3 2" xfId="5112" xr:uid="{DED94773-8B59-472F-87AC-D1323C5DE5FB}"/>
    <cellStyle name="Normal 14 2 3 2 2" xfId="13389" xr:uid="{80D53F0F-B527-4C78-AB40-DF86912A321D}"/>
    <cellStyle name="Normal 14 2 3 3" xfId="7137" xr:uid="{D1BBB257-2169-4955-A474-699EC005EA8E}"/>
    <cellStyle name="Normal 14 2 3 3 2" xfId="15414" xr:uid="{6278BF07-12DA-4491-A24E-58B03B3CB1E7}"/>
    <cellStyle name="Normal 14 2 3 4" xfId="3069" xr:uid="{4D44EBA5-EB06-43D2-8FA9-BD3C2FF6D173}"/>
    <cellStyle name="Normal 14 2 3 4 2" xfId="11346" xr:uid="{AEB24F7D-C4FC-406E-8F46-B25EA2D88FA3}"/>
    <cellStyle name="Normal 14 2 3 5" xfId="9298" xr:uid="{BCD0AF3E-B49F-4B4E-9120-FFFE99701A23}"/>
    <cellStyle name="Normal 14 2 4" xfId="2060" xr:uid="{2365E747-07A8-4831-920D-1DCD84D742E1}"/>
    <cellStyle name="Normal 14 2 4 2" xfId="6145" xr:uid="{18CAA37A-D7DB-4F94-B89C-3AFA7C1851C1}"/>
    <cellStyle name="Normal 14 2 4 2 2" xfId="14422" xr:uid="{E74299FA-7ABB-4BE2-9DB7-17205F2F4ADF}"/>
    <cellStyle name="Normal 14 2 4 3" xfId="8145" xr:uid="{4635C205-E792-4AA8-BBE8-B50932B5D0A6}"/>
    <cellStyle name="Normal 14 2 4 3 2" xfId="16422" xr:uid="{4465C672-46E4-4325-95B2-67B22242B452}"/>
    <cellStyle name="Normal 14 2 4 4" xfId="4112" xr:uid="{8E07067A-D3DC-4BF0-B821-2F79C73BF8DC}"/>
    <cellStyle name="Normal 14 2 4 4 2" xfId="12389" xr:uid="{E02CA72B-A649-4117-9342-E46FBF45EFF8}"/>
    <cellStyle name="Normal 14 2 4 5" xfId="10340" xr:uid="{F5256F96-D4BC-4F41-9AA6-0155CFDAA71C}"/>
    <cellStyle name="Normal 14 2 5" xfId="4609" xr:uid="{D70EF0B8-4811-4F2E-8189-9E64BF57A736}"/>
    <cellStyle name="Normal 14 2 5 2" xfId="12886" xr:uid="{623F9B00-9BD7-4E62-B5E1-F2857DBD82DF}"/>
    <cellStyle name="Normal 14 2 6" xfId="6639" xr:uid="{05257738-E3A7-43EC-B663-F0A6E4F875AE}"/>
    <cellStyle name="Normal 14 2 6 2" xfId="14916" xr:uid="{4984A3E9-A327-4948-86E2-08D01CDF41E8}"/>
    <cellStyle name="Normal 14 2 7" xfId="2562" xr:uid="{04B884E8-4EE7-4886-91AE-3020F13685DC}"/>
    <cellStyle name="Normal 14 2 7 2" xfId="10839" xr:uid="{F51E0212-5BDB-4EF1-A19B-BCC225B0FE96}"/>
    <cellStyle name="Normal 14 2 8" xfId="8792" xr:uid="{EA7DB044-8A2E-4859-8E18-5A2189B6D5DD}"/>
    <cellStyle name="Normal 14 3" xfId="1137" xr:uid="{432DFD97-45B6-4AEA-9AFC-214401E68306}"/>
    <cellStyle name="Normal 14 3 2" xfId="5229" xr:uid="{48D9AD34-6E37-428C-9872-AD2D322098B3}"/>
    <cellStyle name="Normal 14 3 2 2" xfId="13506" xr:uid="{C2DC7C2B-4202-4922-BDFF-CDDABE1E2536}"/>
    <cellStyle name="Normal 14 3 3" xfId="7254" xr:uid="{742CE5C6-F849-42DA-8B3C-2ADE1101D805}"/>
    <cellStyle name="Normal 14 3 3 2" xfId="15531" xr:uid="{5F86410D-AC75-4C91-9845-8AF4637C77E1}"/>
    <cellStyle name="Normal 14 3 4" xfId="3194" xr:uid="{8C2AA6E0-8F46-4BED-A26A-03C24313831D}"/>
    <cellStyle name="Normal 14 3 4 2" xfId="11471" xr:uid="{75AB73CB-CCC4-4A7B-B96D-2CFE3FAA1643}"/>
    <cellStyle name="Normal 14 3 5" xfId="9422" xr:uid="{7D9C2B35-87E8-4247-B8C8-FEF1DB6FA64D}"/>
    <cellStyle name="Normal 14 4" xfId="629" xr:uid="{9C7C747C-6707-4A0D-B58C-51AA87673E74}"/>
    <cellStyle name="Normal 14 4 2" xfId="4735" xr:uid="{A7CBB2CC-78C4-444C-91AE-5ACE2A7C5300}"/>
    <cellStyle name="Normal 14 4 2 2" xfId="13012" xr:uid="{B2BA36AA-3DB4-43A7-9A08-BBA5FD73B542}"/>
    <cellStyle name="Normal 14 4 3" xfId="6760" xr:uid="{CE56EC09-0428-4A87-A2E7-192FFDDF89E8}"/>
    <cellStyle name="Normal 14 4 3 2" xfId="15037" xr:uid="{E42E9CDC-A6AC-4091-BD52-1B8ED3C5D92C}"/>
    <cellStyle name="Normal 14 4 4" xfId="2690" xr:uid="{DD9F2027-348F-48B5-A82C-F31CCCA2E74C}"/>
    <cellStyle name="Normal 14 4 4 2" xfId="10967" xr:uid="{0343D4A2-3D5D-4525-8EBF-818F6FEE9F84}"/>
    <cellStyle name="Normal 14 4 5" xfId="8919" xr:uid="{E8A48234-6463-4124-81B1-62936A82045D}"/>
    <cellStyle name="Normal 14 5" xfId="1682" xr:uid="{B8CEFF0B-2DB7-4F67-BFC6-E05D9AAFC229}"/>
    <cellStyle name="Normal 14 5 2" xfId="5768" xr:uid="{F27256BC-14B8-4980-9FCD-DEAD2774606A}"/>
    <cellStyle name="Normal 14 5 2 2" xfId="14045" xr:uid="{9447B67E-9D2D-4A58-8936-5E00FAFB25AE}"/>
    <cellStyle name="Normal 14 5 3" xfId="7768" xr:uid="{195A4DEF-DFCF-405C-B00A-5728BE3D4B5E}"/>
    <cellStyle name="Normal 14 5 3 2" xfId="16045" xr:uid="{72E706F8-8012-447E-AF17-29CA214CA350}"/>
    <cellStyle name="Normal 14 5 4" xfId="3734" xr:uid="{473D1E06-DD88-4548-BAC8-7C9EBAF43EED}"/>
    <cellStyle name="Normal 14 5 4 2" xfId="12011" xr:uid="{AC27BADF-642A-4B64-9E89-2A29DB912AAE}"/>
    <cellStyle name="Normal 14 5 5" xfId="9962" xr:uid="{72822C48-2DFA-4C04-A8A9-7A51ACF0CF4E}"/>
    <cellStyle name="Normal 14 6" xfId="4231" xr:uid="{D8FB4E0F-4993-4B27-BB8A-765791BB3166}"/>
    <cellStyle name="Normal 14 6 2" xfId="12508" xr:uid="{1821462B-1E1E-495F-846C-121EFF1039A3}"/>
    <cellStyle name="Normal 14 7" xfId="6262" xr:uid="{8F402C74-1B25-4DC6-A096-91788EC11261}"/>
    <cellStyle name="Normal 14 7 2" xfId="14539" xr:uid="{8420F5AF-767E-464A-AF18-BAC39CA55596}"/>
    <cellStyle name="Normal 14 8" xfId="2181" xr:uid="{679F018F-4083-4CBE-99C2-3B2959F609F5}"/>
    <cellStyle name="Normal 14 8 2" xfId="10458" xr:uid="{95FF2EDB-9FCC-4403-BBF2-FA4159BD2612}"/>
    <cellStyle name="Normal 14 9" xfId="8413" xr:uid="{B5569F16-FACF-4031-B379-9E0A1BD9C8E4}"/>
    <cellStyle name="Normal 15" xfId="504" xr:uid="{2AC584FE-BD0E-48E4-A975-655A971F479F}"/>
    <cellStyle name="Normal 15 2" xfId="505" xr:uid="{CCEA601A-730D-4FEE-8C5D-F292973B95E3}"/>
    <cellStyle name="Normal 15 2 2" xfId="1553" xr:uid="{77FB15CB-9365-4FBC-8B83-062A22B864EB}"/>
    <cellStyle name="Normal 15 2 2 2" xfId="5641" xr:uid="{2CA40D9D-9B75-4924-8A9A-AA4B67F8EFEA}"/>
    <cellStyle name="Normal 15 2 2 2 2" xfId="13918" xr:uid="{D7E1D68A-958F-4240-9817-456CE5EDCE2E}"/>
    <cellStyle name="Normal 15 2 2 3" xfId="7663" xr:uid="{1C4E0366-C5B4-404B-9742-89A3E64FF897}"/>
    <cellStyle name="Normal 15 2 2 3 2" xfId="15940" xr:uid="{87D4355D-9C8F-4549-87D2-5EBC4834DF31}"/>
    <cellStyle name="Normal 15 2 2 4" xfId="3607" xr:uid="{AF2A81A7-ED06-4610-AAD0-34B198F1E801}"/>
    <cellStyle name="Normal 15 2 2 4 2" xfId="11884" xr:uid="{12477F13-9F80-46E6-B7FD-EABE4EA8ED5D}"/>
    <cellStyle name="Normal 15 2 2 5" xfId="9835" xr:uid="{223AF26B-E2FA-4003-9607-EA5455DBE27B}"/>
    <cellStyle name="Normal 15 2 3" xfId="1041" xr:uid="{F827EDCE-6C9E-457B-925E-B40A18CBECB9}"/>
    <cellStyle name="Normal 15 2 3 2" xfId="5142" xr:uid="{26E9E365-700D-4801-8AB4-F3EC4D21B224}"/>
    <cellStyle name="Normal 15 2 3 2 2" xfId="13419" xr:uid="{66665D8C-CA70-48B7-A9A3-F6572364224B}"/>
    <cellStyle name="Normal 15 2 3 3" xfId="7167" xr:uid="{47ED2108-8CBA-4D4A-8DD9-A5E6F31C3385}"/>
    <cellStyle name="Normal 15 2 3 3 2" xfId="15444" xr:uid="{15EFEA5C-BAB6-4375-9FDE-70B99D9AE0F2}"/>
    <cellStyle name="Normal 15 2 3 4" xfId="3100" xr:uid="{0FCD1827-3FC7-4948-B112-15F10547C2A0}"/>
    <cellStyle name="Normal 15 2 3 4 2" xfId="11377" xr:uid="{7CD7BC9C-ED78-4B3C-AEC2-8938F85AC07C}"/>
    <cellStyle name="Normal 15 2 3 5" xfId="9328" xr:uid="{40E0B594-71B0-4848-AC27-2C047A3449BE}"/>
    <cellStyle name="Normal 15 2 4" xfId="2090" xr:uid="{3E58EEA6-D67F-46BE-A439-101859292EEA}"/>
    <cellStyle name="Normal 15 2 4 2" xfId="6175" xr:uid="{AB936115-A2D4-44E8-9C35-9D7D13728E9C}"/>
    <cellStyle name="Normal 15 2 4 2 2" xfId="14452" xr:uid="{F20143D4-74B9-4CBB-88D5-E431E1F4CD18}"/>
    <cellStyle name="Normal 15 2 4 3" xfId="8175" xr:uid="{2BE43BFB-6E20-418B-BBCC-223A2CA48D7F}"/>
    <cellStyle name="Normal 15 2 4 3 2" xfId="16452" xr:uid="{344BBA6D-60E6-4464-8011-FFF73D19AE1F}"/>
    <cellStyle name="Normal 15 2 4 4" xfId="4142" xr:uid="{B5706882-46F9-46AF-9CE2-57265FDCF180}"/>
    <cellStyle name="Normal 15 2 4 4 2" xfId="12419" xr:uid="{00496FB6-990E-4F7B-B240-252C6A3E8341}"/>
    <cellStyle name="Normal 15 2 4 5" xfId="10370" xr:uid="{A6F65F17-C6E8-4376-98D8-8F67B7817BC2}"/>
    <cellStyle name="Normal 15 2 5" xfId="4641" xr:uid="{011D2F7E-9B01-4743-B6E8-1625EE07F510}"/>
    <cellStyle name="Normal 15 2 5 2" xfId="12918" xr:uid="{51A5C04D-C5D8-4645-B8EC-FFAB59A23D63}"/>
    <cellStyle name="Normal 15 2 6" xfId="6669" xr:uid="{40C14B17-A7C3-47E1-9071-AEBC762C8C08}"/>
    <cellStyle name="Normal 15 2 6 2" xfId="14946" xr:uid="{2773EA62-88D4-485C-9461-10ADDAC5FAF3}"/>
    <cellStyle name="Normal 15 2 7" xfId="2594" xr:uid="{E7690745-A586-49CE-93A1-0A39C68000A9}"/>
    <cellStyle name="Normal 15 2 7 2" xfId="10871" xr:uid="{BA972815-055F-4C8F-A744-DCEE3632058E}"/>
    <cellStyle name="Normal 15 2 8" xfId="8824" xr:uid="{FA86254B-2DAC-4548-A01C-642332C7EA91}"/>
    <cellStyle name="Normal 15 3" xfId="1552" xr:uid="{D2295359-4D04-45E3-A118-1F0168613152}"/>
    <cellStyle name="Normal 15 3 2" xfId="5640" xr:uid="{0635EB9B-69A2-44BA-B4CF-FEF21CA34E73}"/>
    <cellStyle name="Normal 15 3 2 2" xfId="13917" xr:uid="{23B53019-1BE6-4436-82A9-3DE0F8948BAF}"/>
    <cellStyle name="Normal 15 3 3" xfId="7662" xr:uid="{8BF1922E-5807-4564-A426-BFB4DCA70B01}"/>
    <cellStyle name="Normal 15 3 3 2" xfId="15939" xr:uid="{4CF8A05E-2590-433F-A4CF-62BDA6F5B747}"/>
    <cellStyle name="Normal 15 3 4" xfId="3606" xr:uid="{C7B79D99-9E94-4C98-A218-617C89ABA51F}"/>
    <cellStyle name="Normal 15 3 4 2" xfId="11883" xr:uid="{5BDD4C96-D2AA-4DA7-AE73-D34E8721502D}"/>
    <cellStyle name="Normal 15 3 5" xfId="9834" xr:uid="{AC7A4B42-9AFE-4680-A7C5-54EBF8167C7F}"/>
    <cellStyle name="Normal 15 4" xfId="1040" xr:uid="{0F9384C6-3EF7-4E57-B12E-4C899A24654A}"/>
    <cellStyle name="Normal 15 4 2" xfId="5141" xr:uid="{7992A0E0-5CB7-4A03-996F-B87E625EDDA2}"/>
    <cellStyle name="Normal 15 4 2 2" xfId="13418" xr:uid="{034EA17F-8B71-4518-9A0C-00AC722A930B}"/>
    <cellStyle name="Normal 15 4 3" xfId="7166" xr:uid="{9441AA00-FB75-412A-9C4A-7747151EEDCF}"/>
    <cellStyle name="Normal 15 4 3 2" xfId="15443" xr:uid="{FE054169-F56D-46E4-A856-7E76CFBE3F18}"/>
    <cellStyle name="Normal 15 4 4" xfId="3099" xr:uid="{E32AB831-35D7-4A01-B57A-1195285D1581}"/>
    <cellStyle name="Normal 15 4 4 2" xfId="11376" xr:uid="{D17B6D88-3378-4771-90F3-D4E7F633CD31}"/>
    <cellStyle name="Normal 15 4 5" xfId="9327" xr:uid="{846CE503-E477-4FE0-BB67-828A7851DECB}"/>
    <cellStyle name="Normal 15 5" xfId="2089" xr:uid="{EF72D34E-2288-49B4-9E45-574BBB699C17}"/>
    <cellStyle name="Normal 15 5 2" xfId="6174" xr:uid="{3E965BFA-01BB-4913-BE9C-EBFAA121CBE8}"/>
    <cellStyle name="Normal 15 5 2 2" xfId="14451" xr:uid="{BF098094-8C4C-42E8-98DF-21F9CC76AD08}"/>
    <cellStyle name="Normal 15 5 3" xfId="8174" xr:uid="{AB6A706D-4450-4E3B-B4D7-CA78B515DCC7}"/>
    <cellStyle name="Normal 15 5 3 2" xfId="16451" xr:uid="{DC7B31B1-DE6D-4AA8-A007-9AA515B952F6}"/>
    <cellStyle name="Normal 15 5 4" xfId="4141" xr:uid="{11733CF9-8BF0-4CFA-8F75-234ABE7A1BFC}"/>
    <cellStyle name="Normal 15 5 4 2" xfId="12418" xr:uid="{6E31C94A-3661-4A89-872B-AF5AD6FA8D48}"/>
    <cellStyle name="Normal 15 5 5" xfId="10369" xr:uid="{A16392D2-3047-47A9-BE82-BBB2396A178E}"/>
    <cellStyle name="Normal 15 6" xfId="4640" xr:uid="{7812DFB7-FD03-40C3-8DA7-B88981AEECBD}"/>
    <cellStyle name="Normal 15 6 2" xfId="12917" xr:uid="{E94CE472-5685-4FF4-B049-76C95BC73C92}"/>
    <cellStyle name="Normal 15 7" xfId="6668" xr:uid="{CCDA6C29-CD6F-4662-8C6C-31F50AB514C8}"/>
    <cellStyle name="Normal 15 7 2" xfId="14945" xr:uid="{450AB8AC-C0B5-436F-80B4-D1DB7BAD7A3C}"/>
    <cellStyle name="Normal 15 8" xfId="2593" xr:uid="{C647FBDC-0E9E-4871-82CF-5FC6793D4AAA}"/>
    <cellStyle name="Normal 15 8 2" xfId="10870" xr:uid="{8370FF94-BC3D-408C-B305-A39BC9C8F8D6}"/>
    <cellStyle name="Normal 15 9" xfId="8823" xr:uid="{88C0EC2B-F2E0-49BE-9561-38960BF662A2}"/>
    <cellStyle name="Normal 16" xfId="420" xr:uid="{746A7483-C40F-4DFB-93FA-07971537DD8B}"/>
    <cellStyle name="Normal 16 2" xfId="506" xr:uid="{A9FBBDC3-AD8F-4B3C-9311-55C6DA305332}"/>
    <cellStyle name="Normal 16 2 2" xfId="1554" xr:uid="{93015BE2-4812-4B35-B05C-AC71B303917C}"/>
    <cellStyle name="Normal 16 2 2 2" xfId="5642" xr:uid="{8F5360EE-048E-437B-81EA-A9D6717B9925}"/>
    <cellStyle name="Normal 16 2 2 2 2" xfId="13919" xr:uid="{63A3AD9B-5268-42A4-862E-376C9AF015AD}"/>
    <cellStyle name="Normal 16 2 2 3" xfId="7664" xr:uid="{8D0366C5-7590-41F8-9E3C-DC1A1CFA5D57}"/>
    <cellStyle name="Normal 16 2 2 3 2" xfId="15941" xr:uid="{5A785937-71C4-4CC0-B921-8EA406040A3C}"/>
    <cellStyle name="Normal 16 2 2 4" xfId="3608" xr:uid="{7B1451FA-A44F-4A2A-BC60-83E5E1FD7DA6}"/>
    <cellStyle name="Normal 16 2 2 4 2" xfId="11885" xr:uid="{9FE57CB6-0508-4EFF-A67A-F58A4C8E4220}"/>
    <cellStyle name="Normal 16 2 2 5" xfId="9836" xr:uid="{1067D0A4-631B-4C07-9E33-CD67B8E086E9}"/>
    <cellStyle name="Normal 16 2 3" xfId="1042" xr:uid="{C859642A-2FF5-4E4E-A2E0-AE96205822A9}"/>
    <cellStyle name="Normal 16 2 3 2" xfId="5143" xr:uid="{BBE38FF1-BEAB-41F4-AD27-C08D1C78CD6E}"/>
    <cellStyle name="Normal 16 2 3 2 2" xfId="13420" xr:uid="{6B512CE0-5753-4B0C-B95F-D415D519A133}"/>
    <cellStyle name="Normal 16 2 3 3" xfId="7168" xr:uid="{AE2C296E-B098-4D9D-A24D-171CC4B26E09}"/>
    <cellStyle name="Normal 16 2 3 3 2" xfId="15445" xr:uid="{1DC35CBB-9CC1-4FED-AAAC-B5370796E891}"/>
    <cellStyle name="Normal 16 2 3 4" xfId="3101" xr:uid="{7C73B424-2FD7-4714-8FE3-C11513F6B7FE}"/>
    <cellStyle name="Normal 16 2 3 4 2" xfId="11378" xr:uid="{252A7220-116A-4C35-95DA-2F6404C686EB}"/>
    <cellStyle name="Normal 16 2 3 5" xfId="9329" xr:uid="{878F89E0-DF7B-40A6-A037-1E0D0E593438}"/>
    <cellStyle name="Normal 16 2 4" xfId="2091" xr:uid="{FCBF328D-7002-48AF-B972-F3A1D2975771}"/>
    <cellStyle name="Normal 16 2 4 2" xfId="6176" xr:uid="{B9C3DA8D-C0C0-4CE6-9B85-CC76D75A11E7}"/>
    <cellStyle name="Normal 16 2 4 2 2" xfId="14453" xr:uid="{4119AD50-2B4E-420E-94D5-CB02802F7A33}"/>
    <cellStyle name="Normal 16 2 4 3" xfId="8176" xr:uid="{5CF478E5-81AF-41EF-A5A6-B49DEA677D32}"/>
    <cellStyle name="Normal 16 2 4 3 2" xfId="16453" xr:uid="{A4594845-C504-4441-BDC1-B8C31B83FE5E}"/>
    <cellStyle name="Normal 16 2 4 4" xfId="4143" xr:uid="{0D63B336-75ED-4C5D-A58E-B1D0C9EA35C4}"/>
    <cellStyle name="Normal 16 2 4 4 2" xfId="12420" xr:uid="{ACD1DED1-5A85-4350-A639-4A840447B0D3}"/>
    <cellStyle name="Normal 16 2 4 5" xfId="10371" xr:uid="{CADFAFB3-8C0B-4F89-AEB2-41880862834E}"/>
    <cellStyle name="Normal 16 2 5" xfId="4642" xr:uid="{CF80476B-1D9B-4AD6-A070-569E0AC51B9A}"/>
    <cellStyle name="Normal 16 2 5 2" xfId="12919" xr:uid="{B478F255-551B-40F0-9899-BE72866A1882}"/>
    <cellStyle name="Normal 16 2 6" xfId="6670" xr:uid="{FE4CEB20-6D5E-4605-A3C7-1FE5B462A582}"/>
    <cellStyle name="Normal 16 2 6 2" xfId="14947" xr:uid="{E25E7523-5AC0-4B2C-9D9E-B369E5FECF0B}"/>
    <cellStyle name="Normal 16 2 7" xfId="2595" xr:uid="{6AD83F9E-F00E-4D1E-BAB8-CD82C66B8DE5}"/>
    <cellStyle name="Normal 16 2 7 2" xfId="10872" xr:uid="{795331D5-F8E8-457D-9D3E-7FBF9C0838B2}"/>
    <cellStyle name="Normal 16 2 8" xfId="8825" xr:uid="{6A12EA75-A2F1-484D-B41C-103FEB27AAE0}"/>
    <cellStyle name="Normal 16 3" xfId="1493" xr:uid="{A1478DB8-9321-4036-9418-77D3C687FCE4}"/>
    <cellStyle name="Normal 16 3 2" xfId="5583" xr:uid="{E8B52357-3FC3-44A6-BE38-8F1CCC1CE714}"/>
    <cellStyle name="Normal 16 3 2 2" xfId="13860" xr:uid="{77F7C038-E69C-4384-9F06-076B5A9AA8E2}"/>
    <cellStyle name="Normal 16 3 3" xfId="7607" xr:uid="{49B44BFA-4BAC-4B3F-B2FF-4916D7BB6AEA}"/>
    <cellStyle name="Normal 16 3 3 2" xfId="15884" xr:uid="{E2BD9FEC-C3E0-490B-9930-26CC774F8DD0}"/>
    <cellStyle name="Normal 16 3 4" xfId="3549" xr:uid="{59ADEA5D-6963-4E77-BCA2-0A0321B40306}"/>
    <cellStyle name="Normal 16 3 4 2" xfId="11826" xr:uid="{7F41ABDF-9D3A-4BE6-8926-2AB00799ED38}"/>
    <cellStyle name="Normal 16 3 5" xfId="9777" xr:uid="{4400847F-1FD5-43B9-83CA-0A3993178C3E}"/>
    <cellStyle name="Normal 16 4" xfId="983" xr:uid="{A1C37978-B48F-4C3E-A6F1-2108873A3129}"/>
    <cellStyle name="Normal 16 4 2" xfId="5086" xr:uid="{16AE1542-FD53-4BE9-B728-CAC26B96D1F3}"/>
    <cellStyle name="Normal 16 4 2 2" xfId="13363" xr:uid="{C9D62B31-68B0-42F4-A373-095DD3C0724C}"/>
    <cellStyle name="Normal 16 4 3" xfId="7111" xr:uid="{290E05D9-B5B2-4EE9-BFFB-24C67277237B}"/>
    <cellStyle name="Normal 16 4 3 2" xfId="15388" xr:uid="{7FA37FE2-90FE-40C9-9985-44715C1C084E}"/>
    <cellStyle name="Normal 16 4 4" xfId="3043" xr:uid="{56E97F49-8CD3-4873-8053-6B1EE4E628FA}"/>
    <cellStyle name="Normal 16 4 4 2" xfId="11320" xr:uid="{901B7946-499F-4EC1-9D52-05512C898670}"/>
    <cellStyle name="Normal 16 4 5" xfId="9272" xr:uid="{8390D3A6-C59D-447B-B446-4519F950079E}"/>
    <cellStyle name="Normal 16 5" xfId="2034" xr:uid="{85C6E556-2669-4C4F-A16F-B8C9F5DF4A53}"/>
    <cellStyle name="Normal 16 5 2" xfId="6119" xr:uid="{6689275F-FD17-4820-B81D-C8C9E60818E0}"/>
    <cellStyle name="Normal 16 5 2 2" xfId="14396" xr:uid="{8A67598A-79FB-4A5B-B369-1E426368F533}"/>
    <cellStyle name="Normal 16 5 3" xfId="8119" xr:uid="{C2E23CC0-A215-4138-9049-4FE0CF046728}"/>
    <cellStyle name="Normal 16 5 3 2" xfId="16396" xr:uid="{2826214D-37F5-4851-8C7C-E775A11BEB40}"/>
    <cellStyle name="Normal 16 5 4" xfId="4086" xr:uid="{FC6B07DE-97DB-4F27-BCFF-8FA9CB8516A4}"/>
    <cellStyle name="Normal 16 5 4 2" xfId="12363" xr:uid="{35272C4A-C261-4987-8CA0-DCC64790C15A}"/>
    <cellStyle name="Normal 16 5 5" xfId="10314" xr:uid="{2F768B17-F639-4794-BD7C-DF382DCE4A60}"/>
    <cellStyle name="Normal 16 6" xfId="4583" xr:uid="{447A1D7B-7203-4B0B-929E-A5B72E5E965C}"/>
    <cellStyle name="Normal 16 6 2" xfId="12860" xr:uid="{2A62D5EA-1CF4-4933-B55A-5C324F302CBC}"/>
    <cellStyle name="Normal 16 7" xfId="6613" xr:uid="{625C81F4-C8FD-487C-88CB-A80D1F846ECE}"/>
    <cellStyle name="Normal 16 7 2" xfId="14890" xr:uid="{6571AFCE-4762-49F1-8194-2A0D1BD83294}"/>
    <cellStyle name="Normal 16 8" xfId="2536" xr:uid="{0EFFE763-8FE3-4B97-BF7E-8C0BCB4372DF}"/>
    <cellStyle name="Normal 16 8 2" xfId="10813" xr:uid="{C585C24A-A641-4DB7-B650-D70F4B72EFE1}"/>
    <cellStyle name="Normal 16 9" xfId="8766" xr:uid="{EDA79B65-720C-4B14-BC2D-9D33C2B93F4D}"/>
    <cellStyle name="Normal 17" xfId="508" xr:uid="{D3B83665-EC7A-430D-83D9-89CBCDBECD17}"/>
    <cellStyle name="Normal 17 2" xfId="509" xr:uid="{C9C96011-ABF7-435D-BEF8-21A1DABCE526}"/>
    <cellStyle name="Normal 17 2 2" xfId="1557" xr:uid="{E2FE0BBE-9B00-4FC9-9480-40C2CF902AC5}"/>
    <cellStyle name="Normal 17 2 2 2" xfId="5645" xr:uid="{BE97555E-4F54-4E07-8F6D-3CE1A1FA22D6}"/>
    <cellStyle name="Normal 17 2 2 2 2" xfId="13922" xr:uid="{C47D898B-519C-4AAF-8BD0-D456F35FE3BB}"/>
    <cellStyle name="Normal 17 2 2 3" xfId="7667" xr:uid="{5A991589-2DEF-41B0-961D-7BB80E2E3471}"/>
    <cellStyle name="Normal 17 2 2 3 2" xfId="15944" xr:uid="{F3191D98-3722-4FC2-8F48-2FE9E374591F}"/>
    <cellStyle name="Normal 17 2 2 4" xfId="3611" xr:uid="{C882763B-9A4B-479C-B536-7B4FA0A8ECD3}"/>
    <cellStyle name="Normal 17 2 2 4 2" xfId="11888" xr:uid="{5A047C94-8FB6-43A0-90B2-E152664E1F9F}"/>
    <cellStyle name="Normal 17 2 2 5" xfId="9839" xr:uid="{91F28AF5-ECAB-4AE1-9CF5-996E8A8D139C}"/>
    <cellStyle name="Normal 17 2 3" xfId="1045" xr:uid="{CA6E21D9-2181-409C-B32D-25EFAD82972D}"/>
    <cellStyle name="Normal 17 2 3 2" xfId="5146" xr:uid="{C0517FF4-49E1-4874-9DDD-1AD145EF44A2}"/>
    <cellStyle name="Normal 17 2 3 2 2" xfId="13423" xr:uid="{E924D551-055D-437D-8892-497262851B8F}"/>
    <cellStyle name="Normal 17 2 3 3" xfId="7171" xr:uid="{080DE36C-E227-42DE-8638-DC70AD1266C5}"/>
    <cellStyle name="Normal 17 2 3 3 2" xfId="15448" xr:uid="{653C167D-16C7-4526-97AF-2D478660DA16}"/>
    <cellStyle name="Normal 17 2 3 4" xfId="3104" xr:uid="{C2190750-C6F9-4D50-BCA7-D00517E599A9}"/>
    <cellStyle name="Normal 17 2 3 4 2" xfId="11381" xr:uid="{87C83E95-EA15-4745-81AB-E1A215B5834D}"/>
    <cellStyle name="Normal 17 2 3 5" xfId="9332" xr:uid="{BD1D5DA1-CFA5-49D4-8789-3DD8CDC718CF}"/>
    <cellStyle name="Normal 17 2 4" xfId="2094" xr:uid="{3446B5AE-4484-4528-9C9D-72F71869B268}"/>
    <cellStyle name="Normal 17 2 4 2" xfId="6179" xr:uid="{662C6D6B-1B8C-43AA-9752-3B5115F13B0F}"/>
    <cellStyle name="Normal 17 2 4 2 2" xfId="14456" xr:uid="{F70C58C7-191A-4219-842E-F61EA9939E4F}"/>
    <cellStyle name="Normal 17 2 4 3" xfId="8179" xr:uid="{277123CE-0FF8-42A9-9AED-5B430D6E687E}"/>
    <cellStyle name="Normal 17 2 4 3 2" xfId="16456" xr:uid="{B9F7A1BB-7ED8-43CD-BECD-80D2A953305B}"/>
    <cellStyle name="Normal 17 2 4 4" xfId="4146" xr:uid="{4C1C2A95-12BF-45C7-86DC-759C18EFF909}"/>
    <cellStyle name="Normal 17 2 4 4 2" xfId="12423" xr:uid="{25C5DB30-2AE4-4FBA-8827-B948D4DF7121}"/>
    <cellStyle name="Normal 17 2 4 5" xfId="10374" xr:uid="{724B3AE0-36CB-42D3-B1E0-7BA7E256CAA5}"/>
    <cellStyle name="Normal 17 2 5" xfId="4645" xr:uid="{FAE27DB5-2674-48DB-A360-9B465E7B79BB}"/>
    <cellStyle name="Normal 17 2 5 2" xfId="12922" xr:uid="{67505708-958A-4F98-8B11-BEC73C74C04C}"/>
    <cellStyle name="Normal 17 2 6" xfId="6673" xr:uid="{FEA20208-F042-4934-836F-BB8D822BC7C6}"/>
    <cellStyle name="Normal 17 2 6 2" xfId="14950" xr:uid="{C24C15EF-27EB-4B38-B0DF-C370464002DA}"/>
    <cellStyle name="Normal 17 2 7" xfId="2598" xr:uid="{A0E0062C-F156-4E76-AF6D-ABA76A553239}"/>
    <cellStyle name="Normal 17 2 7 2" xfId="10875" xr:uid="{5AFAAD4F-C061-4455-8826-0EDDCDC348CC}"/>
    <cellStyle name="Normal 17 2 8" xfId="8828" xr:uid="{61AD9D0A-33C9-4ABE-98CA-F09BD0642EDC}"/>
    <cellStyle name="Normal 17 3" xfId="1556" xr:uid="{BE0D9D9D-929E-4556-A4CF-0EF8B27D895A}"/>
    <cellStyle name="Normal 17 3 2" xfId="5644" xr:uid="{F57837FF-DAE1-4220-A2CB-FE35FB1AE879}"/>
    <cellStyle name="Normal 17 3 2 2" xfId="13921" xr:uid="{B757FFC4-B56F-4B67-AF0A-0BB148F791C6}"/>
    <cellStyle name="Normal 17 3 3" xfId="7666" xr:uid="{0890304A-FCFA-433F-8666-8D7117AA4189}"/>
    <cellStyle name="Normal 17 3 3 2" xfId="15943" xr:uid="{40DA6866-6EEB-45A9-B4B7-2EF738D3D816}"/>
    <cellStyle name="Normal 17 3 4" xfId="3610" xr:uid="{92DE2803-5D4B-4DFC-927E-0A988FD3488F}"/>
    <cellStyle name="Normal 17 3 4 2" xfId="11887" xr:uid="{F89A655B-1FD3-4E00-9FC3-2FC202997E41}"/>
    <cellStyle name="Normal 17 3 5" xfId="9838" xr:uid="{CF2CD9F9-0BF8-45D5-A720-2D78F3C78647}"/>
    <cellStyle name="Normal 17 4" xfId="1044" xr:uid="{34C4A318-CE25-486E-9FAA-473D82E3D83D}"/>
    <cellStyle name="Normal 17 4 2" xfId="5145" xr:uid="{2A0C7EF0-3DA9-4624-BFE9-39D8FCA9DBF0}"/>
    <cellStyle name="Normal 17 4 2 2" xfId="13422" xr:uid="{2A9B29C7-8CA7-426B-B62E-062A3DB3AF18}"/>
    <cellStyle name="Normal 17 4 3" xfId="7170" xr:uid="{8CA90D83-9CD4-44CC-A25D-0EB552FC8E5D}"/>
    <cellStyle name="Normal 17 4 3 2" xfId="15447" xr:uid="{D1D6A2F8-41FE-488F-A983-5B78C53E0997}"/>
    <cellStyle name="Normal 17 4 4" xfId="3103" xr:uid="{8B721D2A-5214-42D7-BAA9-7820F84ACC9E}"/>
    <cellStyle name="Normal 17 4 4 2" xfId="11380" xr:uid="{65066933-CB29-4E88-A38C-BB70FFF65AC3}"/>
    <cellStyle name="Normal 17 4 5" xfId="9331" xr:uid="{4A5D308E-0449-4586-9C88-3F2EC3F108A9}"/>
    <cellStyle name="Normal 17 5" xfId="2093" xr:uid="{C14FDE9D-393D-44AF-8866-ED805D731ED4}"/>
    <cellStyle name="Normal 17 5 2" xfId="6178" xr:uid="{2A8F4508-5A21-45C7-834A-5B25BCFAD0CB}"/>
    <cellStyle name="Normal 17 5 2 2" xfId="14455" xr:uid="{3B4A8D56-C40E-4D91-8631-A83A2806959F}"/>
    <cellStyle name="Normal 17 5 3" xfId="8178" xr:uid="{31556344-00CB-4829-8CA0-236238A9B060}"/>
    <cellStyle name="Normal 17 5 3 2" xfId="16455" xr:uid="{2BE8FCE2-344C-4C9A-8864-3C2A4C9A628F}"/>
    <cellStyle name="Normal 17 5 4" xfId="4145" xr:uid="{D8A6094D-6767-40D4-A35C-5A237C620648}"/>
    <cellStyle name="Normal 17 5 4 2" xfId="12422" xr:uid="{243755CA-00BE-420B-93E8-2045F6CB54C5}"/>
    <cellStyle name="Normal 17 5 5" xfId="10373" xr:uid="{CA0DD02A-39B6-40EC-9029-803BD7DFB4C1}"/>
    <cellStyle name="Normal 17 6" xfId="4644" xr:uid="{8DA9ADB6-396C-4323-8612-E1AB8BC0DF61}"/>
    <cellStyle name="Normal 17 6 2" xfId="12921" xr:uid="{DDD18487-E0BE-4622-B52F-72B02B87111D}"/>
    <cellStyle name="Normal 17 7" xfId="6672" xr:uid="{96E25911-B5C6-42DD-A4DA-A050026D61B3}"/>
    <cellStyle name="Normal 17 7 2" xfId="14949" xr:uid="{D39FA195-A662-44AE-BFDC-1ED4DEECCB84}"/>
    <cellStyle name="Normal 17 8" xfId="2597" xr:uid="{D7F499AF-3618-41D8-9F39-12249F7D250F}"/>
    <cellStyle name="Normal 17 8 2" xfId="10874" xr:uid="{90665669-F7BE-4EEB-93C1-5D1F5AB2CA34}"/>
    <cellStyle name="Normal 17 9" xfId="8827" xr:uid="{C4822E39-088F-47B9-95B4-6F719C893096}"/>
    <cellStyle name="Normal 18" xfId="511" xr:uid="{E79A77A6-81AF-4A96-BC6A-11A51479E8CF}"/>
    <cellStyle name="Normal 18 2" xfId="220" xr:uid="{3C085D4E-CB9A-417E-83DD-F4D35833F205}"/>
    <cellStyle name="Normal 18 2 2" xfId="1313" xr:uid="{8057923B-A5EE-48F0-8FB9-E173908FEA0A}"/>
    <cellStyle name="Normal 18 2 2 2" xfId="5403" xr:uid="{4A431A4B-D2C0-4B64-BF78-E87898670B31}"/>
    <cellStyle name="Normal 18 2 2 2 2" xfId="13680" xr:uid="{67B885D2-4662-4D9F-BC75-662956C4DAB7}"/>
    <cellStyle name="Normal 18 2 2 3" xfId="7428" xr:uid="{74A9FE8E-FFF5-43BC-B4FC-D6F54968BC3D}"/>
    <cellStyle name="Normal 18 2 2 3 2" xfId="15705" xr:uid="{0891B648-5D41-49B0-A8B1-C0AB8936B8C7}"/>
    <cellStyle name="Normal 18 2 2 4" xfId="3369" xr:uid="{7BDA2A2D-E1F8-45F4-BED2-0CA6369BD9E5}"/>
    <cellStyle name="Normal 18 2 2 4 2" xfId="11646" xr:uid="{B7D54B2A-02B1-493E-BD14-7C6C9E151A55}"/>
    <cellStyle name="Normal 18 2 2 5" xfId="9597" xr:uid="{2B6AC7CA-4B5D-4CB7-BC15-221E6569A11F}"/>
    <cellStyle name="Normal 18 2 3" xfId="804" xr:uid="{CCB932BF-DAFA-4C60-911D-F9409F80DA75}"/>
    <cellStyle name="Normal 18 2 3 2" xfId="4907" xr:uid="{43661E42-6CAA-453B-830C-7743616F797F}"/>
    <cellStyle name="Normal 18 2 3 2 2" xfId="13184" xr:uid="{16695DB7-0612-4B33-B8CB-85B3B8C7642B}"/>
    <cellStyle name="Normal 18 2 3 3" xfId="6932" xr:uid="{20941952-E0BB-477C-BA07-FF7119497267}"/>
    <cellStyle name="Normal 18 2 3 3 2" xfId="15209" xr:uid="{13F7F5A1-A35F-49E0-A0B0-E4842EFB740D}"/>
    <cellStyle name="Normal 18 2 3 4" xfId="2864" xr:uid="{8CCC713E-653A-499F-86BD-B523878287EE}"/>
    <cellStyle name="Normal 18 2 3 4 2" xfId="11141" xr:uid="{14B9D3DC-DAE6-4E69-A960-05F5FEA5C09F}"/>
    <cellStyle name="Normal 18 2 3 5" xfId="9093" xr:uid="{A4B63F54-61FA-40A3-B1A8-CEAF792F20CB}"/>
    <cellStyle name="Normal 18 2 4" xfId="1855" xr:uid="{C0643616-1CA7-442A-A2AA-F99C39BAEDB0}"/>
    <cellStyle name="Normal 18 2 4 2" xfId="5940" xr:uid="{AB44B767-7257-4815-9FBC-FDB771ED5A79}"/>
    <cellStyle name="Normal 18 2 4 2 2" xfId="14217" xr:uid="{679721D8-6002-4C8D-B667-9993F6F8BAF9}"/>
    <cellStyle name="Normal 18 2 4 3" xfId="7940" xr:uid="{EFFD283B-9206-407C-9A84-C36C6C84C73B}"/>
    <cellStyle name="Normal 18 2 4 3 2" xfId="16217" xr:uid="{988F6123-A858-482F-B23C-C214618FE644}"/>
    <cellStyle name="Normal 18 2 4 4" xfId="3907" xr:uid="{CF2F2E4F-8100-4317-BE73-507A0A78895A}"/>
    <cellStyle name="Normal 18 2 4 4 2" xfId="12184" xr:uid="{E9B23290-A541-4BF9-BE31-CFA4CF0A0497}"/>
    <cellStyle name="Normal 18 2 4 5" xfId="10135" xr:uid="{C057DC59-70E4-4F1F-9D0E-E384223861DE}"/>
    <cellStyle name="Normal 18 2 5" xfId="4403" xr:uid="{5F9E328D-C579-42F1-B4A0-DFBF1B6D8709}"/>
    <cellStyle name="Normal 18 2 5 2" xfId="12680" xr:uid="{6A275C67-AE97-4134-A98D-62FE8F8B2FBF}"/>
    <cellStyle name="Normal 18 2 6" xfId="6434" xr:uid="{F18AB095-3A87-4376-B08C-3D85A0742059}"/>
    <cellStyle name="Normal 18 2 6 2" xfId="14711" xr:uid="{B93FC1F9-4B80-4258-AF70-D47AF6836692}"/>
    <cellStyle name="Normal 18 2 7" xfId="2355" xr:uid="{42127148-C696-4C07-95C4-A8C459758FE7}"/>
    <cellStyle name="Normal 18 2 7 2" xfId="10632" xr:uid="{D50A1577-F923-4DD5-AE3C-0618665C37AE}"/>
    <cellStyle name="Normal 18 2 8" xfId="8586" xr:uid="{C1E92A1E-A3A5-495B-A4E7-B7A8C0622119}"/>
    <cellStyle name="Normal 18 3" xfId="1559" xr:uid="{323C1BF0-A4FD-48DA-B0E6-D1D6CC0233C2}"/>
    <cellStyle name="Normal 18 3 2" xfId="5647" xr:uid="{4738233E-55D5-405E-9182-15DF801D079E}"/>
    <cellStyle name="Normal 18 3 2 2" xfId="13924" xr:uid="{C1C1FF0D-84DA-4F80-9B14-2CC5B8695881}"/>
    <cellStyle name="Normal 18 3 3" xfId="7669" xr:uid="{26FA221B-9C20-4FB4-8267-012FDB3249E1}"/>
    <cellStyle name="Normal 18 3 3 2" xfId="15946" xr:uid="{FB307498-2A53-49BE-BE7B-86D476A1DDD6}"/>
    <cellStyle name="Normal 18 3 4" xfId="3613" xr:uid="{92952491-04EB-4691-A84F-96F2E13AEC29}"/>
    <cellStyle name="Normal 18 3 4 2" xfId="11890" xr:uid="{65B4D433-5F14-4DD7-BB74-B0CAB595D250}"/>
    <cellStyle name="Normal 18 3 5" xfId="9841" xr:uid="{D0E260D8-883F-4AD0-AF2D-456C49602621}"/>
    <cellStyle name="Normal 18 4" xfId="1047" xr:uid="{94C75373-CE97-4462-8097-492E262FE462}"/>
    <cellStyle name="Normal 18 4 2" xfId="5148" xr:uid="{682E146C-0670-4AD1-96F8-411A2B90B8A2}"/>
    <cellStyle name="Normal 18 4 2 2" xfId="13425" xr:uid="{274D0B9A-02C9-4082-B20B-2EC3C98BFCF1}"/>
    <cellStyle name="Normal 18 4 3" xfId="7173" xr:uid="{B778D42C-4E9D-4B0B-8AA8-E25283455636}"/>
    <cellStyle name="Normal 18 4 3 2" xfId="15450" xr:uid="{14991CEB-3BEE-445C-A907-3D824EE1B934}"/>
    <cellStyle name="Normal 18 4 4" xfId="3106" xr:uid="{D4D104FF-7321-4980-921C-CB6D83967D93}"/>
    <cellStyle name="Normal 18 4 4 2" xfId="11383" xr:uid="{D61B5FC3-A275-4A58-8E68-544375BCCD0E}"/>
    <cellStyle name="Normal 18 4 5" xfId="9334" xr:uid="{8525EF82-5E36-41A8-A61F-3A4601FC1325}"/>
    <cellStyle name="Normal 18 5" xfId="2096" xr:uid="{0CA28E91-803F-463A-A3C3-1E6120E6D2CC}"/>
    <cellStyle name="Normal 18 5 2" xfId="6181" xr:uid="{B72FFF62-B087-4CFD-BC7D-301C8C22499E}"/>
    <cellStyle name="Normal 18 5 2 2" xfId="14458" xr:uid="{6B7A0860-13F9-4033-B511-D6E5845EF867}"/>
    <cellStyle name="Normal 18 5 3" xfId="8181" xr:uid="{A318D505-070F-472D-9BB9-5880CDE89A9F}"/>
    <cellStyle name="Normal 18 5 3 2" xfId="16458" xr:uid="{1EA46BE5-29F6-4338-927F-BD546AD8DACA}"/>
    <cellStyle name="Normal 18 5 4" xfId="4148" xr:uid="{2A204F06-F7CA-444C-B573-DBE6310CEF69}"/>
    <cellStyle name="Normal 18 5 4 2" xfId="12425" xr:uid="{68BAC377-9209-4CBB-90D3-1D95526F3952}"/>
    <cellStyle name="Normal 18 5 5" xfId="10376" xr:uid="{EB0220BF-E81E-4A00-8101-FE3A78513D29}"/>
    <cellStyle name="Normal 18 6" xfId="4647" xr:uid="{4B770F59-3E65-495D-8119-E26597EAD4D9}"/>
    <cellStyle name="Normal 18 6 2" xfId="12924" xr:uid="{3833C52F-0703-4F67-9E8D-5483F0DBF596}"/>
    <cellStyle name="Normal 18 7" xfId="6675" xr:uid="{8C2C9133-8B16-486F-8BD8-843BA58073D1}"/>
    <cellStyle name="Normal 18 7 2" xfId="14952" xr:uid="{7CC6CE3F-1D7F-47E2-B745-4F3B6782ABD6}"/>
    <cellStyle name="Normal 18 8" xfId="2600" xr:uid="{F35FD299-D999-448C-BF3C-4BDEF108B527}"/>
    <cellStyle name="Normal 18 8 2" xfId="10877" xr:uid="{CE496920-3DD9-4CB4-BEC0-C20DE8260B28}"/>
    <cellStyle name="Normal 18 9" xfId="8830" xr:uid="{89CC6E91-C2A8-469A-B286-E9798161583A}"/>
    <cellStyle name="Normal 19" xfId="126" xr:uid="{8FF25E59-DB7B-4EAF-8ADC-C3252A86B434}"/>
    <cellStyle name="Normal 19 2" xfId="133" xr:uid="{C7ABD841-3AFE-40CF-B15A-A08D59F5C564}"/>
    <cellStyle name="Normal 19 2 2" xfId="1227" xr:uid="{8CA5F7F6-6335-4ECC-BF74-3A1A13ED97F3}"/>
    <cellStyle name="Normal 19 2 2 2" xfId="5318" xr:uid="{916CC380-CACB-4F20-A838-BB1778330BC1}"/>
    <cellStyle name="Normal 19 2 2 2 2" xfId="13595" xr:uid="{9B651F58-849C-402C-93C3-CCBAD5FE8B1B}"/>
    <cellStyle name="Normal 19 2 2 3" xfId="7343" xr:uid="{BE42CC1A-BEC0-43F6-BB94-772DE7F163DF}"/>
    <cellStyle name="Normal 19 2 2 3 2" xfId="15620" xr:uid="{61FF5D6B-1BAC-4A42-89C2-050BE63D94A6}"/>
    <cellStyle name="Normal 19 2 2 4" xfId="3283" xr:uid="{E672B10B-FDA7-4A60-9FCF-F4451CEB2B7C}"/>
    <cellStyle name="Normal 19 2 2 4 2" xfId="11560" xr:uid="{07D77EF3-6150-490A-B5C1-368F8A6DB169}"/>
    <cellStyle name="Normal 19 2 2 5" xfId="9511" xr:uid="{6E94525D-EE4B-4A24-87CC-94734C0DF4A3}"/>
    <cellStyle name="Normal 19 2 3" xfId="718" xr:uid="{605A880A-825A-49F7-B633-2EC92BD7A7CE}"/>
    <cellStyle name="Normal 19 2 3 2" xfId="4822" xr:uid="{E3D0B105-2579-4969-823F-B6BFCAA9B6B6}"/>
    <cellStyle name="Normal 19 2 3 2 2" xfId="13099" xr:uid="{5CB3C800-CBC0-455F-8C42-94966EE885E3}"/>
    <cellStyle name="Normal 19 2 3 3" xfId="6847" xr:uid="{14823E56-B0E3-463A-B8B7-F92BF9A35EAE}"/>
    <cellStyle name="Normal 19 2 3 3 2" xfId="15124" xr:uid="{A4012BA1-0B72-4AE5-B050-700DBFAFB7C0}"/>
    <cellStyle name="Normal 19 2 3 4" xfId="2778" xr:uid="{0D22D248-42CF-4A31-8347-FF136381ACE1}"/>
    <cellStyle name="Normal 19 2 3 4 2" xfId="11055" xr:uid="{A1E2A7E7-69F5-41EC-AA8E-149812FFB07E}"/>
    <cellStyle name="Normal 19 2 3 5" xfId="9007" xr:uid="{13F83165-2341-45B0-90E8-9B24FC5FB56B}"/>
    <cellStyle name="Normal 19 2 4" xfId="1769" xr:uid="{6D7145C1-5C00-48EC-BE3D-9A5DF886024F}"/>
    <cellStyle name="Normal 19 2 4 2" xfId="5855" xr:uid="{165CDA17-3DA0-45DC-95D0-6F5253ABCF1E}"/>
    <cellStyle name="Normal 19 2 4 2 2" xfId="14132" xr:uid="{4499CC31-065D-4AD8-8981-06E783273C44}"/>
    <cellStyle name="Normal 19 2 4 3" xfId="7855" xr:uid="{38337495-DDBB-460C-BA1F-E1487F9E505E}"/>
    <cellStyle name="Normal 19 2 4 3 2" xfId="16132" xr:uid="{FF4D3A7A-8A7D-4BBA-AF98-CCDF37D45333}"/>
    <cellStyle name="Normal 19 2 4 4" xfId="3821" xr:uid="{96F80AFA-3CCC-49CC-A94D-25BB9D87883F}"/>
    <cellStyle name="Normal 19 2 4 4 2" xfId="12098" xr:uid="{F4876562-BD92-48F2-BB13-09A7A679868F}"/>
    <cellStyle name="Normal 19 2 4 5" xfId="10049" xr:uid="{066EF52F-43E3-42AA-BE66-F7EFBA6279A8}"/>
    <cellStyle name="Normal 19 2 5" xfId="4318" xr:uid="{16829278-A093-41E5-80C2-38B6F742D721}"/>
    <cellStyle name="Normal 19 2 5 2" xfId="12595" xr:uid="{01B107E1-6833-4463-A7D6-FD9E6327753A}"/>
    <cellStyle name="Normal 19 2 6" xfId="6349" xr:uid="{A5944DBF-2BA8-4032-B96D-A9FCCB5F894E}"/>
    <cellStyle name="Normal 19 2 6 2" xfId="14626" xr:uid="{DA8D1A65-FFF2-4079-AD52-03223CE6181D}"/>
    <cellStyle name="Normal 19 2 7" xfId="2269" xr:uid="{E9C3EEE8-DE57-4081-A93E-E3F94163B9F6}"/>
    <cellStyle name="Normal 19 2 7 2" xfId="10546" xr:uid="{EF4371D2-3D61-4950-986A-E7C908AD4B5B}"/>
    <cellStyle name="Normal 19 2 8" xfId="8500" xr:uid="{6E7FF640-9D0F-4482-A6E6-0CE69E8EB80F}"/>
    <cellStyle name="Normal 19 3" xfId="1221" xr:uid="{4043735B-5571-44CF-A091-E9F91B37481E}"/>
    <cellStyle name="Normal 19 3 2" xfId="5312" xr:uid="{35DB4D8D-3FFC-4B4E-AA41-05BBE4897F47}"/>
    <cellStyle name="Normal 19 3 2 2" xfId="13589" xr:uid="{7397F2A1-A51B-4507-8E0D-04F8E1D970A3}"/>
    <cellStyle name="Normal 19 3 3" xfId="7337" xr:uid="{23544134-21F3-4F96-A47B-FCDE844A3148}"/>
    <cellStyle name="Normal 19 3 3 2" xfId="15614" xr:uid="{FFBDF2A6-849B-450D-8B00-A00054B75F8E}"/>
    <cellStyle name="Normal 19 3 4" xfId="3277" xr:uid="{365AFE28-B13C-43A1-9C79-5C1AEBB05490}"/>
    <cellStyle name="Normal 19 3 4 2" xfId="11554" xr:uid="{9C341AE5-E143-42BF-8907-5BAF3F6012A9}"/>
    <cellStyle name="Normal 19 3 5" xfId="9505" xr:uid="{03F29996-2881-4EFE-834C-442352F323D7}"/>
    <cellStyle name="Normal 19 4" xfId="711" xr:uid="{92ED5D42-5C94-41E0-9474-5B5C2084A854}"/>
    <cellStyle name="Normal 19 4 2" xfId="4816" xr:uid="{64B658D3-29CA-4B75-86BA-6652DDF60639}"/>
    <cellStyle name="Normal 19 4 2 2" xfId="13093" xr:uid="{055FAEDF-FDFD-4144-935A-A95E0F8CB694}"/>
    <cellStyle name="Normal 19 4 3" xfId="6841" xr:uid="{49FE2D04-09D4-4995-86C9-78DDF0CB855A}"/>
    <cellStyle name="Normal 19 4 3 2" xfId="15118" xr:uid="{2B35B600-1FE6-4C9E-B174-62D81AB7ECDE}"/>
    <cellStyle name="Normal 19 4 4" xfId="2771" xr:uid="{02A59DA5-FBF3-4D2F-9131-7236F2B1E0E6}"/>
    <cellStyle name="Normal 19 4 4 2" xfId="11048" xr:uid="{987FF9BD-A5C8-473E-9277-7CB874D154C7}"/>
    <cellStyle name="Normal 19 4 5" xfId="9000" xr:uid="{4EF2CD82-9B04-4B4E-AC00-43F9058EFD53}"/>
    <cellStyle name="Normal 19 5" xfId="1763" xr:uid="{6D692FFA-A39C-4845-B4EA-D04AB6480479}"/>
    <cellStyle name="Normal 19 5 2" xfId="5849" xr:uid="{AD159609-CF2C-47BF-994D-B1DCE190872E}"/>
    <cellStyle name="Normal 19 5 2 2" xfId="14126" xr:uid="{85F04DC1-D42D-43FC-95BC-067B30DF8A53}"/>
    <cellStyle name="Normal 19 5 3" xfId="7849" xr:uid="{9752E7C3-786C-488B-992A-800B6E0382FD}"/>
    <cellStyle name="Normal 19 5 3 2" xfId="16126" xr:uid="{189531E1-F2A5-4F21-8E14-8C388D819E24}"/>
    <cellStyle name="Normal 19 5 4" xfId="3815" xr:uid="{2D1B76FA-DFC0-4036-8582-81EE7B3EB501}"/>
    <cellStyle name="Normal 19 5 4 2" xfId="12092" xr:uid="{A7890FB0-5EB6-4DCD-8A69-1DFCC844DC16}"/>
    <cellStyle name="Normal 19 5 5" xfId="10043" xr:uid="{E0D6D57C-F33E-46A6-8D70-828D93802D21}"/>
    <cellStyle name="Normal 19 6" xfId="4312" xr:uid="{35B9494D-8C51-4385-B587-46F8C5127918}"/>
    <cellStyle name="Normal 19 6 2" xfId="12589" xr:uid="{3AF8DA0A-E9F3-4E00-8CF3-CA0C4B54D778}"/>
    <cellStyle name="Normal 19 7" xfId="6343" xr:uid="{8F8C3430-DC33-49BE-86FB-88EA1DFBEF31}"/>
    <cellStyle name="Normal 19 7 2" xfId="14620" xr:uid="{6ADA8366-60FE-4687-8074-62127C55363E}"/>
    <cellStyle name="Normal 19 8" xfId="2263" xr:uid="{6B4D4846-C965-4D8A-8466-8A3C7F9BA5AE}"/>
    <cellStyle name="Normal 19 8 2" xfId="10540" xr:uid="{F276890B-1150-4722-A1BF-8A58461914D5}"/>
    <cellStyle name="Normal 19 9" xfId="8494" xr:uid="{AC13A774-6F57-4E12-8E88-CF160120DF49}"/>
    <cellStyle name="Normal 2" xfId="477" xr:uid="{F20E7ECE-CC4F-49E6-876A-D15D12427314}"/>
    <cellStyle name="Normal 2 10" xfId="16891" xr:uid="{EB1BCC2A-739F-48C2-A03E-DFD6D87F7DE6}"/>
    <cellStyle name="Normal 2 11" xfId="16903" xr:uid="{A3CBCBC4-F9D7-4F7E-B462-2FD1C85DDC68}"/>
    <cellStyle name="Normal 2 2" xfId="512" xr:uid="{145CEC66-C009-4AAA-A830-7F54A43E2982}"/>
    <cellStyle name="Normal 2 2 2" xfId="513" xr:uid="{8A0C0DA5-1679-46EB-8FD1-33F8D484DC87}"/>
    <cellStyle name="Normal 2 2 2 2" xfId="1561" xr:uid="{4699DAF1-F266-417C-896B-9CA8C8560769}"/>
    <cellStyle name="Normal 2 2 2 2 2" xfId="5649" xr:uid="{85CF78F1-E8E9-4EEC-A440-65A85257505A}"/>
    <cellStyle name="Normal 2 2 2 2 2 2" xfId="13926" xr:uid="{A87B3DCF-EBF4-4923-994B-0DD7D7E6A0C8}"/>
    <cellStyle name="Normal 2 2 2 2 3" xfId="7671" xr:uid="{75321E4C-A8BA-49CC-AD23-F9FAC6584C7F}"/>
    <cellStyle name="Normal 2 2 2 2 3 2" xfId="15948" xr:uid="{46EA8A8D-0DB2-4148-BB37-2A0A37B830C9}"/>
    <cellStyle name="Normal 2 2 2 2 4" xfId="3615" xr:uid="{4E7CFBA9-0660-488F-A967-20E4B638708B}"/>
    <cellStyle name="Normal 2 2 2 2 4 2" xfId="11892" xr:uid="{4175E18D-DE6B-4B7E-BAE7-8A0AB54087A9}"/>
    <cellStyle name="Normal 2 2 2 2 5" xfId="9843" xr:uid="{BD22EAC0-06E8-41B2-B6C5-CA103B696374}"/>
    <cellStyle name="Normal 2 2 2 3" xfId="1049" xr:uid="{67DF980D-2770-480D-BCEC-76406E755DB3}"/>
    <cellStyle name="Normal 2 2 2 3 2" xfId="5150" xr:uid="{DA9913F3-AD6E-45F8-AE1E-98F1F78F80B6}"/>
    <cellStyle name="Normal 2 2 2 3 2 2" xfId="13427" xr:uid="{9D045EDE-C963-41C4-BF0B-3DD121577BE2}"/>
    <cellStyle name="Normal 2 2 2 3 3" xfId="7175" xr:uid="{FCA38868-D9AC-4652-9E62-CF0B8068CE7E}"/>
    <cellStyle name="Normal 2 2 2 3 3 2" xfId="15452" xr:uid="{563F953A-F7C5-4CB8-AE7B-6CD6C45E71E5}"/>
    <cellStyle name="Normal 2 2 2 3 4" xfId="3108" xr:uid="{4B1CD683-8CA2-487C-8205-47E2BE12826F}"/>
    <cellStyle name="Normal 2 2 2 3 4 2" xfId="11385" xr:uid="{4DDE83C6-2E8A-435F-AEA9-4E164116E618}"/>
    <cellStyle name="Normal 2 2 2 3 5" xfId="9336" xr:uid="{1F03F441-D29D-4C0C-AAB0-481DE9D89F69}"/>
    <cellStyle name="Normal 2 2 2 4" xfId="2098" xr:uid="{5594AA5D-A9E6-461E-A118-6D90DE1F3D43}"/>
    <cellStyle name="Normal 2 2 2 4 2" xfId="6183" xr:uid="{AFC48663-70B8-48B5-AE3D-51EA6D2CE8C5}"/>
    <cellStyle name="Normal 2 2 2 4 2 2" xfId="14460" xr:uid="{956850AF-62D1-4F7A-BF6A-0B91D1C128F7}"/>
    <cellStyle name="Normal 2 2 2 4 3" xfId="8183" xr:uid="{1943DDDC-305A-4D70-83E2-C7BB5A0132C7}"/>
    <cellStyle name="Normal 2 2 2 4 3 2" xfId="16460" xr:uid="{8BDDBA31-B828-4004-AE03-9F0B4D5203B7}"/>
    <cellStyle name="Normal 2 2 2 4 4" xfId="4150" xr:uid="{05DD519C-CE6E-43EB-BB1F-3AD587B18A30}"/>
    <cellStyle name="Normal 2 2 2 4 4 2" xfId="12427" xr:uid="{B50C4615-5950-471B-9EA7-9BDDD33B6C6F}"/>
    <cellStyle name="Normal 2 2 2 4 5" xfId="10378" xr:uid="{59123E5E-E6C4-42A6-BFD5-ED4569B1D6C8}"/>
    <cellStyle name="Normal 2 2 2 5" xfId="4649" xr:uid="{225EBF1C-F1BC-4698-ADFE-2E5EBF1A6855}"/>
    <cellStyle name="Normal 2 2 2 5 2" xfId="12926" xr:uid="{CA52A8D5-E142-46B5-9AA9-2262B0F793C2}"/>
    <cellStyle name="Normal 2 2 2 6" xfId="6677" xr:uid="{92459D76-B766-4140-AFA9-538AA49DF599}"/>
    <cellStyle name="Normal 2 2 2 6 2" xfId="14954" xr:uid="{9F02EE83-07D9-4F97-B8F0-7265FA809DCD}"/>
    <cellStyle name="Normal 2 2 2 7" xfId="2602" xr:uid="{C9AE279B-1A7D-4700-9E89-641E50DA8479}"/>
    <cellStyle name="Normal 2 2 2 7 2" xfId="10879" xr:uid="{C8F2D667-E7DA-41B8-A9DA-14B8C5DC0DE1}"/>
    <cellStyle name="Normal 2 2 2 8" xfId="8832" xr:uid="{146A6511-ED9F-4A3A-8896-DE287F24D104}"/>
    <cellStyle name="Normal 2 2 3" xfId="1560" xr:uid="{1BA77973-81C4-48B8-AD30-881586A60576}"/>
    <cellStyle name="Normal 2 2 3 2" xfId="5648" xr:uid="{D5224E60-754B-430E-9C87-477E8E6CFCFC}"/>
    <cellStyle name="Normal 2 2 3 2 2" xfId="13925" xr:uid="{B258CFBE-009F-4634-A5E4-6E3601A850D3}"/>
    <cellStyle name="Normal 2 2 3 3" xfId="7670" xr:uid="{3261B1F9-482E-4D06-ABB4-29F39301F52C}"/>
    <cellStyle name="Normal 2 2 3 3 2" xfId="15947" xr:uid="{267FBB98-1E3F-4815-AFDB-C7BDAFFD5D34}"/>
    <cellStyle name="Normal 2 2 3 4" xfId="3614" xr:uid="{15A301CD-1388-495D-93A3-FD5CF7D580C0}"/>
    <cellStyle name="Normal 2 2 3 4 2" xfId="11891" xr:uid="{EF7864D4-64DB-40D5-9D83-69A5A19C6077}"/>
    <cellStyle name="Normal 2 2 3 5" xfId="9842" xr:uid="{AC2429B7-F6D9-4D23-A45C-DF69C6942E62}"/>
    <cellStyle name="Normal 2 2 4" xfId="1048" xr:uid="{B27824BC-8562-449F-825A-2EF6EBA40D65}"/>
    <cellStyle name="Normal 2 2 4 2" xfId="5149" xr:uid="{39BF4DE5-AFD2-4EEA-AE33-02810D48EB8A}"/>
    <cellStyle name="Normal 2 2 4 2 2" xfId="13426" xr:uid="{013F42ED-2ED2-4EA9-B749-34489D6DD69C}"/>
    <cellStyle name="Normal 2 2 4 3" xfId="7174" xr:uid="{E94D1A22-2689-4105-9E43-D05D5B67A855}"/>
    <cellStyle name="Normal 2 2 4 3 2" xfId="15451" xr:uid="{F90C5E39-4520-401F-869B-6D76B2B1A76F}"/>
    <cellStyle name="Normal 2 2 4 4" xfId="3107" xr:uid="{11BF65D2-E465-4F6A-B9E8-0FCB5E5C3E99}"/>
    <cellStyle name="Normal 2 2 4 4 2" xfId="11384" xr:uid="{7D67296A-0780-4EBF-960B-944D5BDD3AA1}"/>
    <cellStyle name="Normal 2 2 4 5" xfId="9335" xr:uid="{5C3BAC5F-1652-4AD1-943F-178E9019B12F}"/>
    <cellStyle name="Normal 2 2 5" xfId="2097" xr:uid="{08345D7D-8B86-4CA0-9922-E1D6815F880E}"/>
    <cellStyle name="Normal 2 2 5 2" xfId="6182" xr:uid="{F1D0149E-BC82-413B-9C3A-3F2823E7AD50}"/>
    <cellStyle name="Normal 2 2 5 2 2" xfId="14459" xr:uid="{906452C7-F927-4FDB-BD95-299CC4B906D1}"/>
    <cellStyle name="Normal 2 2 5 3" xfId="8182" xr:uid="{6D2EA195-5CA3-42FF-9F0C-000C7494AEAF}"/>
    <cellStyle name="Normal 2 2 5 3 2" xfId="16459" xr:uid="{FF5B7593-4289-473E-BD5E-7A687F3735CF}"/>
    <cellStyle name="Normal 2 2 5 4" xfId="4149" xr:uid="{CF9A0C7A-A5DB-4E1F-8962-19D24FD16453}"/>
    <cellStyle name="Normal 2 2 5 4 2" xfId="12426" xr:uid="{7A35F80E-B3B8-4D1D-81DE-8C47F4085B87}"/>
    <cellStyle name="Normal 2 2 5 5" xfId="10377" xr:uid="{D9B7D2C3-A0B1-4397-9A98-3271E6FA5CBA}"/>
    <cellStyle name="Normal 2 2 6" xfId="4648" xr:uid="{33B41248-BF37-4AED-89FE-CAC4EAA291A0}"/>
    <cellStyle name="Normal 2 2 6 2" xfId="12925" xr:uid="{83DB8855-154A-426D-8EC8-AD9B1CA410D6}"/>
    <cellStyle name="Normal 2 2 7" xfId="6676" xr:uid="{277B0396-1C33-4DB8-80E2-2060E956438E}"/>
    <cellStyle name="Normal 2 2 7 2" xfId="14953" xr:uid="{479EA63A-D840-4993-8855-286A0C62B945}"/>
    <cellStyle name="Normal 2 2 8" xfId="2601" xr:uid="{30FDCB01-8658-4CC0-820C-CB14F2827313}"/>
    <cellStyle name="Normal 2 2 8 2" xfId="10878" xr:uid="{938B4BE4-82C6-432C-BDA3-C1A613F49F7F}"/>
    <cellStyle name="Normal 2 2 9" xfId="8831" xr:uid="{B61966E8-34EB-40EB-B90B-F15ED4C44A3F}"/>
    <cellStyle name="Normal 2 3" xfId="279" xr:uid="{3510E503-BC92-4F48-8162-15BCE81541BA}"/>
    <cellStyle name="Normal 2 3 2" xfId="281" xr:uid="{A6A42CBB-DB15-4B14-A555-CB9EA4ED3B57}"/>
    <cellStyle name="Normal 2 3 2 2" xfId="1369" xr:uid="{8CB0CD03-0DF1-43BF-A376-A2EA50E1AB4A}"/>
    <cellStyle name="Normal 2 3 2 2 2" xfId="5459" xr:uid="{C017844A-67F2-4AE4-907D-301F37C05C8F}"/>
    <cellStyle name="Normal 2 3 2 2 2 2" xfId="13736" xr:uid="{13AFC103-9292-445C-8F4D-2C5CD0E48185}"/>
    <cellStyle name="Normal 2 3 2 2 3" xfId="7484" xr:uid="{6FD497F7-0F1C-4610-A34B-B5A889416240}"/>
    <cellStyle name="Normal 2 3 2 2 3 2" xfId="15761" xr:uid="{B3F34B8A-35A7-4744-9C16-B2CB73FD148E}"/>
    <cellStyle name="Normal 2 3 2 2 4" xfId="3425" xr:uid="{7C498D1C-A9FD-41B3-AA5D-9E79DBD5F41B}"/>
    <cellStyle name="Normal 2 3 2 2 4 2" xfId="11702" xr:uid="{0248E962-ECB6-4B14-AF34-C9DE73011BC3}"/>
    <cellStyle name="Normal 2 3 2 2 5" xfId="9653" xr:uid="{3B381B83-2D51-491C-A7DB-5BBE233A7823}"/>
    <cellStyle name="Normal 2 3 2 3" xfId="860" xr:uid="{367C08A1-7487-4B00-A46C-96DAF87F1955}"/>
    <cellStyle name="Normal 2 3 2 3 2" xfId="4963" xr:uid="{4617F1B1-3B26-491B-9968-657EC2E37593}"/>
    <cellStyle name="Normal 2 3 2 3 2 2" xfId="13240" xr:uid="{CDC7B7A1-4FF3-4053-8CE5-FA18B67CA0B6}"/>
    <cellStyle name="Normal 2 3 2 3 3" xfId="6988" xr:uid="{98E41F64-C98A-460D-818C-5F9C82038C47}"/>
    <cellStyle name="Normal 2 3 2 3 3 2" xfId="15265" xr:uid="{6DE5D362-92D8-4D55-A521-55A24AE56A1E}"/>
    <cellStyle name="Normal 2 3 2 3 4" xfId="2920" xr:uid="{94F47F70-318E-4594-97AD-D00997025456}"/>
    <cellStyle name="Normal 2 3 2 3 4 2" xfId="11197" xr:uid="{2FA2D1B7-3115-4963-843C-7864363C99AB}"/>
    <cellStyle name="Normal 2 3 2 3 5" xfId="9149" xr:uid="{DCFDAA8A-D540-4903-99E7-F940D0DA12EA}"/>
    <cellStyle name="Normal 2 3 2 4" xfId="1911" xr:uid="{36F66362-4E82-460C-94B8-C36A9E90B93C}"/>
    <cellStyle name="Normal 2 3 2 4 2" xfId="5996" xr:uid="{9127D0B0-406E-4431-B23E-2E13C2D809D8}"/>
    <cellStyle name="Normal 2 3 2 4 2 2" xfId="14273" xr:uid="{50D7DAD7-1525-4659-9F9E-91126D435DC9}"/>
    <cellStyle name="Normal 2 3 2 4 3" xfId="7996" xr:uid="{3F207C8B-843C-437D-BCF2-6B9A8633AA29}"/>
    <cellStyle name="Normal 2 3 2 4 3 2" xfId="16273" xr:uid="{3C8ABDD0-350A-445B-815E-E35F35D0E920}"/>
    <cellStyle name="Normal 2 3 2 4 4" xfId="3963" xr:uid="{50F32F0E-04D8-40AF-9CD4-BE14FAA011FB}"/>
    <cellStyle name="Normal 2 3 2 4 4 2" xfId="12240" xr:uid="{C2351B96-BAB5-4974-B46B-A45A4F2BBDD0}"/>
    <cellStyle name="Normal 2 3 2 4 5" xfId="10191" xr:uid="{15402AA0-AAD6-48AA-A720-B3025CE8E436}"/>
    <cellStyle name="Normal 2 3 2 5" xfId="4459" xr:uid="{A0DB83EA-FC22-45B6-8B4B-7CE40827905C}"/>
    <cellStyle name="Normal 2 3 2 5 2" xfId="12736" xr:uid="{C5CB0118-190D-4E70-AAA5-5B1C5DA96322}"/>
    <cellStyle name="Normal 2 3 2 6" xfId="6490" xr:uid="{481D8E9E-63B8-4664-88F4-AD07099B3CCC}"/>
    <cellStyle name="Normal 2 3 2 6 2" xfId="14767" xr:uid="{B68C8305-6F88-435B-BB62-AE521D3F7306}"/>
    <cellStyle name="Normal 2 3 2 7" xfId="2411" xr:uid="{436030D1-4881-480C-8FC3-ED6C433206EF}"/>
    <cellStyle name="Normal 2 3 2 7 2" xfId="10688" xr:uid="{15BC3FCE-62A2-46C3-8E91-81B24F6F16BB}"/>
    <cellStyle name="Normal 2 3 2 8" xfId="8642" xr:uid="{7D992ACC-5DDE-4368-A165-09D205ECD524}"/>
    <cellStyle name="Normal 2 3 3" xfId="1367" xr:uid="{4F076BAC-CC76-407A-81AE-2575751EBC05}"/>
    <cellStyle name="Normal 2 3 3 2" xfId="5457" xr:uid="{DEF8B8AE-D001-4332-A7DA-4DB682C03E8A}"/>
    <cellStyle name="Normal 2 3 3 2 2" xfId="13734" xr:uid="{53A423E8-3ACD-4A98-9543-C66FA1BC784D}"/>
    <cellStyle name="Normal 2 3 3 3" xfId="7482" xr:uid="{F332E26D-F879-4660-BD1C-FA790A351944}"/>
    <cellStyle name="Normal 2 3 3 3 2" xfId="15759" xr:uid="{D5A4BBFE-CCB0-42B6-8ABD-13519D88A41D}"/>
    <cellStyle name="Normal 2 3 3 4" xfId="3423" xr:uid="{3C6E4EC9-69E2-4050-B141-5168E0DEC792}"/>
    <cellStyle name="Normal 2 3 3 4 2" xfId="11700" xr:uid="{C112FC6C-2D9D-4F97-AEA0-031E33D6AB6F}"/>
    <cellStyle name="Normal 2 3 3 5" xfId="9651" xr:uid="{52C43B18-3310-4E27-A145-F32A57EDCB0E}"/>
    <cellStyle name="Normal 2 3 4" xfId="858" xr:uid="{70D3B4E3-050B-4DE8-972D-C9A481DA74DD}"/>
    <cellStyle name="Normal 2 3 4 2" xfId="4961" xr:uid="{AFA10605-E0F5-485C-866A-9824A7E346D9}"/>
    <cellStyle name="Normal 2 3 4 2 2" xfId="13238" xr:uid="{698923E8-BC83-4193-8AEE-75CBCF435705}"/>
    <cellStyle name="Normal 2 3 4 3" xfId="6986" xr:uid="{9553B549-602E-4B6E-98CA-AB688EBD45DF}"/>
    <cellStyle name="Normal 2 3 4 3 2" xfId="15263" xr:uid="{D2F93FBD-B8E5-48B7-961F-57484C3AB2E1}"/>
    <cellStyle name="Normal 2 3 4 4" xfId="2918" xr:uid="{0143BC84-133B-402A-A249-3C5C1ADB0ACB}"/>
    <cellStyle name="Normal 2 3 4 4 2" xfId="11195" xr:uid="{9CDFDF47-7AD5-4D45-8F29-AF95091A691E}"/>
    <cellStyle name="Normal 2 3 4 5" xfId="9147" xr:uid="{C7965DFD-FAC4-453D-8A6E-899EDC40C2A7}"/>
    <cellStyle name="Normal 2 3 5" xfId="1909" xr:uid="{A2E2D3F4-150F-45C1-80BA-B2F8A3F8F543}"/>
    <cellStyle name="Normal 2 3 5 2" xfId="5994" xr:uid="{AE6A2666-D2E6-430B-A447-E0C83AFA2551}"/>
    <cellStyle name="Normal 2 3 5 2 2" xfId="14271" xr:uid="{86C22677-679D-42E4-BDD3-48C687950EC3}"/>
    <cellStyle name="Normal 2 3 5 3" xfId="7994" xr:uid="{FACE98EE-AB95-4EF2-B15D-49E40D8D72E8}"/>
    <cellStyle name="Normal 2 3 5 3 2" xfId="16271" xr:uid="{E159F427-21B4-4328-9B6F-FD006D14E19A}"/>
    <cellStyle name="Normal 2 3 5 4" xfId="3961" xr:uid="{BC46A8CB-586C-4BCE-858A-34D01A6F03D1}"/>
    <cellStyle name="Normal 2 3 5 4 2" xfId="12238" xr:uid="{B51B70D6-D83E-4057-9762-348E9DDDFF3F}"/>
    <cellStyle name="Normal 2 3 5 5" xfId="10189" xr:uid="{97F9D715-6576-4204-9967-9DC1B1CF239C}"/>
    <cellStyle name="Normal 2 3 6" xfId="4457" xr:uid="{DBA0188A-8571-4E07-AC4C-64C34C0436EB}"/>
    <cellStyle name="Normal 2 3 6 2" xfId="12734" xr:uid="{4D5CD817-4123-4C88-9DAB-D49F4A9E4CAB}"/>
    <cellStyle name="Normal 2 3 7" xfId="6488" xr:uid="{633D78B2-6DCD-43B1-8895-C992A45B26AB}"/>
    <cellStyle name="Normal 2 3 7 2" xfId="14765" xr:uid="{A6055D93-EB37-4D52-9B95-8D76DE12E95A}"/>
    <cellStyle name="Normal 2 3 8" xfId="2409" xr:uid="{02DED780-561D-4950-8E5B-420125694635}"/>
    <cellStyle name="Normal 2 3 8 2" xfId="10686" xr:uid="{AA46CAAD-622A-448F-8223-00357B695365}"/>
    <cellStyle name="Normal 2 3 9" xfId="8640" xr:uid="{1485AEAB-CBCB-4256-9B61-E72326B8675A}"/>
    <cellStyle name="Normal 2 4" xfId="283" xr:uid="{32E70D50-87B6-439C-8C22-1ECBEC5F04EF}"/>
    <cellStyle name="Normal 2 4 2" xfId="180" xr:uid="{9FC5D3CB-BE99-454F-80FF-FE91393E5332}"/>
    <cellStyle name="Normal 2 4 2 2" xfId="1274" xr:uid="{D9397771-233A-457E-BF26-0FE826143CD5}"/>
    <cellStyle name="Normal 2 4 2 2 2" xfId="5365" xr:uid="{F2AE8B1B-E9BF-4996-95D9-63194FFEB123}"/>
    <cellStyle name="Normal 2 4 2 2 2 2" xfId="13642" xr:uid="{88DEB89E-9444-4320-B82B-74E7E097B8F4}"/>
    <cellStyle name="Normal 2 4 2 2 3" xfId="7390" xr:uid="{BEE2513A-3A0E-48AA-9A4A-D2C22F634313}"/>
    <cellStyle name="Normal 2 4 2 2 3 2" xfId="15667" xr:uid="{A99663CB-AB58-4B1C-94F8-0E95B044D048}"/>
    <cellStyle name="Normal 2 4 2 2 4" xfId="3330" xr:uid="{FB13F68A-73F7-4195-A87A-3F85AE322DE7}"/>
    <cellStyle name="Normal 2 4 2 2 4 2" xfId="11607" xr:uid="{68069A8E-60E8-44AD-A3B9-F169FA470416}"/>
    <cellStyle name="Normal 2 4 2 2 5" xfId="9558" xr:uid="{2AB79B1F-E1AA-4078-ADAD-D410F0C10B98}"/>
    <cellStyle name="Normal 2 4 2 3" xfId="765" xr:uid="{F4D3AFF3-4729-420E-B6FD-B233C9955DE1}"/>
    <cellStyle name="Normal 2 4 2 3 2" xfId="4869" xr:uid="{4C4606E1-F1E0-4026-8BA1-962240973FEB}"/>
    <cellStyle name="Normal 2 4 2 3 2 2" xfId="13146" xr:uid="{56870940-C975-4415-A3ED-869252EE0C93}"/>
    <cellStyle name="Normal 2 4 2 3 3" xfId="6894" xr:uid="{4A2FE0D0-7AB2-4DDE-AB48-D9EAC5203F30}"/>
    <cellStyle name="Normal 2 4 2 3 3 2" xfId="15171" xr:uid="{FECDE931-A22B-423F-8FB6-C007D80C9718}"/>
    <cellStyle name="Normal 2 4 2 3 4" xfId="2825" xr:uid="{8C65EB65-CBE7-4441-8E02-AD35D78BF890}"/>
    <cellStyle name="Normal 2 4 2 3 4 2" xfId="11102" xr:uid="{A96687E2-63AB-44EA-B8B0-10B2B98A93EC}"/>
    <cellStyle name="Normal 2 4 2 3 5" xfId="9054" xr:uid="{B48C1513-0796-485B-9660-49F8916ED604}"/>
    <cellStyle name="Normal 2 4 2 4" xfId="1816" xr:uid="{648E16B7-832C-4D80-9EE1-27FF9F457F3B}"/>
    <cellStyle name="Normal 2 4 2 4 2" xfId="5902" xr:uid="{2F72333E-0B1A-490D-ACF7-F67364099497}"/>
    <cellStyle name="Normal 2 4 2 4 2 2" xfId="14179" xr:uid="{EB7E6DDB-741C-488A-9524-0FCA2CDF6B0D}"/>
    <cellStyle name="Normal 2 4 2 4 3" xfId="7902" xr:uid="{8B8F3EA8-9FD2-455A-BAA6-A476FBA686D3}"/>
    <cellStyle name="Normal 2 4 2 4 3 2" xfId="16179" xr:uid="{6FAFE5D0-1E99-4898-A464-5BD6BF1549A1}"/>
    <cellStyle name="Normal 2 4 2 4 4" xfId="3868" xr:uid="{F1F6CF86-E42C-481F-8A6D-C7A68B5CDD57}"/>
    <cellStyle name="Normal 2 4 2 4 4 2" xfId="12145" xr:uid="{B1AFB6C4-51F5-4B38-9D6D-45A185F8C94C}"/>
    <cellStyle name="Normal 2 4 2 4 5" xfId="10096" xr:uid="{6A7009AA-C2C7-4B87-9E1D-3143350CA121}"/>
    <cellStyle name="Normal 2 4 2 5" xfId="4365" xr:uid="{8A2CA190-6357-467A-9621-CF480C289AEA}"/>
    <cellStyle name="Normal 2 4 2 5 2" xfId="12642" xr:uid="{77D822AD-57D5-4634-9F66-8A7A45C673E6}"/>
    <cellStyle name="Normal 2 4 2 6" xfId="6396" xr:uid="{C4428324-82B8-4916-90D6-D2ECA745CA08}"/>
    <cellStyle name="Normal 2 4 2 6 2" xfId="14673" xr:uid="{779C6A72-CA3B-402B-9ACA-3477B3852709}"/>
    <cellStyle name="Normal 2 4 2 7" xfId="2316" xr:uid="{328D9A57-8634-434E-82CA-A5A0D15044CB}"/>
    <cellStyle name="Normal 2 4 2 7 2" xfId="10593" xr:uid="{A4111B5B-4CC5-4D63-A385-FF7E745777E4}"/>
    <cellStyle name="Normal 2 4 2 8" xfId="8547" xr:uid="{E89FCC64-002D-4E65-AA3E-5CD40998AE05}"/>
    <cellStyle name="Normal 2 4 3" xfId="1371" xr:uid="{C613C64B-B9E5-427F-BBDD-60E06BD0ACFE}"/>
    <cellStyle name="Normal 2 4 3 2" xfId="5461" xr:uid="{7B5E8726-20F8-48E2-A032-CC8D249422F3}"/>
    <cellStyle name="Normal 2 4 3 2 2" xfId="13738" xr:uid="{05198163-A9CB-4AE3-8AEE-68C7B1D75479}"/>
    <cellStyle name="Normal 2 4 3 3" xfId="7486" xr:uid="{0B772052-1CCF-418B-AFF2-9F1F9C040E7B}"/>
    <cellStyle name="Normal 2 4 3 3 2" xfId="15763" xr:uid="{0509964E-3DB9-4428-90A2-4BB1392BE230}"/>
    <cellStyle name="Normal 2 4 3 4" xfId="3427" xr:uid="{66E9C497-CDE9-4AEA-BEF3-03C603469560}"/>
    <cellStyle name="Normal 2 4 3 4 2" xfId="11704" xr:uid="{EF83CEEC-7A9E-4D90-A5B1-E7A2E985D1C7}"/>
    <cellStyle name="Normal 2 4 3 5" xfId="9655" xr:uid="{D1861B85-2F80-4EE1-8C1E-B905D85487C0}"/>
    <cellStyle name="Normal 2 4 4" xfId="862" xr:uid="{CE98C22C-91E3-41B7-BC72-1D39DAA11217}"/>
    <cellStyle name="Normal 2 4 4 2" xfId="4965" xr:uid="{229731D9-7091-4E44-AB93-D7E6990297A2}"/>
    <cellStyle name="Normal 2 4 4 2 2" xfId="13242" xr:uid="{0830E3F0-4450-4023-98F5-B54ACEF8AFFC}"/>
    <cellStyle name="Normal 2 4 4 3" xfId="6990" xr:uid="{72CEA3E8-CE5B-4473-8D1C-3006C787169C}"/>
    <cellStyle name="Normal 2 4 4 3 2" xfId="15267" xr:uid="{B0F977FC-177D-4C67-8EEE-907F4B28E88F}"/>
    <cellStyle name="Normal 2 4 4 4" xfId="2922" xr:uid="{E2416C64-AD54-451C-80BA-4919887FB1A0}"/>
    <cellStyle name="Normal 2 4 4 4 2" xfId="11199" xr:uid="{7AD99EBD-C084-4E2E-A622-48CD4830E30F}"/>
    <cellStyle name="Normal 2 4 4 5" xfId="9151" xr:uid="{F032A747-0A00-4E3A-B894-2FBF12DE067A}"/>
    <cellStyle name="Normal 2 4 5" xfId="1913" xr:uid="{18BA6E43-56A7-4D0A-8C0D-8B519E0F3276}"/>
    <cellStyle name="Normal 2 4 5 2" xfId="5998" xr:uid="{5CCA2C30-32A9-4149-83E5-671B4AAA3FC5}"/>
    <cellStyle name="Normal 2 4 5 2 2" xfId="14275" xr:uid="{4293D3E1-122A-465C-BD95-098DA4CBD9AD}"/>
    <cellStyle name="Normal 2 4 5 3" xfId="7998" xr:uid="{9654D0C1-6B7E-44D6-A940-1634CC020961}"/>
    <cellStyle name="Normal 2 4 5 3 2" xfId="16275" xr:uid="{7DA1321A-A8FC-488E-8ECB-074D4AC5E9AB}"/>
    <cellStyle name="Normal 2 4 5 4" xfId="3965" xr:uid="{43236297-0FB3-4320-AB25-844FCC011CDE}"/>
    <cellStyle name="Normal 2 4 5 4 2" xfId="12242" xr:uid="{0865BEB8-C759-4102-8BF1-6084C4551915}"/>
    <cellStyle name="Normal 2 4 5 5" xfId="10193" xr:uid="{667A7BA9-FA21-4589-A759-62D0467F2EE3}"/>
    <cellStyle name="Normal 2 4 6" xfId="4461" xr:uid="{FD0866A6-2A0B-4948-A058-F313180A7595}"/>
    <cellStyle name="Normal 2 4 6 2" xfId="12738" xr:uid="{1119933F-A907-43ED-9310-FEA114882A5E}"/>
    <cellStyle name="Normal 2 4 7" xfId="6492" xr:uid="{FFD5586C-59D6-49BC-9CDF-55F6F66FEF45}"/>
    <cellStyle name="Normal 2 4 7 2" xfId="14769" xr:uid="{73EDA589-AD7B-4B0F-AA61-307D1F1D7987}"/>
    <cellStyle name="Normal 2 4 8" xfId="2413" xr:uid="{488A6F08-4256-49C1-93CD-29A2A3B00246}"/>
    <cellStyle name="Normal 2 4 8 2" xfId="10690" xr:uid="{F803D9A9-A53B-464D-9882-2B7BF3078051}"/>
    <cellStyle name="Normal 2 4 9" xfId="8644" xr:uid="{248C5A3B-E255-4B84-8E55-B78987A8117F}"/>
    <cellStyle name="Normal 2 5" xfId="285" xr:uid="{8414BC83-3828-4BA6-87EC-83C2E549AE4C}"/>
    <cellStyle name="Normal 2 5 2" xfId="287" xr:uid="{7F7DE95F-6428-4F5B-840E-D5DE91F1D861}"/>
    <cellStyle name="Normal 2 5 2 2" xfId="1375" xr:uid="{6D6AF705-8D15-4049-A2AE-E05F63EF6198}"/>
    <cellStyle name="Normal 2 5 2 2 2" xfId="5465" xr:uid="{236A397E-7541-4A14-A925-8E2C747D66C3}"/>
    <cellStyle name="Normal 2 5 2 2 2 2" xfId="13742" xr:uid="{168E37BA-2E50-4F38-803B-4C7C30B00C47}"/>
    <cellStyle name="Normal 2 5 2 2 3" xfId="7490" xr:uid="{42C54678-5C20-4204-8203-5A2B7E9577F7}"/>
    <cellStyle name="Normal 2 5 2 2 3 2" xfId="15767" xr:uid="{15663A33-C5DF-4FBC-8779-A48DAA8C943D}"/>
    <cellStyle name="Normal 2 5 2 2 4" xfId="3431" xr:uid="{D93B0401-A638-4259-B4AF-AFBBE63309F6}"/>
    <cellStyle name="Normal 2 5 2 2 4 2" xfId="11708" xr:uid="{C132A0A4-6844-4E6F-84A1-BA2ECA44B2EB}"/>
    <cellStyle name="Normal 2 5 2 2 5" xfId="9659" xr:uid="{0CE4DB69-315A-4B5F-987D-07F9A6CE8DE4}"/>
    <cellStyle name="Normal 2 5 2 3" xfId="866" xr:uid="{4C5F3825-95BA-487A-8D56-777C18FED054}"/>
    <cellStyle name="Normal 2 5 2 3 2" xfId="4969" xr:uid="{2C0DD42D-D7C6-49F7-B9C7-211B25FB1D98}"/>
    <cellStyle name="Normal 2 5 2 3 2 2" xfId="13246" xr:uid="{8402B67F-91E8-4E7A-B4A5-B42816E8AAF1}"/>
    <cellStyle name="Normal 2 5 2 3 3" xfId="6994" xr:uid="{C8814B31-1DB7-43DD-9F82-5AEABA7E301C}"/>
    <cellStyle name="Normal 2 5 2 3 3 2" xfId="15271" xr:uid="{BA0D2E2B-4D9E-4955-A8E0-53B4A00B9BB2}"/>
    <cellStyle name="Normal 2 5 2 3 4" xfId="2926" xr:uid="{E883B87A-C47B-4D2D-915F-5DE173B50117}"/>
    <cellStyle name="Normal 2 5 2 3 4 2" xfId="11203" xr:uid="{30175CA2-24A9-4F42-94A2-B012622C763F}"/>
    <cellStyle name="Normal 2 5 2 3 5" xfId="9155" xr:uid="{5C4C5C7F-F4FF-4BC0-BE73-2142EC74CEF2}"/>
    <cellStyle name="Normal 2 5 2 4" xfId="1917" xr:uid="{E04B9475-755E-4555-ACD1-D8DEC1B8CBCE}"/>
    <cellStyle name="Normal 2 5 2 4 2" xfId="6002" xr:uid="{9CA71AB6-4E8F-480C-8D23-25308268479A}"/>
    <cellStyle name="Normal 2 5 2 4 2 2" xfId="14279" xr:uid="{1C7BE64D-093D-4EA9-A593-02D8CE2C728F}"/>
    <cellStyle name="Normal 2 5 2 4 3" xfId="8002" xr:uid="{F900F60E-C9DA-4E9A-9B27-339F7B100AF0}"/>
    <cellStyle name="Normal 2 5 2 4 3 2" xfId="16279" xr:uid="{853598BB-BA65-42ED-B7BE-8FF7A08058E8}"/>
    <cellStyle name="Normal 2 5 2 4 4" xfId="3969" xr:uid="{4720C470-242C-466B-9A25-5766BD7B03DF}"/>
    <cellStyle name="Normal 2 5 2 4 4 2" xfId="12246" xr:uid="{2BBDD675-DDAC-4806-B65C-6CC2F5602ED5}"/>
    <cellStyle name="Normal 2 5 2 4 5" xfId="10197" xr:uid="{E6DD0A76-3CA1-4097-A2B4-A3E9AE6C64BA}"/>
    <cellStyle name="Normal 2 5 2 5" xfId="4465" xr:uid="{E5809999-7C4F-46DF-83EB-58035E21547A}"/>
    <cellStyle name="Normal 2 5 2 5 2" xfId="12742" xr:uid="{BB493335-8C7B-450A-9043-924510C098A3}"/>
    <cellStyle name="Normal 2 5 2 6" xfId="6496" xr:uid="{DF3D3925-F5D9-4462-84A6-E23A546B262B}"/>
    <cellStyle name="Normal 2 5 2 6 2" xfId="14773" xr:uid="{6D994A6D-FCC9-45E1-BB2E-EB707DDDD622}"/>
    <cellStyle name="Normal 2 5 2 7" xfId="2417" xr:uid="{E4BF1469-45FC-45B6-9DD5-7B06CC5B2944}"/>
    <cellStyle name="Normal 2 5 2 7 2" xfId="10694" xr:uid="{3E2B6E99-70DC-4707-A2AC-F2D516EDCCBC}"/>
    <cellStyle name="Normal 2 5 2 8" xfId="8648" xr:uid="{36D298E9-DBA5-4086-A8BE-62315E8C2D41}"/>
    <cellStyle name="Normal 2 5 3" xfId="1373" xr:uid="{7D60880F-2C89-4902-B91F-D25B9945FE3B}"/>
    <cellStyle name="Normal 2 5 3 2" xfId="5463" xr:uid="{9BF64859-47B0-48B6-9A13-847E2770BB86}"/>
    <cellStyle name="Normal 2 5 3 2 2" xfId="13740" xr:uid="{4CEB5871-06B7-4E08-987F-8FD59F2F4367}"/>
    <cellStyle name="Normal 2 5 3 3" xfId="7488" xr:uid="{9249E969-13BF-479B-895D-037714134BC7}"/>
    <cellStyle name="Normal 2 5 3 3 2" xfId="15765" xr:uid="{7C885E73-EEE9-4511-A74B-0076CD59259B}"/>
    <cellStyle name="Normal 2 5 3 4" xfId="3429" xr:uid="{85A6B9AC-B2CC-4236-B75B-37924CC7E1CE}"/>
    <cellStyle name="Normal 2 5 3 4 2" xfId="11706" xr:uid="{9F360ED7-B5B6-4FC5-8D7B-878AEBDB365D}"/>
    <cellStyle name="Normal 2 5 3 5" xfId="9657" xr:uid="{65158614-DCF2-41C9-81E0-29DF45973E26}"/>
    <cellStyle name="Normal 2 5 4" xfId="864" xr:uid="{1573AACA-CAB3-4504-A42B-E5D4BCDE4900}"/>
    <cellStyle name="Normal 2 5 4 2" xfId="4967" xr:uid="{66E87B15-D6A2-46FD-9C30-26EE0D9DA41E}"/>
    <cellStyle name="Normal 2 5 4 2 2" xfId="13244" xr:uid="{F0C08816-010A-4A3D-8ABF-B4EC74B54AEC}"/>
    <cellStyle name="Normal 2 5 4 3" xfId="6992" xr:uid="{45EBB668-BBF0-45C3-9AEB-DF0042C111E2}"/>
    <cellStyle name="Normal 2 5 4 3 2" xfId="15269" xr:uid="{478D1149-C487-42B4-8904-9C1A8382EB44}"/>
    <cellStyle name="Normal 2 5 4 4" xfId="2924" xr:uid="{06C1BBD7-3722-4379-8195-372871C0896D}"/>
    <cellStyle name="Normal 2 5 4 4 2" xfId="11201" xr:uid="{91B9CFCB-3180-43A2-8AB2-85A48CA2071D}"/>
    <cellStyle name="Normal 2 5 4 5" xfId="9153" xr:uid="{6EB1ACE8-52DA-4D4B-8990-6D5A5353C264}"/>
    <cellStyle name="Normal 2 5 5" xfId="1915" xr:uid="{38B590CE-54A9-4C50-918B-EAC5E39F9898}"/>
    <cellStyle name="Normal 2 5 5 2" xfId="6000" xr:uid="{C3DEE8E3-3E77-4BAB-9CB8-4571CB1B2DE2}"/>
    <cellStyle name="Normal 2 5 5 2 2" xfId="14277" xr:uid="{145A559B-FA24-4875-92D9-B2BA15DE3297}"/>
    <cellStyle name="Normal 2 5 5 3" xfId="8000" xr:uid="{876F8CC4-28A2-4FD8-8740-6544500F6551}"/>
    <cellStyle name="Normal 2 5 5 3 2" xfId="16277" xr:uid="{227AA954-E67D-41C8-A1D5-6476E1CB477D}"/>
    <cellStyle name="Normal 2 5 5 4" xfId="3967" xr:uid="{7A2D2F83-C910-412F-943D-8DD32011D16A}"/>
    <cellStyle name="Normal 2 5 5 4 2" xfId="12244" xr:uid="{F3E801F5-FCC2-4D0A-98A9-11C675B61C3F}"/>
    <cellStyle name="Normal 2 5 5 5" xfId="10195" xr:uid="{48CBC507-FC25-47AF-9057-74DFC9941D48}"/>
    <cellStyle name="Normal 2 5 6" xfId="4463" xr:uid="{C7B36254-DA93-4A0E-8C95-40415E60DFED}"/>
    <cellStyle name="Normal 2 5 6 2" xfId="12740" xr:uid="{4B852BA6-3297-40F5-B19A-72770CC79796}"/>
    <cellStyle name="Normal 2 5 7" xfId="6494" xr:uid="{BB7D6304-6930-4594-AB04-BB5B25F5783E}"/>
    <cellStyle name="Normal 2 5 7 2" xfId="14771" xr:uid="{B540345C-CE77-4A58-97CF-43DBEC4BACAF}"/>
    <cellStyle name="Normal 2 5 8" xfId="2415" xr:uid="{C8AD1DB7-0246-4CE1-987F-6906FF929A22}"/>
    <cellStyle name="Normal 2 5 8 2" xfId="10692" xr:uid="{145119FF-6ADB-44C6-ACE7-FCA4C929C8E8}"/>
    <cellStyle name="Normal 2 5 9" xfId="8646" xr:uid="{A52D9298-1224-4837-95D6-FF0CD0FEA457}"/>
    <cellStyle name="Normal 2 6" xfId="291" xr:uid="{BE8E7D9B-086C-4497-8EBD-3AB1BF0D71BF}"/>
    <cellStyle name="Normal 2 6 2" xfId="293" xr:uid="{DB88B85F-3F47-40C5-A228-2C8D87B95901}"/>
    <cellStyle name="Normal 2 6 2 2" xfId="1380" xr:uid="{5657BD4B-3E5A-45E0-A2E6-49927BBC4F66}"/>
    <cellStyle name="Normal 2 6 2 2 2" xfId="5470" xr:uid="{0C22813B-D67C-42A6-A7CC-85699B382321}"/>
    <cellStyle name="Normal 2 6 2 2 2 2" xfId="13747" xr:uid="{7C40FB10-1C8F-4D56-ABE4-0A495204626A}"/>
    <cellStyle name="Normal 2 6 2 2 3" xfId="7495" xr:uid="{D051798C-3C96-4AA1-8C33-2069CACCD8FC}"/>
    <cellStyle name="Normal 2 6 2 2 3 2" xfId="15772" xr:uid="{21C59544-9842-4E28-818D-BDCFF3DC7428}"/>
    <cellStyle name="Normal 2 6 2 2 4" xfId="3436" xr:uid="{174F9789-2EF7-4A3B-AE3D-0784E5B124F8}"/>
    <cellStyle name="Normal 2 6 2 2 4 2" xfId="11713" xr:uid="{1C8D3AEF-FBC3-420B-B1DB-010C8C13C998}"/>
    <cellStyle name="Normal 2 6 2 2 5" xfId="9664" xr:uid="{458DFB62-7FC5-4EBD-9121-D79FE2E215DD}"/>
    <cellStyle name="Normal 2 6 2 3" xfId="871" xr:uid="{00B10A0E-2A28-47BA-B87C-ED172C05C973}"/>
    <cellStyle name="Normal 2 6 2 3 2" xfId="4974" xr:uid="{968E775B-D945-4AD9-BFB6-F76D44687F1B}"/>
    <cellStyle name="Normal 2 6 2 3 2 2" xfId="13251" xr:uid="{79247162-39F5-4B57-BB4E-5CF32F82A2CB}"/>
    <cellStyle name="Normal 2 6 2 3 3" xfId="6999" xr:uid="{D92220E0-2064-4E59-8312-E5C690166DF2}"/>
    <cellStyle name="Normal 2 6 2 3 3 2" xfId="15276" xr:uid="{427153FB-C559-4D74-A405-F1F15CF24EA8}"/>
    <cellStyle name="Normal 2 6 2 3 4" xfId="2931" xr:uid="{B9D0765D-8D2F-4E30-83C0-AE8B78F50075}"/>
    <cellStyle name="Normal 2 6 2 3 4 2" xfId="11208" xr:uid="{597D52F7-8418-49D0-9528-B1B2B287D0CF}"/>
    <cellStyle name="Normal 2 6 2 3 5" xfId="9160" xr:uid="{37C240D1-ABC2-4AF8-8249-A4A50704B8EA}"/>
    <cellStyle name="Normal 2 6 2 4" xfId="1922" xr:uid="{C3035963-F13A-43B4-AE75-42DB229803FD}"/>
    <cellStyle name="Normal 2 6 2 4 2" xfId="6007" xr:uid="{C1C71F7D-DAEB-4FA7-8F3E-23C7215BB474}"/>
    <cellStyle name="Normal 2 6 2 4 2 2" xfId="14284" xr:uid="{A00B1F0B-C4D1-4181-8535-7E15A8E08EA5}"/>
    <cellStyle name="Normal 2 6 2 4 3" xfId="8007" xr:uid="{C1FCBB0A-B789-4ACF-A63A-3C99A2D5B4E2}"/>
    <cellStyle name="Normal 2 6 2 4 3 2" xfId="16284" xr:uid="{D7A252D4-9B55-4F16-8C98-D4C1BE18C87E}"/>
    <cellStyle name="Normal 2 6 2 4 4" xfId="3974" xr:uid="{79837193-29E6-4610-8EB9-5FB4DEB5AA3D}"/>
    <cellStyle name="Normal 2 6 2 4 4 2" xfId="12251" xr:uid="{CBF0F51A-C1DB-4321-AD09-E8F501C9CB8F}"/>
    <cellStyle name="Normal 2 6 2 4 5" xfId="10202" xr:uid="{0981B748-4580-4537-AD54-5A690B6AB498}"/>
    <cellStyle name="Normal 2 6 2 5" xfId="4470" xr:uid="{626BC867-FC2C-4EDC-A8BF-F49281A8A8A8}"/>
    <cellStyle name="Normal 2 6 2 5 2" xfId="12747" xr:uid="{61A856C4-34E7-4315-86EE-C144EE5D6507}"/>
    <cellStyle name="Normal 2 6 2 6" xfId="6501" xr:uid="{C98BD655-CE19-4FBE-9B94-E8A1D9485862}"/>
    <cellStyle name="Normal 2 6 2 6 2" xfId="14778" xr:uid="{714B20C8-FEE9-4FC8-99DC-40A2DAF5CE47}"/>
    <cellStyle name="Normal 2 6 2 7" xfId="2422" xr:uid="{FAAEE296-4891-4D5B-87DF-EAAEB3478DCD}"/>
    <cellStyle name="Normal 2 6 2 7 2" xfId="10699" xr:uid="{C77F9558-A668-442C-B41E-08C559E21A3A}"/>
    <cellStyle name="Normal 2 6 2 8" xfId="8653" xr:uid="{89CD5A3D-E435-44B1-AF38-D3EAE093DF55}"/>
    <cellStyle name="Normal 2 6 3" xfId="1378" xr:uid="{2437CD2E-1A4A-4EFE-B3C8-A81C4ED37BA7}"/>
    <cellStyle name="Normal 2 6 3 2" xfId="5468" xr:uid="{063BEED8-D7ED-48EE-AAD3-CD4700647542}"/>
    <cellStyle name="Normal 2 6 3 2 2" xfId="13745" xr:uid="{CA9017AC-1227-41F9-B933-3B3E9240B6E9}"/>
    <cellStyle name="Normal 2 6 3 3" xfId="7493" xr:uid="{F3E41A0C-8CEF-4580-93A8-ADC85163AC5B}"/>
    <cellStyle name="Normal 2 6 3 3 2" xfId="15770" xr:uid="{234CA286-B73B-4E86-BC0E-5F96EAFEDB4B}"/>
    <cellStyle name="Normal 2 6 3 4" xfId="3434" xr:uid="{19B509FE-BEB9-4249-9DEA-D5F7B30FD85E}"/>
    <cellStyle name="Normal 2 6 3 4 2" xfId="11711" xr:uid="{25647E08-D2CD-430B-A7E2-8D96454EE8B9}"/>
    <cellStyle name="Normal 2 6 3 5" xfId="9662" xr:uid="{F61ED24E-5F66-408B-9CBC-31AB5F6F44C4}"/>
    <cellStyle name="Normal 2 6 4" xfId="869" xr:uid="{899EBFCC-A85C-432C-B602-1766BE3350F8}"/>
    <cellStyle name="Normal 2 6 4 2" xfId="4972" xr:uid="{BB16E198-8C23-49FA-B4A3-E08A32A64D75}"/>
    <cellStyle name="Normal 2 6 4 2 2" xfId="13249" xr:uid="{A38EC9F2-CA29-400B-BDE4-AC52C5F4395C}"/>
    <cellStyle name="Normal 2 6 4 3" xfId="6997" xr:uid="{CC379661-1BF3-4F1E-979A-42AC5DE29906}"/>
    <cellStyle name="Normal 2 6 4 3 2" xfId="15274" xr:uid="{B63309FF-8E9C-4DF0-AD42-F843AB99F95A}"/>
    <cellStyle name="Normal 2 6 4 4" xfId="2929" xr:uid="{A1C10F5A-9D28-4D74-BE7D-9953C2F9F12B}"/>
    <cellStyle name="Normal 2 6 4 4 2" xfId="11206" xr:uid="{7BD5A727-00EE-470E-9A92-43F22D07A6EA}"/>
    <cellStyle name="Normal 2 6 4 5" xfId="9158" xr:uid="{9142B4EC-F64C-4B9A-A6C5-CF82D5D45E5E}"/>
    <cellStyle name="Normal 2 6 5" xfId="1920" xr:uid="{FF321158-4989-4F2E-AD17-D6A7EAD44E14}"/>
    <cellStyle name="Normal 2 6 5 2" xfId="6005" xr:uid="{4EDF293E-747C-402B-9EF2-7C2963350B4F}"/>
    <cellStyle name="Normal 2 6 5 2 2" xfId="14282" xr:uid="{2EDDD2E7-9FC9-4F0F-95AF-8DCC1BA1E9CB}"/>
    <cellStyle name="Normal 2 6 5 3" xfId="8005" xr:uid="{D76623D9-D009-4BBD-B6D4-1B576BD8470F}"/>
    <cellStyle name="Normal 2 6 5 3 2" xfId="16282" xr:uid="{5C47844F-B1B3-45B6-96D6-04C0EE24F341}"/>
    <cellStyle name="Normal 2 6 5 4" xfId="3972" xr:uid="{AB343E98-C8CF-465F-9553-EAB4E37395AC}"/>
    <cellStyle name="Normal 2 6 5 4 2" xfId="12249" xr:uid="{3777AD1F-2DE6-4671-B167-AF2C6DF7D1F1}"/>
    <cellStyle name="Normal 2 6 5 5" xfId="10200" xr:uid="{1B1FBDC9-8FFC-489F-A0CD-C76934E32FB8}"/>
    <cellStyle name="Normal 2 6 6" xfId="4468" xr:uid="{2F65A521-6982-4B78-AAF7-F875F4A494AB}"/>
    <cellStyle name="Normal 2 6 6 2" xfId="12745" xr:uid="{5E39CE73-8D4D-4F4D-B9DB-1C1C3FC905E0}"/>
    <cellStyle name="Normal 2 6 7" xfId="6499" xr:uid="{48109C41-955E-4C0D-8F8F-73CBA1BA36ED}"/>
    <cellStyle name="Normal 2 6 7 2" xfId="14776" xr:uid="{19B0978A-CFC8-41DD-BF3D-7E94B2FE6664}"/>
    <cellStyle name="Normal 2 6 8" xfId="2420" xr:uid="{D3C7E430-3A44-4F6E-A5D0-0B5E67DDA765}"/>
    <cellStyle name="Normal 2 6 8 2" xfId="10697" xr:uid="{CE07348C-7CB5-47FC-95F9-96CC4CF57691}"/>
    <cellStyle name="Normal 2 6 9" xfId="8651" xr:uid="{566F54E4-DBF9-440A-BED4-E1B84F351090}"/>
    <cellStyle name="Normal 2 7" xfId="295" xr:uid="{E9CDFDBE-2288-4E04-9735-D63E2BE9879B}"/>
    <cellStyle name="Normal 2 7 2" xfId="297" xr:uid="{79043F6F-7965-4D90-AB96-7865F7B2843C}"/>
    <cellStyle name="Normal 2 7 2 2" xfId="1384" xr:uid="{E804B321-52A2-4C12-BFA1-061F8D78EE13}"/>
    <cellStyle name="Normal 2 7 2 2 2" xfId="5474" xr:uid="{9C92DEE3-E042-47FB-8307-1A1D961ADC9C}"/>
    <cellStyle name="Normal 2 7 2 2 2 2" xfId="13751" xr:uid="{878D7D65-29BD-45F9-B443-CBB14C8BBA76}"/>
    <cellStyle name="Normal 2 7 2 2 3" xfId="7499" xr:uid="{FB989D08-7E98-4430-AE03-A74C24C9151F}"/>
    <cellStyle name="Normal 2 7 2 2 3 2" xfId="15776" xr:uid="{36D34D0F-03A4-4BFC-A2A1-A53B0EDAD846}"/>
    <cellStyle name="Normal 2 7 2 2 4" xfId="3440" xr:uid="{9233C23C-472E-46F8-A296-14BF193E87C0}"/>
    <cellStyle name="Normal 2 7 2 2 4 2" xfId="11717" xr:uid="{75F3EE69-AE1F-4EA7-878F-910AC5738B84}"/>
    <cellStyle name="Normal 2 7 2 2 5" xfId="9668" xr:uid="{5773D146-514E-4435-9B7D-2BD58D77F3D3}"/>
    <cellStyle name="Normal 2 7 2 3" xfId="875" xr:uid="{D81B0F83-0686-41B5-B5CA-D68D6D49C1A6}"/>
    <cellStyle name="Normal 2 7 2 3 2" xfId="4978" xr:uid="{039B346B-D0CD-4D5C-BB35-F2C5CDA0909E}"/>
    <cellStyle name="Normal 2 7 2 3 2 2" xfId="13255" xr:uid="{7A683C85-13F8-482C-A479-A30151852E82}"/>
    <cellStyle name="Normal 2 7 2 3 3" xfId="7003" xr:uid="{3EF2BB09-293E-4D16-B18C-8B2D96BB9229}"/>
    <cellStyle name="Normal 2 7 2 3 3 2" xfId="15280" xr:uid="{0EE5A956-59A1-4C56-89B1-71A7FCFB10C4}"/>
    <cellStyle name="Normal 2 7 2 3 4" xfId="2935" xr:uid="{4DE1F915-CE4B-43C9-A16F-C1F26051FAE6}"/>
    <cellStyle name="Normal 2 7 2 3 4 2" xfId="11212" xr:uid="{84E02C2A-D50D-4841-A21E-94024065827C}"/>
    <cellStyle name="Normal 2 7 2 3 5" xfId="9164" xr:uid="{309EB0D4-AE8F-4F7A-A434-1997AB2C9B9D}"/>
    <cellStyle name="Normal 2 7 2 4" xfId="1926" xr:uid="{6F9F8C96-32D4-4A96-AA21-CD17D914567A}"/>
    <cellStyle name="Normal 2 7 2 4 2" xfId="6011" xr:uid="{E39BAE0A-3141-452C-926C-338B74C30EDE}"/>
    <cellStyle name="Normal 2 7 2 4 2 2" xfId="14288" xr:uid="{F71E4670-52E1-4182-BA22-79C02CF25858}"/>
    <cellStyle name="Normal 2 7 2 4 3" xfId="8011" xr:uid="{F54E4C90-3C5C-4AF1-9CEF-75639F66D452}"/>
    <cellStyle name="Normal 2 7 2 4 3 2" xfId="16288" xr:uid="{2B7820FB-E125-4F49-90B8-8126A1C2EC9A}"/>
    <cellStyle name="Normal 2 7 2 4 4" xfId="3978" xr:uid="{D79C825F-DFF4-417E-A107-B41C1CF6FAB4}"/>
    <cellStyle name="Normal 2 7 2 4 4 2" xfId="12255" xr:uid="{7C04B2FB-2560-4500-B5DD-8FABCCAC73B8}"/>
    <cellStyle name="Normal 2 7 2 4 5" xfId="10206" xr:uid="{EBD867A7-B581-48DC-A826-C71C909AB6A1}"/>
    <cellStyle name="Normal 2 7 2 5" xfId="4474" xr:uid="{6D1A6AE4-DC95-4CED-B51D-3F7336873265}"/>
    <cellStyle name="Normal 2 7 2 5 2" xfId="12751" xr:uid="{12E3A7D0-5E51-4B8F-98D5-40567407E3BD}"/>
    <cellStyle name="Normal 2 7 2 6" xfId="6505" xr:uid="{B5FDF339-531B-424D-BE81-73E7744BE6D5}"/>
    <cellStyle name="Normal 2 7 2 6 2" xfId="14782" xr:uid="{FB2143E1-2DAE-4BF7-A1B1-EA16838DEA6F}"/>
    <cellStyle name="Normal 2 7 2 7" xfId="2426" xr:uid="{A37553CA-A58F-4C14-93C3-0846AA65676E}"/>
    <cellStyle name="Normal 2 7 2 7 2" xfId="10703" xr:uid="{2439B77E-2214-4472-B0DF-8FCE601034C7}"/>
    <cellStyle name="Normal 2 7 2 8" xfId="8657" xr:uid="{89E2F4DD-3D0A-484F-9415-BA3A5AD4A342}"/>
    <cellStyle name="Normal 2 7 3" xfId="1382" xr:uid="{325F4280-AF39-4C19-8C24-032DBF95CCBF}"/>
    <cellStyle name="Normal 2 7 3 2" xfId="5472" xr:uid="{FAC8A68C-6A83-4EA1-8C67-DCE1F8DEA66A}"/>
    <cellStyle name="Normal 2 7 3 2 2" xfId="13749" xr:uid="{FFC7908A-CAD0-44BC-BD3F-E800997B434F}"/>
    <cellStyle name="Normal 2 7 3 3" xfId="7497" xr:uid="{58D5C328-0E1F-4BAD-ACFC-29DB3142EB76}"/>
    <cellStyle name="Normal 2 7 3 3 2" xfId="15774" xr:uid="{251B8999-6993-446D-8E65-15C87A102261}"/>
    <cellStyle name="Normal 2 7 3 4" xfId="3438" xr:uid="{A13190FA-003D-48B7-BAEB-6AEE61072035}"/>
    <cellStyle name="Normal 2 7 3 4 2" xfId="11715" xr:uid="{88378E9E-5FAC-417B-AA5A-DE6F33AD160C}"/>
    <cellStyle name="Normal 2 7 3 5" xfId="9666" xr:uid="{4FB32F78-9F7F-4586-91B8-270E248E64F0}"/>
    <cellStyle name="Normal 2 7 4" xfId="873" xr:uid="{757E19CD-3071-4C78-8029-70B38100C566}"/>
    <cellStyle name="Normal 2 7 4 2" xfId="4976" xr:uid="{E0342C21-61D4-4225-A024-649DE111FD00}"/>
    <cellStyle name="Normal 2 7 4 2 2" xfId="13253" xr:uid="{B44C4FCC-26CC-4582-8BF5-DED225C323FA}"/>
    <cellStyle name="Normal 2 7 4 3" xfId="7001" xr:uid="{56CA84B4-D236-41DF-9556-6D4AF01E0B9B}"/>
    <cellStyle name="Normal 2 7 4 3 2" xfId="15278" xr:uid="{38F31AEB-6F82-4E69-9BF6-58265A959DBA}"/>
    <cellStyle name="Normal 2 7 4 4" xfId="2933" xr:uid="{7033F322-F5CF-48FC-A059-B8C14DDBFC82}"/>
    <cellStyle name="Normal 2 7 4 4 2" xfId="11210" xr:uid="{CB5A2676-0077-4AB7-8804-03402A8D39BE}"/>
    <cellStyle name="Normal 2 7 4 5" xfId="9162" xr:uid="{6DE3AB43-8AD2-48FE-8A00-4379939293AB}"/>
    <cellStyle name="Normal 2 7 5" xfId="1924" xr:uid="{4723CB57-4BC0-4F91-A098-DE809E7457E6}"/>
    <cellStyle name="Normal 2 7 5 2" xfId="6009" xr:uid="{139FF539-F016-45FA-998A-F715024A3855}"/>
    <cellStyle name="Normal 2 7 5 2 2" xfId="14286" xr:uid="{C891F23E-8D9D-4988-BC0F-1D01A820CCF7}"/>
    <cellStyle name="Normal 2 7 5 3" xfId="8009" xr:uid="{578EF6EB-F8AB-4663-98DF-A31D01EAFF21}"/>
    <cellStyle name="Normal 2 7 5 3 2" xfId="16286" xr:uid="{56BB6B87-ECC0-4530-A7B5-F44BEFFAE625}"/>
    <cellStyle name="Normal 2 7 5 4" xfId="3976" xr:uid="{593E94CF-BF18-41F8-A7AA-F1216F0E2B34}"/>
    <cellStyle name="Normal 2 7 5 4 2" xfId="12253" xr:uid="{8825E4DF-E94F-4EC8-BCCC-FEB92890FA2D}"/>
    <cellStyle name="Normal 2 7 5 5" xfId="10204" xr:uid="{EA08E01D-D014-4424-883F-1B081981590F}"/>
    <cellStyle name="Normal 2 7 6" xfId="4472" xr:uid="{EE94F203-F87E-4576-98B2-B856E1A9F0A7}"/>
    <cellStyle name="Normal 2 7 6 2" xfId="12749" xr:uid="{85792312-C0A1-453D-9E60-2476C7AEB563}"/>
    <cellStyle name="Normal 2 7 7" xfId="6503" xr:uid="{B1260E38-E2F7-436A-AE6D-41483FA464F8}"/>
    <cellStyle name="Normal 2 7 7 2" xfId="14780" xr:uid="{93D45CC2-7871-429B-AC10-3068256025C7}"/>
    <cellStyle name="Normal 2 7 8" xfId="2424" xr:uid="{89359D4D-5A03-44D6-BF07-FB5549578130}"/>
    <cellStyle name="Normal 2 7 8 2" xfId="10701" xr:uid="{CBF4A96E-0C7D-4655-B99D-1EE971726BDC}"/>
    <cellStyle name="Normal 2 7 9" xfId="8655" xr:uid="{5A11B552-7381-4871-9DB0-CADE46DC991F}"/>
    <cellStyle name="Normal 2 8" xfId="165" xr:uid="{0F38BFA1-1C0B-414A-BADD-A6005FDFE472}"/>
    <cellStyle name="Normal 2 8 2" xfId="299" xr:uid="{4ADB2BC4-C6CC-46BB-962A-610A5DDDA427}"/>
    <cellStyle name="Normal 2 8 2 2" xfId="1386" xr:uid="{868FD1B6-9C62-4CD8-AB1B-5DD74FFFDF0B}"/>
    <cellStyle name="Normal 2 8 2 2 2" xfId="5476" xr:uid="{A37C4F91-55E4-4B36-A81A-6BA670414992}"/>
    <cellStyle name="Normal 2 8 2 2 2 2" xfId="13753" xr:uid="{040776FF-A8CD-4250-897D-D3911D53A440}"/>
    <cellStyle name="Normal 2 8 2 2 3" xfId="7501" xr:uid="{FB394FD5-A884-4C24-A4F8-E0C9BA2C358D}"/>
    <cellStyle name="Normal 2 8 2 2 3 2" xfId="15778" xr:uid="{F466F4A1-3169-4319-9802-0097C36F45F8}"/>
    <cellStyle name="Normal 2 8 2 2 4" xfId="3442" xr:uid="{2F1EBBEF-9BDA-4ED7-BAE4-B0B311AF0F29}"/>
    <cellStyle name="Normal 2 8 2 2 4 2" xfId="11719" xr:uid="{7D8B030C-654C-40F3-88BA-690FF218AFDA}"/>
    <cellStyle name="Normal 2 8 2 2 5" xfId="9670" xr:uid="{17EF15E2-6E96-4F28-A576-49F253B0163D}"/>
    <cellStyle name="Normal 2 8 2 3" xfId="877" xr:uid="{10F53F11-3CFC-414C-A869-416B91CAD153}"/>
    <cellStyle name="Normal 2 8 2 3 2" xfId="4980" xr:uid="{6D8B15EE-1426-4F36-B702-796320FD80A9}"/>
    <cellStyle name="Normal 2 8 2 3 2 2" xfId="13257" xr:uid="{327380B0-97D0-4348-8E12-51F930BECD55}"/>
    <cellStyle name="Normal 2 8 2 3 3" xfId="7005" xr:uid="{1D9DB61B-399F-473D-A136-236BF320FC21}"/>
    <cellStyle name="Normal 2 8 2 3 3 2" xfId="15282" xr:uid="{410F25A1-3C32-493F-9590-75D357FFFD40}"/>
    <cellStyle name="Normal 2 8 2 3 4" xfId="2937" xr:uid="{5E77F11E-D617-4E63-9F79-A0753FF08E45}"/>
    <cellStyle name="Normal 2 8 2 3 4 2" xfId="11214" xr:uid="{71F855FF-FF8D-4E1A-B916-B52307728017}"/>
    <cellStyle name="Normal 2 8 2 3 5" xfId="9166" xr:uid="{55E72B4A-2186-4A14-8BC2-52415358CBD3}"/>
    <cellStyle name="Normal 2 8 2 4" xfId="1928" xr:uid="{73ACE2EA-71EB-4F70-A07C-1EB637E3D7B2}"/>
    <cellStyle name="Normal 2 8 2 4 2" xfId="6013" xr:uid="{C4ABBC1A-CCE6-449B-9821-B57338604C7C}"/>
    <cellStyle name="Normal 2 8 2 4 2 2" xfId="14290" xr:uid="{08C86A60-2A5E-483D-9EF1-C8DBA4A5BEB0}"/>
    <cellStyle name="Normal 2 8 2 4 3" xfId="8013" xr:uid="{6CD77F60-06C9-43FB-866E-301AC564286E}"/>
    <cellStyle name="Normal 2 8 2 4 3 2" xfId="16290" xr:uid="{984F715C-7C40-440F-B155-A9A985B777A2}"/>
    <cellStyle name="Normal 2 8 2 4 4" xfId="3980" xr:uid="{FC0EB01F-C0E4-4D3E-8AB7-EE9F6859CC0E}"/>
    <cellStyle name="Normal 2 8 2 4 4 2" xfId="12257" xr:uid="{34574E66-F2A0-431B-ABAA-844D86E5AED0}"/>
    <cellStyle name="Normal 2 8 2 4 5" xfId="10208" xr:uid="{0D21F124-B3DD-4442-A93A-726243E0C373}"/>
    <cellStyle name="Normal 2 8 2 5" xfId="4476" xr:uid="{8DE55050-08B0-4E33-9066-AD59C1CE99A5}"/>
    <cellStyle name="Normal 2 8 2 5 2" xfId="12753" xr:uid="{98F9F8A7-EB4C-4DAE-94B5-2022AD582610}"/>
    <cellStyle name="Normal 2 8 2 6" xfId="6507" xr:uid="{36C1292A-5C3A-4B3C-A5E1-9FD9996463C1}"/>
    <cellStyle name="Normal 2 8 2 6 2" xfId="14784" xr:uid="{A7AFFD54-C75B-4DF9-B879-3C9BE68D3B62}"/>
    <cellStyle name="Normal 2 8 2 7" xfId="2428" xr:uid="{41B33B4F-632F-426B-A041-92C57141A62A}"/>
    <cellStyle name="Normal 2 8 2 7 2" xfId="10705" xr:uid="{1B3CC118-F6E5-4D4D-BC37-680B0DC9E6DA}"/>
    <cellStyle name="Normal 2 8 2 8" xfId="8659" xr:uid="{4B411B7E-D0A5-4E3E-AA8F-57E300E1D1A6}"/>
    <cellStyle name="Normal 2 8 3" xfId="1259" xr:uid="{EEDA4843-72E9-433E-9346-4ABC237ADEF3}"/>
    <cellStyle name="Normal 2 8 3 2" xfId="5350" xr:uid="{AE7E0512-D682-445C-9CC3-E087FD862D29}"/>
    <cellStyle name="Normal 2 8 3 2 2" xfId="13627" xr:uid="{775A7A83-48ED-4BA7-AA76-270DB16AC598}"/>
    <cellStyle name="Normal 2 8 3 3" xfId="7375" xr:uid="{8353AB07-04C1-466D-B070-F49201F5AB7C}"/>
    <cellStyle name="Normal 2 8 3 3 2" xfId="15652" xr:uid="{FA5D649D-9F92-414F-9846-F567AE674F2A}"/>
    <cellStyle name="Normal 2 8 3 4" xfId="3315" xr:uid="{CF808E52-71E2-4D9D-AF41-C99CCBAE9035}"/>
    <cellStyle name="Normal 2 8 3 4 2" xfId="11592" xr:uid="{804A3F77-7986-4AE2-A673-AB1BED21CC7A}"/>
    <cellStyle name="Normal 2 8 3 5" xfId="9543" xr:uid="{AB796E13-2CB6-45DC-B94B-514FFB6CED7E}"/>
    <cellStyle name="Normal 2 8 4" xfId="750" xr:uid="{C3DD062C-FE27-41CE-BBB9-F5E8A7E52AE7}"/>
    <cellStyle name="Normal 2 8 4 2" xfId="4854" xr:uid="{B0304B64-F302-4A79-ABFD-55B5F406BB2E}"/>
    <cellStyle name="Normal 2 8 4 2 2" xfId="13131" xr:uid="{A6A22B34-B098-4565-B0D2-FC4C3D6B1299}"/>
    <cellStyle name="Normal 2 8 4 3" xfId="6879" xr:uid="{6905D030-3C45-4576-8B7D-9C1D508127F2}"/>
    <cellStyle name="Normal 2 8 4 3 2" xfId="15156" xr:uid="{D12A622C-A080-4A1C-9585-D1A293DC06A7}"/>
    <cellStyle name="Normal 2 8 4 4" xfId="2810" xr:uid="{302C321D-6138-452A-A00E-F32F01D82344}"/>
    <cellStyle name="Normal 2 8 4 4 2" xfId="11087" xr:uid="{C69D8153-4541-462E-B0CA-CC80C2C43500}"/>
    <cellStyle name="Normal 2 8 4 5" xfId="9039" xr:uid="{E2CCF132-7A1E-44D0-933B-DEBD7348E7EB}"/>
    <cellStyle name="Normal 2 8 5" xfId="1801" xr:uid="{DFEB3AC6-9CAC-428C-B1EE-CB7041DD2837}"/>
    <cellStyle name="Normal 2 8 5 2" xfId="5887" xr:uid="{A4D6F94D-CF5B-4A5D-96C7-FDC4F60C02A1}"/>
    <cellStyle name="Normal 2 8 5 2 2" xfId="14164" xr:uid="{CE7F4962-20A1-402F-9D67-973F6899623E}"/>
    <cellStyle name="Normal 2 8 5 3" xfId="7887" xr:uid="{A195C9B2-4610-479E-82F0-FFA71FACE97B}"/>
    <cellStyle name="Normal 2 8 5 3 2" xfId="16164" xr:uid="{54CF8895-993B-4B29-83ED-9FB455FED620}"/>
    <cellStyle name="Normal 2 8 5 4" xfId="3853" xr:uid="{C089F33C-F7CA-4DA8-986A-8FB3DD47A372}"/>
    <cellStyle name="Normal 2 8 5 4 2" xfId="12130" xr:uid="{A873E10F-1D0A-4F06-8752-16AE06F11038}"/>
    <cellStyle name="Normal 2 8 5 5" xfId="10081" xr:uid="{62C4A23F-99C1-4B6B-BA3F-963A84988FFF}"/>
    <cellStyle name="Normal 2 8 6" xfId="4350" xr:uid="{E423BA95-BDBF-4BDD-A89F-BBFAAF7CD52B}"/>
    <cellStyle name="Normal 2 8 6 2" xfId="12627" xr:uid="{6621DA37-02C9-42C9-A667-612EB524031D}"/>
    <cellStyle name="Normal 2 8 7" xfId="6381" xr:uid="{9347BB55-D2FB-433A-B3FA-D546DF72D768}"/>
    <cellStyle name="Normal 2 8 7 2" xfId="14658" xr:uid="{A2A17545-9343-4D4C-A949-3AC5BCB6A8E3}"/>
    <cellStyle name="Normal 2 8 8" xfId="2301" xr:uid="{D0B7197C-29F4-425F-9D03-55D7E9DB2F2D}"/>
    <cellStyle name="Normal 2 8 8 2" xfId="10578" xr:uid="{89243965-A5EB-459D-A02C-039368C57F18}"/>
    <cellStyle name="Normal 2 8 9" xfId="8532" xr:uid="{9CC60869-E74A-43C9-99E2-2C1C6D8C0B62}"/>
    <cellStyle name="Normal 2 9" xfId="301" xr:uid="{0DF76266-795E-4FDA-9152-1D1B1E3BD97A}"/>
    <cellStyle name="Normal 2 9 10" xfId="1388" xr:uid="{85B0EF3C-667B-4001-890E-9358C533F588}"/>
    <cellStyle name="Normal 2 9 10 2" xfId="5478" xr:uid="{FD2F33A9-FFFC-4228-927E-BD3D5D4F979B}"/>
    <cellStyle name="Normal 2 9 10 2 2" xfId="13755" xr:uid="{54F9BF18-ED68-4FF6-9C3B-554D3BA7100F}"/>
    <cellStyle name="Normal 2 9 10 3" xfId="7503" xr:uid="{FAE3E76C-AA14-4F61-9F02-7601D7B129DD}"/>
    <cellStyle name="Normal 2 9 10 3 2" xfId="15780" xr:uid="{CCBFE4AC-7C54-496D-BDD6-4F89C48A3D68}"/>
    <cellStyle name="Normal 2 9 10 4" xfId="3444" xr:uid="{91098595-E085-42BF-A7A3-853C537B72EA}"/>
    <cellStyle name="Normal 2 9 10 4 2" xfId="11721" xr:uid="{FA5138E0-F614-41EB-9695-A2A3FE68D562}"/>
    <cellStyle name="Normal 2 9 10 5" xfId="9672" xr:uid="{87661463-60BD-4DC6-A82C-E71F6904514C}"/>
    <cellStyle name="Normal 2 9 11" xfId="879" xr:uid="{A0ACDB54-91EA-4D59-8806-7FD9046945C2}"/>
    <cellStyle name="Normal 2 9 11 2" xfId="4982" xr:uid="{35C5206A-D501-4289-89DC-F61D88702391}"/>
    <cellStyle name="Normal 2 9 11 2 2" xfId="13259" xr:uid="{F2E0B4DC-D9BA-4F72-B86D-A3827042E333}"/>
    <cellStyle name="Normal 2 9 11 3" xfId="7007" xr:uid="{1B2FBAF5-6F8C-4723-AC5E-82082D35165F}"/>
    <cellStyle name="Normal 2 9 11 3 2" xfId="15284" xr:uid="{35D0DEAA-4B49-46EE-BB61-D5BA7E13DC23}"/>
    <cellStyle name="Normal 2 9 11 4" xfId="2939" xr:uid="{6A62730D-B47F-4B7F-A85D-29A94B96284D}"/>
    <cellStyle name="Normal 2 9 11 4 2" xfId="11216" xr:uid="{7A3484D3-9E40-4412-94FB-D98544763295}"/>
    <cellStyle name="Normal 2 9 11 5" xfId="9168" xr:uid="{5CEB04B9-33BC-44D9-8D16-4B896BA0CFDB}"/>
    <cellStyle name="Normal 2 9 12" xfId="1930" xr:uid="{C86B89DD-DA92-489C-83E4-AD4E45EC867B}"/>
    <cellStyle name="Normal 2 9 12 2" xfId="6015" xr:uid="{99C41E55-1E56-4C28-B793-0DBE65AD6AD4}"/>
    <cellStyle name="Normal 2 9 12 2 2" xfId="14292" xr:uid="{C1E562C2-908F-4BD6-ACA1-F62C84F8FF05}"/>
    <cellStyle name="Normal 2 9 12 3" xfId="8015" xr:uid="{ACA2A803-DAD9-4B2F-8C87-D3B11AB66B87}"/>
    <cellStyle name="Normal 2 9 12 3 2" xfId="16292" xr:uid="{983588FD-489A-4609-8417-C0F6DD399812}"/>
    <cellStyle name="Normal 2 9 12 4" xfId="3982" xr:uid="{730B68BD-8ED1-464A-9D30-795CB148040D}"/>
    <cellStyle name="Normal 2 9 12 4 2" xfId="12259" xr:uid="{208F2237-C339-454E-AD10-40E78BEB5111}"/>
    <cellStyle name="Normal 2 9 12 5" xfId="10210" xr:uid="{578FE3E1-34EC-4A1A-89FA-0E880813B348}"/>
    <cellStyle name="Normal 2 9 13" xfId="4478" xr:uid="{2692F700-E724-4427-96A7-45DCD1573890}"/>
    <cellStyle name="Normal 2 9 13 2" xfId="12755" xr:uid="{41515FB9-8E80-4406-B9C5-144D10C95B36}"/>
    <cellStyle name="Normal 2 9 14" xfId="6509" xr:uid="{79CDE339-E2A2-4877-82EB-6C03F175FA16}"/>
    <cellStyle name="Normal 2 9 14 2" xfId="14786" xr:uid="{3880E1CF-1DDB-4EC6-9885-898BC67FA8BD}"/>
    <cellStyle name="Normal 2 9 15" xfId="2430" xr:uid="{83E769C8-58B3-4166-8708-4B0BE1DCAD55}"/>
    <cellStyle name="Normal 2 9 15 2" xfId="10707" xr:uid="{BE831516-3AC2-418F-9986-E86004B7C640}"/>
    <cellStyle name="Normal 2 9 16" xfId="8661" xr:uid="{2E7A4050-C340-4090-ACDF-4279DE6754E4}"/>
    <cellStyle name="Normal 2 9 2" xfId="223" xr:uid="{B24E1CF8-BDEE-4BD0-BD79-EF71AD0B327C}"/>
    <cellStyle name="Normal 2 9 2 2" xfId="1316" xr:uid="{D026CDBA-B920-41AD-AE86-91A060C90A37}"/>
    <cellStyle name="Normal 2 9 2 2 2" xfId="5406" xr:uid="{F629C79A-3CC4-4FA5-8031-924D3E97450E}"/>
    <cellStyle name="Normal 2 9 2 2 2 2" xfId="13683" xr:uid="{4AD12E46-9E5B-4C46-A48F-187F9BD4EF31}"/>
    <cellStyle name="Normal 2 9 2 2 3" xfId="7431" xr:uid="{85C23085-D2AA-4C36-BF32-1052311122E8}"/>
    <cellStyle name="Normal 2 9 2 2 3 2" xfId="15708" xr:uid="{A636F934-031A-4D5F-AB13-53C885E4D9BA}"/>
    <cellStyle name="Normal 2 9 2 2 4" xfId="3372" xr:uid="{72B78D6D-8A78-4F10-B9E6-68CE95AC4C08}"/>
    <cellStyle name="Normal 2 9 2 2 4 2" xfId="11649" xr:uid="{8357BAB7-400B-436B-824C-F315FFF167E4}"/>
    <cellStyle name="Normal 2 9 2 2 5" xfId="9600" xr:uid="{57C73CAB-3037-469E-A23F-60335C1CC3CC}"/>
    <cellStyle name="Normal 2 9 2 3" xfId="807" xr:uid="{BAE1D291-227F-424F-9A22-D4E8B2023155}"/>
    <cellStyle name="Normal 2 9 2 3 2" xfId="4910" xr:uid="{6D0B797C-EA8B-468E-92E0-927967338D45}"/>
    <cellStyle name="Normal 2 9 2 3 2 2" xfId="13187" xr:uid="{1E4EF54A-29FF-41D8-BDB5-A9EA77B2DA2D}"/>
    <cellStyle name="Normal 2 9 2 3 3" xfId="6935" xr:uid="{09D21933-D34A-4648-A4B5-32DEB6A1B890}"/>
    <cellStyle name="Normal 2 9 2 3 3 2" xfId="15212" xr:uid="{6E5F438F-20E8-4999-B1A6-9CD6B911EABC}"/>
    <cellStyle name="Normal 2 9 2 3 4" xfId="2867" xr:uid="{BC39BE89-CB23-49E6-BB98-422A429696D8}"/>
    <cellStyle name="Normal 2 9 2 3 4 2" xfId="11144" xr:uid="{E195D9DB-17C9-4FBD-A7C9-7F7E3936F8EF}"/>
    <cellStyle name="Normal 2 9 2 3 5" xfId="9096" xr:uid="{B1526714-49C2-4354-82E1-21CFAE0C7937}"/>
    <cellStyle name="Normal 2 9 2 4" xfId="1858" xr:uid="{ECC43014-C49A-437F-9011-B1AD41C778F2}"/>
    <cellStyle name="Normal 2 9 2 4 2" xfId="5943" xr:uid="{11CBB157-ACAA-438D-9134-765DC95F35C5}"/>
    <cellStyle name="Normal 2 9 2 4 2 2" xfId="14220" xr:uid="{A82965F8-18F1-493F-93F8-D55FE8603C71}"/>
    <cellStyle name="Normal 2 9 2 4 3" xfId="7943" xr:uid="{33A6495B-C68D-4AFF-9D8B-A789748AC21D}"/>
    <cellStyle name="Normal 2 9 2 4 3 2" xfId="16220" xr:uid="{9C6EF6ED-4E60-4276-8D6A-B6FBC299CDE1}"/>
    <cellStyle name="Normal 2 9 2 4 4" xfId="3910" xr:uid="{D8AC9BF4-351B-44FB-9E46-0A4877941C57}"/>
    <cellStyle name="Normal 2 9 2 4 4 2" xfId="12187" xr:uid="{65047EB0-91C2-4834-B463-304D1F1B73A9}"/>
    <cellStyle name="Normal 2 9 2 4 5" xfId="10138" xr:uid="{85A55783-CCE1-45BE-B07B-CD28783A7E83}"/>
    <cellStyle name="Normal 2 9 2 5" xfId="4406" xr:uid="{5CAA2345-4E72-45C9-94B6-906A09F79009}"/>
    <cellStyle name="Normal 2 9 2 5 2" xfId="12683" xr:uid="{11936447-FB45-40A7-88A8-964B000CA782}"/>
    <cellStyle name="Normal 2 9 2 6" xfId="6437" xr:uid="{426CC8D4-BF0B-4447-86DA-CD80823BAD4A}"/>
    <cellStyle name="Normal 2 9 2 6 2" xfId="14714" xr:uid="{B350C66E-E57D-4520-8DA5-3B21AE7F3657}"/>
    <cellStyle name="Normal 2 9 2 7" xfId="2358" xr:uid="{ED006CF1-C4D4-4B10-B9F9-C2522735DC86}"/>
    <cellStyle name="Normal 2 9 2 7 2" xfId="10635" xr:uid="{4535816A-8848-49A5-A6E7-FB1F30FFAF29}"/>
    <cellStyle name="Normal 2 9 2 8" xfId="8589" xr:uid="{EA383334-EB9A-4C80-863E-D6FF983142CD}"/>
    <cellStyle name="Normal 2 9 3" xfId="226" xr:uid="{506A6465-06FE-4F5C-97D1-2B60A87212CD}"/>
    <cellStyle name="Normal 2 9 3 2" xfId="1319" xr:uid="{3C9555BA-630D-4DCE-917F-924D6CAB0F40}"/>
    <cellStyle name="Normal 2 9 3 2 2" xfId="5409" xr:uid="{1D79917E-2FCF-4738-B30C-B895B7CF2A99}"/>
    <cellStyle name="Normal 2 9 3 2 2 2" xfId="13686" xr:uid="{6831EC56-8A95-422C-A0E7-C5686860C3D1}"/>
    <cellStyle name="Normal 2 9 3 2 3" xfId="7434" xr:uid="{76640C27-B703-4DC2-88E6-D6F8E17CEA72}"/>
    <cellStyle name="Normal 2 9 3 2 3 2" xfId="15711" xr:uid="{846C5AE9-A4DA-42A4-A7B8-551937CD29B2}"/>
    <cellStyle name="Normal 2 9 3 2 4" xfId="3375" xr:uid="{7515557C-23B8-4F78-81DA-1B0FAE4A0062}"/>
    <cellStyle name="Normal 2 9 3 2 4 2" xfId="11652" xr:uid="{8D5A0492-7C3D-4311-83CF-13557B461552}"/>
    <cellStyle name="Normal 2 9 3 2 5" xfId="9603" xr:uid="{EEF471F2-FED6-4FCF-875B-5A5B646A71D4}"/>
    <cellStyle name="Normal 2 9 3 3" xfId="810" xr:uid="{1D8D3C81-6BB2-4C66-8DAC-2E0513CBE827}"/>
    <cellStyle name="Normal 2 9 3 3 2" xfId="4913" xr:uid="{7CF6F9D3-7507-4111-801E-3A559FDECC1F}"/>
    <cellStyle name="Normal 2 9 3 3 2 2" xfId="13190" xr:uid="{FB7BD201-BB82-47D4-BECD-283632A949C6}"/>
    <cellStyle name="Normal 2 9 3 3 3" xfId="6938" xr:uid="{CC2EAFCB-8BFC-4AC5-84CA-582497619F2E}"/>
    <cellStyle name="Normal 2 9 3 3 3 2" xfId="15215" xr:uid="{058E993F-0804-435E-A66B-1B9DFD8C322C}"/>
    <cellStyle name="Normal 2 9 3 3 4" xfId="2870" xr:uid="{9A754966-D51C-42CA-99DE-F9D21CC87B6E}"/>
    <cellStyle name="Normal 2 9 3 3 4 2" xfId="11147" xr:uid="{8D37A212-22FB-4388-950B-F18FC33BF6A8}"/>
    <cellStyle name="Normal 2 9 3 3 5" xfId="9099" xr:uid="{5C4AE9CC-CFD2-4B2D-92F3-F1D4E242CDAD}"/>
    <cellStyle name="Normal 2 9 3 4" xfId="1861" xr:uid="{14D6C6CD-9011-4A2F-BA71-0980EA76053F}"/>
    <cellStyle name="Normal 2 9 3 4 2" xfId="5946" xr:uid="{6E8F6B5F-0C42-46F6-9E17-2C62488817D8}"/>
    <cellStyle name="Normal 2 9 3 4 2 2" xfId="14223" xr:uid="{C451DFEE-870B-411A-AD28-2E0D63A8778A}"/>
    <cellStyle name="Normal 2 9 3 4 3" xfId="7946" xr:uid="{14609F29-C613-44AE-9640-7665CB5C1F73}"/>
    <cellStyle name="Normal 2 9 3 4 3 2" xfId="16223" xr:uid="{F63E54E5-9E26-4EF9-8EE1-D707B6530F97}"/>
    <cellStyle name="Normal 2 9 3 4 4" xfId="3913" xr:uid="{46F6AF2C-E07A-4673-8A4B-657CDF39F39E}"/>
    <cellStyle name="Normal 2 9 3 4 4 2" xfId="12190" xr:uid="{51B043D0-E10B-4F92-B810-9D9864EDEEAD}"/>
    <cellStyle name="Normal 2 9 3 4 5" xfId="10141" xr:uid="{EA1F378E-2BD7-4790-BFAD-99A37E757B87}"/>
    <cellStyle name="Normal 2 9 3 5" xfId="4409" xr:uid="{7E2F5DEF-604A-4509-B17D-336C53790940}"/>
    <cellStyle name="Normal 2 9 3 5 2" xfId="12686" xr:uid="{94BAA029-14C0-448E-832A-B1A36E961115}"/>
    <cellStyle name="Normal 2 9 3 6" xfId="6440" xr:uid="{0CBBE3B1-A710-4F76-B73B-E83CA8DE3BA9}"/>
    <cellStyle name="Normal 2 9 3 6 2" xfId="14717" xr:uid="{B083E9D0-D785-4A0B-9E2F-973134A5AB31}"/>
    <cellStyle name="Normal 2 9 3 7" xfId="2361" xr:uid="{48ACC99C-D63B-43D3-83D0-4FE53482EBAC}"/>
    <cellStyle name="Normal 2 9 3 7 2" xfId="10638" xr:uid="{D3F8A4F9-CA40-4E6A-8FE9-51F3B9282255}"/>
    <cellStyle name="Normal 2 9 3 8" xfId="8592" xr:uid="{19C796AA-A06E-49B2-B80D-8D92E2DEBD50}"/>
    <cellStyle name="Normal 2 9 4" xfId="229" xr:uid="{1D76F0AE-B37A-43D8-A463-991592EEF114}"/>
    <cellStyle name="Normal 2 9 4 2" xfId="1321" xr:uid="{2C4153AB-AEC9-4718-8BDD-D97ECC1FAED6}"/>
    <cellStyle name="Normal 2 9 4 2 2" xfId="5411" xr:uid="{51F951A7-E84F-44F9-AB39-4F688AB2CE86}"/>
    <cellStyle name="Normal 2 9 4 2 2 2" xfId="13688" xr:uid="{FC78BB24-05CB-4400-B76F-B299BF091C39}"/>
    <cellStyle name="Normal 2 9 4 2 3" xfId="7436" xr:uid="{23FC7DB7-309C-434C-A24C-18BE920CC63C}"/>
    <cellStyle name="Normal 2 9 4 2 3 2" xfId="15713" xr:uid="{1668ECD5-DEC0-45EF-B2C6-8E02CF58A905}"/>
    <cellStyle name="Normal 2 9 4 2 4" xfId="3377" xr:uid="{6B582909-AF7C-414B-990A-B5C4622D2A12}"/>
    <cellStyle name="Normal 2 9 4 2 4 2" xfId="11654" xr:uid="{9ADDF949-D41F-4062-9DF6-DC7FF0C9E095}"/>
    <cellStyle name="Normal 2 9 4 2 5" xfId="9605" xr:uid="{0E791C7D-90E0-49E8-8A12-BBD3F97D0B54}"/>
    <cellStyle name="Normal 2 9 4 3" xfId="812" xr:uid="{50CDA7D7-1C30-4BE4-803E-BB8DE0716CCB}"/>
    <cellStyle name="Normal 2 9 4 3 2" xfId="4915" xr:uid="{7D3347DE-6E95-4FA7-B80F-1BD81367C6A8}"/>
    <cellStyle name="Normal 2 9 4 3 2 2" xfId="13192" xr:uid="{EDCFD001-CA9D-48B0-B339-F597940C38A8}"/>
    <cellStyle name="Normal 2 9 4 3 3" xfId="6940" xr:uid="{2242CF73-F089-4AE7-8592-AB72A0D84711}"/>
    <cellStyle name="Normal 2 9 4 3 3 2" xfId="15217" xr:uid="{EEF1D952-1EA5-487B-9817-4E91FC803A16}"/>
    <cellStyle name="Normal 2 9 4 3 4" xfId="2872" xr:uid="{0DDD6524-72AD-4E93-9338-8B2971E2B32B}"/>
    <cellStyle name="Normal 2 9 4 3 4 2" xfId="11149" xr:uid="{74C1E57E-2002-487D-9467-697DE90F7D85}"/>
    <cellStyle name="Normal 2 9 4 3 5" xfId="9101" xr:uid="{0B10E43A-8B35-448E-BED2-BA4F6F20F396}"/>
    <cellStyle name="Normal 2 9 4 4" xfId="1863" xr:uid="{F3298F16-692E-4725-A87F-95CCD96E8FA5}"/>
    <cellStyle name="Normal 2 9 4 4 2" xfId="5948" xr:uid="{774D9CAA-DCAB-4192-B7B2-D4CAFF6FB67A}"/>
    <cellStyle name="Normal 2 9 4 4 2 2" xfId="14225" xr:uid="{6FD4F0A2-4770-44ED-A08F-BE8A19C9F633}"/>
    <cellStyle name="Normal 2 9 4 4 3" xfId="7948" xr:uid="{F6822ABF-D925-477D-ACB0-C25269FC7B87}"/>
    <cellStyle name="Normal 2 9 4 4 3 2" xfId="16225" xr:uid="{C4CC9E8A-6372-4B83-B418-D5262301E8ED}"/>
    <cellStyle name="Normal 2 9 4 4 4" xfId="3915" xr:uid="{00658A4A-76B3-4267-AFF6-915331A8446C}"/>
    <cellStyle name="Normal 2 9 4 4 4 2" xfId="12192" xr:uid="{D2AFA3F3-3E50-4E7E-934B-49BED15FD447}"/>
    <cellStyle name="Normal 2 9 4 4 5" xfId="10143" xr:uid="{160542A0-856F-4C2E-9F03-2EF9C98AC383}"/>
    <cellStyle name="Normal 2 9 4 5" xfId="4411" xr:uid="{182C8B67-4493-49F6-B5CD-E1915434F3BA}"/>
    <cellStyle name="Normal 2 9 4 5 2" xfId="12688" xr:uid="{A3667855-A18B-468E-BABD-FBD01F814C9D}"/>
    <cellStyle name="Normal 2 9 4 6" xfId="6442" xr:uid="{ACF46347-7D00-4CF0-8031-000FE678959F}"/>
    <cellStyle name="Normal 2 9 4 6 2" xfId="14719" xr:uid="{EB2DCCD6-FD64-4065-9A94-B82153944A7C}"/>
    <cellStyle name="Normal 2 9 4 7" xfId="2363" xr:uid="{12B15EC7-CB50-451E-BFCA-F4230098F065}"/>
    <cellStyle name="Normal 2 9 4 7 2" xfId="10640" xr:uid="{BB8AF734-FD85-45E0-B587-0FE31594184B}"/>
    <cellStyle name="Normal 2 9 4 8" xfId="8594" xr:uid="{6A913988-C978-4728-A93B-584E74A1B4E3}"/>
    <cellStyle name="Normal 2 9 5" xfId="232" xr:uid="{82975FA9-42E6-4FB2-915C-170046F16FDF}"/>
    <cellStyle name="Normal 2 9 5 2" xfId="1323" xr:uid="{ABAE082B-9E91-478D-91BF-CB87A4763060}"/>
    <cellStyle name="Normal 2 9 5 2 2" xfId="5413" xr:uid="{01E7E643-2C38-48EA-8B1A-7E96E92B6E03}"/>
    <cellStyle name="Normal 2 9 5 2 2 2" xfId="13690" xr:uid="{7624DFAE-567B-4799-8399-7BEB136BCA3B}"/>
    <cellStyle name="Normal 2 9 5 2 3" xfId="7438" xr:uid="{9FA54A58-137A-4FF3-AC9C-3FF6EF40737A}"/>
    <cellStyle name="Normal 2 9 5 2 3 2" xfId="15715" xr:uid="{DA24B217-C41B-430F-8BA7-5FE6F577753E}"/>
    <cellStyle name="Normal 2 9 5 2 4" xfId="3379" xr:uid="{9FFC9DCE-7312-4C6E-BB9E-AB0B2ECDA2E5}"/>
    <cellStyle name="Normal 2 9 5 2 4 2" xfId="11656" xr:uid="{E8C04BEA-AB04-4BE9-BCB1-E89BB69F2204}"/>
    <cellStyle name="Normal 2 9 5 2 5" xfId="9607" xr:uid="{980CEB59-B198-4D59-8BD6-2A1B3BD8D306}"/>
    <cellStyle name="Normal 2 9 5 3" xfId="814" xr:uid="{01877617-0894-4FF0-A435-39BC83AC84B2}"/>
    <cellStyle name="Normal 2 9 5 3 2" xfId="4917" xr:uid="{E0A587FF-232E-411B-BC37-2C5D9232F9C1}"/>
    <cellStyle name="Normal 2 9 5 3 2 2" xfId="13194" xr:uid="{314B3216-5FB0-4A9D-B6AE-CE0B5FF479A7}"/>
    <cellStyle name="Normal 2 9 5 3 3" xfId="6942" xr:uid="{534D0DD0-ED0B-4D71-8B09-71600348D1B9}"/>
    <cellStyle name="Normal 2 9 5 3 3 2" xfId="15219" xr:uid="{54948B74-4A50-49BA-A606-127C7C5E3D6C}"/>
    <cellStyle name="Normal 2 9 5 3 4" xfId="2874" xr:uid="{1D381ED4-5EAA-44A7-AF76-99DC8D9D29EF}"/>
    <cellStyle name="Normal 2 9 5 3 4 2" xfId="11151" xr:uid="{A375C5B3-8723-437A-BB8F-267E526FEBE5}"/>
    <cellStyle name="Normal 2 9 5 3 5" xfId="9103" xr:uid="{BA039561-A0E0-4F7F-A2A8-2AB0AECF2D23}"/>
    <cellStyle name="Normal 2 9 5 4" xfId="1865" xr:uid="{C378DE56-C209-43F4-B978-CAF32849B46A}"/>
    <cellStyle name="Normal 2 9 5 4 2" xfId="5950" xr:uid="{7F01B51F-62AA-4352-B7F6-B6999A5D7211}"/>
    <cellStyle name="Normal 2 9 5 4 2 2" xfId="14227" xr:uid="{4CBB5A4D-7A5F-403D-88AA-A8D1C3F2A323}"/>
    <cellStyle name="Normal 2 9 5 4 3" xfId="7950" xr:uid="{3343C26F-AA43-49C8-8631-12D68EB5B26F}"/>
    <cellStyle name="Normal 2 9 5 4 3 2" xfId="16227" xr:uid="{9004C716-FB35-4BB1-A304-044DD404BC30}"/>
    <cellStyle name="Normal 2 9 5 4 4" xfId="3917" xr:uid="{E16501D0-D53D-41C7-B42D-8691F9927A67}"/>
    <cellStyle name="Normal 2 9 5 4 4 2" xfId="12194" xr:uid="{FA9639AA-C0CA-4787-A7D3-2A18C3D7BB4A}"/>
    <cellStyle name="Normal 2 9 5 4 5" xfId="10145" xr:uid="{0E107710-D81B-4120-9904-7C79A5FE9041}"/>
    <cellStyle name="Normal 2 9 5 5" xfId="4413" xr:uid="{ADD5D605-4B03-4BAC-9867-F483BE90985D}"/>
    <cellStyle name="Normal 2 9 5 5 2" xfId="12690" xr:uid="{B7A7FAA4-A2F7-4436-85A7-2A0EA5F2651A}"/>
    <cellStyle name="Normal 2 9 5 6" xfId="6444" xr:uid="{BF3160E7-50FF-4250-B44C-05F3DB32C96D}"/>
    <cellStyle name="Normal 2 9 5 6 2" xfId="14721" xr:uid="{C4DE1E90-AD92-439A-9EFA-FF5EA520D8EA}"/>
    <cellStyle name="Normal 2 9 5 7" xfId="2365" xr:uid="{5339C8A2-CD90-414D-9B51-DE0F9BACB401}"/>
    <cellStyle name="Normal 2 9 5 7 2" xfId="10642" xr:uid="{E2BB480A-47E8-40A2-ABDD-670A80A1A42A}"/>
    <cellStyle name="Normal 2 9 5 8" xfId="8596" xr:uid="{88C06D6B-D531-4A33-9991-723D940D39F6}"/>
    <cellStyle name="Normal 2 9 6" xfId="236" xr:uid="{425091E0-3CD8-4544-8E6C-F7EA5A496A11}"/>
    <cellStyle name="Normal 2 9 6 2" xfId="1326" xr:uid="{AD6E5FF3-97A2-428D-BE81-39792561455F}"/>
    <cellStyle name="Normal 2 9 6 2 2" xfId="5416" xr:uid="{E71923C1-BE1E-4978-B00A-DE262B6DC13D}"/>
    <cellStyle name="Normal 2 9 6 2 2 2" xfId="13693" xr:uid="{46B4D5A5-E84D-487D-905A-E4E23935FB24}"/>
    <cellStyle name="Normal 2 9 6 2 3" xfId="7441" xr:uid="{9C5119BF-165E-455C-B788-FB9DA9F27F51}"/>
    <cellStyle name="Normal 2 9 6 2 3 2" xfId="15718" xr:uid="{249C320B-140A-4F93-A6F6-6E493DF52E3B}"/>
    <cellStyle name="Normal 2 9 6 2 4" xfId="3382" xr:uid="{93D66E8D-F3AA-42C4-AE3C-117B44DE7FF6}"/>
    <cellStyle name="Normal 2 9 6 2 4 2" xfId="11659" xr:uid="{32FB67A7-6552-4CEC-915B-30FDE83C9333}"/>
    <cellStyle name="Normal 2 9 6 2 5" xfId="9610" xr:uid="{FD84967A-5088-4CF9-BFD3-1BEE963258CB}"/>
    <cellStyle name="Normal 2 9 6 3" xfId="817" xr:uid="{C532D30E-3001-4862-AF51-46FBB8E676E2}"/>
    <cellStyle name="Normal 2 9 6 3 2" xfId="4920" xr:uid="{6994A5BE-6AD1-4969-BF86-B0A7FD2F4846}"/>
    <cellStyle name="Normal 2 9 6 3 2 2" xfId="13197" xr:uid="{7E712BAB-683D-43F8-B935-E77DC724DF54}"/>
    <cellStyle name="Normal 2 9 6 3 3" xfId="6945" xr:uid="{DDC4E5EF-DBA3-4D1E-AD40-90A629F1978E}"/>
    <cellStyle name="Normal 2 9 6 3 3 2" xfId="15222" xr:uid="{41FD8E17-A638-48D0-8A60-E8AEFA15015B}"/>
    <cellStyle name="Normal 2 9 6 3 4" xfId="2877" xr:uid="{A8DBB7C1-1BF5-4521-A4DE-B6CC710C745B}"/>
    <cellStyle name="Normal 2 9 6 3 4 2" xfId="11154" xr:uid="{1D106795-964A-4552-9D5C-369D2E8FA851}"/>
    <cellStyle name="Normal 2 9 6 3 5" xfId="9106" xr:uid="{2C683248-0B02-4D5C-B46E-3B81DA63FC60}"/>
    <cellStyle name="Normal 2 9 6 4" xfId="1868" xr:uid="{E1AD5544-D071-4E25-BE86-FDC05CE67490}"/>
    <cellStyle name="Normal 2 9 6 4 2" xfId="5953" xr:uid="{191C45A8-2973-4D35-B683-4108C6F691F3}"/>
    <cellStyle name="Normal 2 9 6 4 2 2" xfId="14230" xr:uid="{50752F39-058D-42DF-9829-76ABE89702FD}"/>
    <cellStyle name="Normal 2 9 6 4 3" xfId="7953" xr:uid="{C4A98686-B4B9-4EE5-BE16-AF5D7AA087C3}"/>
    <cellStyle name="Normal 2 9 6 4 3 2" xfId="16230" xr:uid="{D2E9BC42-CA4A-4580-8D3A-4932736150A6}"/>
    <cellStyle name="Normal 2 9 6 4 4" xfId="3920" xr:uid="{BA5243D2-79F6-4C6A-A1F4-4CD6E007577C}"/>
    <cellStyle name="Normal 2 9 6 4 4 2" xfId="12197" xr:uid="{E8F5A905-B414-462B-863F-F7E41A78C2A3}"/>
    <cellStyle name="Normal 2 9 6 4 5" xfId="10148" xr:uid="{A1744ABD-B9FE-4D54-AA18-B9DA6DD27519}"/>
    <cellStyle name="Normal 2 9 6 5" xfId="4416" xr:uid="{7D629993-C7BF-4835-B06C-45607749F17F}"/>
    <cellStyle name="Normal 2 9 6 5 2" xfId="12693" xr:uid="{11851571-3167-46CB-9247-0906C357F3EF}"/>
    <cellStyle name="Normal 2 9 6 6" xfId="6447" xr:uid="{DAB3F7DA-8E15-4B2A-88F5-18795B7C2965}"/>
    <cellStyle name="Normal 2 9 6 6 2" xfId="14724" xr:uid="{884C492D-105D-412B-8C2C-B248F67D4598}"/>
    <cellStyle name="Normal 2 9 6 7" xfId="2368" xr:uid="{B8533842-2DBB-4BF9-80D8-C9D9368DE6CB}"/>
    <cellStyle name="Normal 2 9 6 7 2" xfId="10645" xr:uid="{B745170D-61C2-48F0-9266-E0C3BBBA9335}"/>
    <cellStyle name="Normal 2 9 6 8" xfId="8599" xr:uid="{98B3ACB7-E5A3-46B9-BCF2-5CDF81F237F5}"/>
    <cellStyle name="Normal 2 9 7" xfId="240" xr:uid="{E9BE1DA9-3DDF-4552-8E86-93C6F4280DA5}"/>
    <cellStyle name="Normal 2 9 7 2" xfId="1329" xr:uid="{D53487AC-A480-483A-AC1B-6A406476252F}"/>
    <cellStyle name="Normal 2 9 7 2 2" xfId="5419" xr:uid="{79B9F90A-C8A7-4A63-93A5-E0A4FC006E85}"/>
    <cellStyle name="Normal 2 9 7 2 2 2" xfId="13696" xr:uid="{4CD5222E-36CB-427E-8131-58EC232BE18C}"/>
    <cellStyle name="Normal 2 9 7 2 3" xfId="7444" xr:uid="{17B74824-8F39-4E0A-83D1-D76240134E31}"/>
    <cellStyle name="Normal 2 9 7 2 3 2" xfId="15721" xr:uid="{74A85A01-8182-4A3D-B887-7A963EDBB3ED}"/>
    <cellStyle name="Normal 2 9 7 2 4" xfId="3385" xr:uid="{E4B8AD01-E5A8-48B2-955E-08303D647AEA}"/>
    <cellStyle name="Normal 2 9 7 2 4 2" xfId="11662" xr:uid="{5A2CFF9F-BD24-451E-9B8D-D286D84626D6}"/>
    <cellStyle name="Normal 2 9 7 2 5" xfId="9613" xr:uid="{57BC1A0B-EC3B-40DF-984F-E646FC55150C}"/>
    <cellStyle name="Normal 2 9 7 3" xfId="820" xr:uid="{792C095B-571C-45FB-9AA4-20C1B0E5A791}"/>
    <cellStyle name="Normal 2 9 7 3 2" xfId="4923" xr:uid="{3B1B37DF-AE59-4A1C-8D26-84B2DE11E9D7}"/>
    <cellStyle name="Normal 2 9 7 3 2 2" xfId="13200" xr:uid="{DBC3963A-3AC2-4D43-87C3-877E45232554}"/>
    <cellStyle name="Normal 2 9 7 3 3" xfId="6948" xr:uid="{033253FE-D992-4202-9A1B-10B9ACFFFD51}"/>
    <cellStyle name="Normal 2 9 7 3 3 2" xfId="15225" xr:uid="{414A69AD-7654-4462-A646-63B661AEA0E2}"/>
    <cellStyle name="Normal 2 9 7 3 4" xfId="2880" xr:uid="{9E75A701-584E-4136-B0F1-10E129DDF7D6}"/>
    <cellStyle name="Normal 2 9 7 3 4 2" xfId="11157" xr:uid="{CA81C156-ED49-43CD-B751-A4E999C3C451}"/>
    <cellStyle name="Normal 2 9 7 3 5" xfId="9109" xr:uid="{AF64A2D3-0CA4-469B-BA95-4110490E0729}"/>
    <cellStyle name="Normal 2 9 7 4" xfId="1871" xr:uid="{975291AE-243B-475A-999C-A2BE37DDC10D}"/>
    <cellStyle name="Normal 2 9 7 4 2" xfId="5956" xr:uid="{F103B4C2-86F2-4F69-8E36-79451D2C082B}"/>
    <cellStyle name="Normal 2 9 7 4 2 2" xfId="14233" xr:uid="{A30E30E3-DD43-42D1-9AF6-9E2DD6C2DDDC}"/>
    <cellStyle name="Normal 2 9 7 4 3" xfId="7956" xr:uid="{65428E0F-1A72-4D71-8BCD-75E96A6DBAA3}"/>
    <cellStyle name="Normal 2 9 7 4 3 2" xfId="16233" xr:uid="{6A73E00E-96CB-4645-B853-2587DEB7336A}"/>
    <cellStyle name="Normal 2 9 7 4 4" xfId="3923" xr:uid="{C1970735-CEFF-47D7-9F71-BBDA1331717D}"/>
    <cellStyle name="Normal 2 9 7 4 4 2" xfId="12200" xr:uid="{675175A6-81E1-4633-B2D4-DCDB2D8E9C91}"/>
    <cellStyle name="Normal 2 9 7 4 5" xfId="10151" xr:uid="{0E9BDDFB-086A-4F1B-94E6-3D0D54741AC0}"/>
    <cellStyle name="Normal 2 9 7 5" xfId="4419" xr:uid="{0CEFF9DD-46B4-4A48-8635-0D894494916D}"/>
    <cellStyle name="Normal 2 9 7 5 2" xfId="12696" xr:uid="{04E78968-312D-4AF1-B0FD-510E3C09927A}"/>
    <cellStyle name="Normal 2 9 7 6" xfId="6450" xr:uid="{A9B6A7A3-471B-4C79-B4DC-341B5D2E0801}"/>
    <cellStyle name="Normal 2 9 7 6 2" xfId="14727" xr:uid="{C4B37291-5C2C-4D0F-BC0F-AA373F89486E}"/>
    <cellStyle name="Normal 2 9 7 7" xfId="2371" xr:uid="{960A272B-80FD-4076-BA8E-C9D6DAE2D737}"/>
    <cellStyle name="Normal 2 9 7 7 2" xfId="10648" xr:uid="{61D28CAC-F78E-482B-81E8-1F72E6F9BF0F}"/>
    <cellStyle name="Normal 2 9 7 8" xfId="8602" xr:uid="{E1AC351E-792B-4D19-AB17-42EDB6B31E91}"/>
    <cellStyle name="Normal 2 9 8" xfId="243" xr:uid="{9D49864B-3135-429A-83CB-89589B0A355C}"/>
    <cellStyle name="Normal 2 9 8 2" xfId="1331" xr:uid="{FF6012F0-6014-4A67-888D-EBC1FD9B1369}"/>
    <cellStyle name="Normal 2 9 8 2 2" xfId="5421" xr:uid="{0D481D1A-6103-4855-B6AE-F77B1027CF13}"/>
    <cellStyle name="Normal 2 9 8 2 2 2" xfId="13698" xr:uid="{E8CA22DB-06DF-4B87-B862-E8596C7F627A}"/>
    <cellStyle name="Normal 2 9 8 2 3" xfId="7446" xr:uid="{73807980-69BC-4FAE-8602-3C247C3EFE1D}"/>
    <cellStyle name="Normal 2 9 8 2 3 2" xfId="15723" xr:uid="{047E15EE-A4AC-4786-9097-F07E81C4DFFC}"/>
    <cellStyle name="Normal 2 9 8 2 4" xfId="3387" xr:uid="{305D174A-EE46-4C52-8536-8EE5511B6AB5}"/>
    <cellStyle name="Normal 2 9 8 2 4 2" xfId="11664" xr:uid="{424091D5-F67A-4169-97E9-8EF20DEA0E66}"/>
    <cellStyle name="Normal 2 9 8 2 5" xfId="9615" xr:uid="{B8999182-2340-43F3-ADD1-536D0F8530BE}"/>
    <cellStyle name="Normal 2 9 8 3" xfId="822" xr:uid="{1E575CCC-A158-4271-8028-C2E5898B79F0}"/>
    <cellStyle name="Normal 2 9 8 3 2" xfId="4925" xr:uid="{7B0258C6-1964-4B88-8220-62155FB70A29}"/>
    <cellStyle name="Normal 2 9 8 3 2 2" xfId="13202" xr:uid="{1FCF44F6-41FC-462B-8E0E-96283D589027}"/>
    <cellStyle name="Normal 2 9 8 3 3" xfId="6950" xr:uid="{36FE757B-CE49-4B67-937E-469E19A8FD6A}"/>
    <cellStyle name="Normal 2 9 8 3 3 2" xfId="15227" xr:uid="{FA78297F-73EC-4AA0-8353-A544C2DE0FCE}"/>
    <cellStyle name="Normal 2 9 8 3 4" xfId="2882" xr:uid="{91E83337-26ED-4148-8997-A60E4F11E618}"/>
    <cellStyle name="Normal 2 9 8 3 4 2" xfId="11159" xr:uid="{02ADB4E9-F803-4D68-B5B5-8C63F99FF2FA}"/>
    <cellStyle name="Normal 2 9 8 3 5" xfId="9111" xr:uid="{01D5CA5E-5806-4EDA-B6FB-659D99971B7B}"/>
    <cellStyle name="Normal 2 9 8 4" xfId="1873" xr:uid="{CE54D46B-A778-4B05-9693-090C4055529A}"/>
    <cellStyle name="Normal 2 9 8 4 2" xfId="5958" xr:uid="{6D87259F-280D-4B1E-84D1-0984AD25C560}"/>
    <cellStyle name="Normal 2 9 8 4 2 2" xfId="14235" xr:uid="{03A8EF7C-FDD1-4FDC-891B-F7E3F32514E8}"/>
    <cellStyle name="Normal 2 9 8 4 3" xfId="7958" xr:uid="{5454EEE9-27E2-49D7-ABEF-8CA838DA73CD}"/>
    <cellStyle name="Normal 2 9 8 4 3 2" xfId="16235" xr:uid="{02FC3D05-235E-4387-A5FB-3A13E1BCE079}"/>
    <cellStyle name="Normal 2 9 8 4 4" xfId="3925" xr:uid="{6790CAE1-E18D-41BF-B73E-F65610929A7B}"/>
    <cellStyle name="Normal 2 9 8 4 4 2" xfId="12202" xr:uid="{EF947243-3D2D-484A-AF43-7EC5A19FC9BE}"/>
    <cellStyle name="Normal 2 9 8 4 5" xfId="10153" xr:uid="{1031C9A3-4B81-4207-8F55-7B817D617D9F}"/>
    <cellStyle name="Normal 2 9 8 5" xfId="4421" xr:uid="{19DCDEAF-A2D5-4165-952D-85FFABF920C7}"/>
    <cellStyle name="Normal 2 9 8 5 2" xfId="12698" xr:uid="{3D21D159-FC3A-4C0D-9364-3D7C4B5885FA}"/>
    <cellStyle name="Normal 2 9 8 6" xfId="6452" xr:uid="{0B6D7DB0-6EB1-4EC4-8B9B-843554C3B374}"/>
    <cellStyle name="Normal 2 9 8 6 2" xfId="14729" xr:uid="{93CE17C3-D008-47BF-A716-D9B55397C89A}"/>
    <cellStyle name="Normal 2 9 8 7" xfId="2373" xr:uid="{1521490C-89F1-4E61-B2C9-3E814C6B30C5}"/>
    <cellStyle name="Normal 2 9 8 7 2" xfId="10650" xr:uid="{9F6DCA07-CAA7-4222-B8CF-EFCC33918280}"/>
    <cellStyle name="Normal 2 9 8 8" xfId="8604" xr:uid="{21BBFFDC-91AC-42E9-8146-201FC8A05576}"/>
    <cellStyle name="Normal 2 9 9" xfId="245" xr:uid="{E2FD7976-5E91-4A12-B06A-6DB0430F74D3}"/>
    <cellStyle name="Normal 2 9 9 2" xfId="1333" xr:uid="{083E0317-1C6F-47DA-8947-6A90B0D7344D}"/>
    <cellStyle name="Normal 2 9 9 2 2" xfId="5423" xr:uid="{D3F83786-61C6-4755-A544-5A044950B1E1}"/>
    <cellStyle name="Normal 2 9 9 2 2 2" xfId="13700" xr:uid="{3A39AFBB-D7CD-46AC-947D-501E12CEF419}"/>
    <cellStyle name="Normal 2 9 9 2 3" xfId="7448" xr:uid="{005BA989-63FD-47A5-9F63-CAE1337CC578}"/>
    <cellStyle name="Normal 2 9 9 2 3 2" xfId="15725" xr:uid="{C8DADFC5-11D3-4E70-AFF7-CF15B8B4F611}"/>
    <cellStyle name="Normal 2 9 9 2 4" xfId="3389" xr:uid="{A63A9839-38F6-40A8-9DB5-77E1617DD2F5}"/>
    <cellStyle name="Normal 2 9 9 2 4 2" xfId="11666" xr:uid="{B89271B9-4101-4898-BDC8-21F664A9BC25}"/>
    <cellStyle name="Normal 2 9 9 2 5" xfId="9617" xr:uid="{868664AA-3018-4986-81BC-1618A4C19348}"/>
    <cellStyle name="Normal 2 9 9 3" xfId="824" xr:uid="{AECD40D3-61AB-47DF-8EB2-D7A057D8D19D}"/>
    <cellStyle name="Normal 2 9 9 3 2" xfId="4927" xr:uid="{E87B5721-2953-437A-A7AA-DA3CCCA5EBD7}"/>
    <cellStyle name="Normal 2 9 9 3 2 2" xfId="13204" xr:uid="{EDF091C3-9E4A-463B-A16C-B694CCF119BD}"/>
    <cellStyle name="Normal 2 9 9 3 3" xfId="6952" xr:uid="{8568E8AC-3115-4DBA-BF68-D8D447F87DDD}"/>
    <cellStyle name="Normal 2 9 9 3 3 2" xfId="15229" xr:uid="{76EE0A51-72B0-43E2-9A03-CFCA370B668B}"/>
    <cellStyle name="Normal 2 9 9 3 4" xfId="2884" xr:uid="{14764BEE-ACF1-4DE2-B2D8-0D4FA58FA4F9}"/>
    <cellStyle name="Normal 2 9 9 3 4 2" xfId="11161" xr:uid="{55E4696E-E3D7-477C-9F4E-47F093103D39}"/>
    <cellStyle name="Normal 2 9 9 3 5" xfId="9113" xr:uid="{C1194BD6-0104-470A-8249-B07525B17683}"/>
    <cellStyle name="Normal 2 9 9 4" xfId="1875" xr:uid="{65518993-C453-4F0F-AEE6-FA4E67D670EB}"/>
    <cellStyle name="Normal 2 9 9 4 2" xfId="5960" xr:uid="{CFF65328-C6A3-437C-8178-2BDD12C6B067}"/>
    <cellStyle name="Normal 2 9 9 4 2 2" xfId="14237" xr:uid="{48463359-2E37-42EE-89D3-367E43C9416B}"/>
    <cellStyle name="Normal 2 9 9 4 3" xfId="7960" xr:uid="{B2EA1F9C-17BB-42D9-B91F-BE28874C06A8}"/>
    <cellStyle name="Normal 2 9 9 4 3 2" xfId="16237" xr:uid="{6BFBA1F6-01D1-44D0-9C2C-C069B72F1D17}"/>
    <cellStyle name="Normal 2 9 9 4 4" xfId="3927" xr:uid="{04DA5EDE-A93E-4B33-837E-680D249A3ADE}"/>
    <cellStyle name="Normal 2 9 9 4 4 2" xfId="12204" xr:uid="{F9EAF5BF-EC2E-4F11-8786-206C43516959}"/>
    <cellStyle name="Normal 2 9 9 4 5" xfId="10155" xr:uid="{311E8E3D-0670-4313-95EC-C1B0619169C0}"/>
    <cellStyle name="Normal 2 9 9 5" xfId="4423" xr:uid="{D59ED24D-C6A4-4244-9FB8-C8F033484E6F}"/>
    <cellStyle name="Normal 2 9 9 5 2" xfId="12700" xr:uid="{E61637FC-D2E7-4E98-8D42-6DFCF88D890E}"/>
    <cellStyle name="Normal 2 9 9 6" xfId="6454" xr:uid="{A73BA292-A9D9-4675-A413-62F631D704FB}"/>
    <cellStyle name="Normal 2 9 9 6 2" xfId="14731" xr:uid="{1F83448B-0BE0-4516-A481-F7F2A240DFE1}"/>
    <cellStyle name="Normal 2 9 9 7" xfId="2375" xr:uid="{C77BF94A-20EB-4D29-B846-C3240DF4E526}"/>
    <cellStyle name="Normal 2 9 9 7 2" xfId="10652" xr:uid="{20E8A69A-C3DF-4094-9F6F-B33BF4350E09}"/>
    <cellStyle name="Normal 2 9 9 8" xfId="8606" xr:uid="{075DEF9B-AF86-4021-95D2-9129BE962840}"/>
    <cellStyle name="Normal 20" xfId="503" xr:uid="{B7490A4A-408A-45F2-964E-9215FA3B2234}"/>
    <cellStyle name="Normal 20 2" xfId="1551" xr:uid="{0A487E21-E50B-4B84-83B4-0EB91D1610B1}"/>
    <cellStyle name="Normal 20 2 2" xfId="5639" xr:uid="{BAA8DDBF-27D0-4083-85D3-D6347EB61018}"/>
    <cellStyle name="Normal 20 2 2 2" xfId="13916" xr:uid="{19E36BB6-EF76-42A0-9F46-F16A8A07C41E}"/>
    <cellStyle name="Normal 20 2 3" xfId="7661" xr:uid="{22BE1430-EE83-42F8-85E4-31F2B3ACA048}"/>
    <cellStyle name="Normal 20 2 3 2" xfId="15938" xr:uid="{C832E403-FCBB-46E4-A573-0F861E105EE6}"/>
    <cellStyle name="Normal 20 2 4" xfId="3605" xr:uid="{CD663292-71B1-4407-B6E5-7610EBA7D329}"/>
    <cellStyle name="Normal 20 2 4 2" xfId="11882" xr:uid="{BE7D5FD7-0E96-421C-BE3A-0D4528D6EA1C}"/>
    <cellStyle name="Normal 20 2 5" xfId="9833" xr:uid="{4165B74F-DD71-4889-8372-C7EE88254FC0}"/>
    <cellStyle name="Normal 20 3" xfId="1039" xr:uid="{C2E90B92-D3D9-47C3-877C-A63739E23950}"/>
    <cellStyle name="Normal 20 3 2" xfId="5140" xr:uid="{910FB3BC-13FA-457F-A191-8D413EB14697}"/>
    <cellStyle name="Normal 20 3 2 2" xfId="13417" xr:uid="{449451DF-DFCD-459A-96A5-4AF2662CC208}"/>
    <cellStyle name="Normal 20 3 3" xfId="7165" xr:uid="{274350DA-BE2D-4969-BBC4-4AC464489F51}"/>
    <cellStyle name="Normal 20 3 3 2" xfId="15442" xr:uid="{4E002712-F5B5-43C2-AB4E-0F0BEB4DE4BA}"/>
    <cellStyle name="Normal 20 3 4" xfId="3098" xr:uid="{60063170-A8FC-46A4-8943-66AD333864DA}"/>
    <cellStyle name="Normal 20 3 4 2" xfId="11375" xr:uid="{B776B5E5-977A-42D6-811F-8A26C927FAF1}"/>
    <cellStyle name="Normal 20 3 5" xfId="9326" xr:uid="{8BCFFBC5-A875-4FAD-A7F7-F3D29161E274}"/>
    <cellStyle name="Normal 20 4" xfId="2088" xr:uid="{25D16697-D6F6-4707-8813-166843DB8969}"/>
    <cellStyle name="Normal 20 4 2" xfId="6173" xr:uid="{E775B49D-27FD-4BEF-B54E-AB3949D63DAF}"/>
    <cellStyle name="Normal 20 4 2 2" xfId="14450" xr:uid="{2F3D8830-A5E3-4366-ACA7-A5E7CA4C1873}"/>
    <cellStyle name="Normal 20 4 3" xfId="8173" xr:uid="{886EF124-43CD-4D15-ABDA-CE1FA001DE24}"/>
    <cellStyle name="Normal 20 4 3 2" xfId="16450" xr:uid="{086B8205-5EE9-436A-B953-56841A42DA1F}"/>
    <cellStyle name="Normal 20 4 4" xfId="4140" xr:uid="{C8210191-9037-493E-A7F0-C7B0BBD2DB69}"/>
    <cellStyle name="Normal 20 4 4 2" xfId="12417" xr:uid="{FC21D374-43EB-4BE1-BDCD-F63FCE3D1914}"/>
    <cellStyle name="Normal 20 4 5" xfId="10368" xr:uid="{C405E6A2-2CE7-4DC4-A6AC-20FD72E5617A}"/>
    <cellStyle name="Normal 20 5" xfId="4639" xr:uid="{64CD515A-64E1-4FA3-8CDF-3B2D3C758E75}"/>
    <cellStyle name="Normal 20 5 2" xfId="12916" xr:uid="{1BBFF05A-1051-4297-B732-36F1F456A8E1}"/>
    <cellStyle name="Normal 20 6" xfId="6667" xr:uid="{812DF6A4-C51E-4835-AD62-147C21F7E82A}"/>
    <cellStyle name="Normal 20 6 2" xfId="14944" xr:uid="{5EC1EB86-ED05-42D8-980B-8DCCD05AE3E7}"/>
    <cellStyle name="Normal 20 7" xfId="2592" xr:uid="{D4AD56E1-AA30-408B-9215-529C437E3989}"/>
    <cellStyle name="Normal 20 7 2" xfId="10869" xr:uid="{DBE28D6B-D7B3-4F61-88B7-C0DFF954D9B9}"/>
    <cellStyle name="Normal 20 8" xfId="8822" xr:uid="{2875D7CF-900F-48F3-9097-C2754B6AAF52}"/>
    <cellStyle name="Normal 21" xfId="421" xr:uid="{99597F25-A918-4C9B-A795-84CDB20F76CF}"/>
    <cellStyle name="Normal 21 2" xfId="1494" xr:uid="{14BCB2C6-107C-4BF9-9211-E3B0BB2DBFD0}"/>
    <cellStyle name="Normal 21 2 2" xfId="5584" xr:uid="{305B4185-CF31-4980-8F79-48EF9DEC5C81}"/>
    <cellStyle name="Normal 21 2 2 2" xfId="13861" xr:uid="{48C9790C-8EA6-495F-86DF-A03D08850DF9}"/>
    <cellStyle name="Normal 21 2 3" xfId="7608" xr:uid="{6E129E0D-9675-4F0D-B791-97747CAAAE39}"/>
    <cellStyle name="Normal 21 2 3 2" xfId="15885" xr:uid="{08B1CE30-594F-4A2D-A731-24C4D7D2B34B}"/>
    <cellStyle name="Normal 21 2 4" xfId="3550" xr:uid="{20F7A37F-9F33-4706-A30B-CC802E28B76D}"/>
    <cellStyle name="Normal 21 2 4 2" xfId="11827" xr:uid="{1346CE2A-1436-4315-B82E-E21C6B9E16B9}"/>
    <cellStyle name="Normal 21 2 5" xfId="9778" xr:uid="{E8B7EC0E-1713-41E7-880B-7A72EBF2D885}"/>
    <cellStyle name="Normal 21 3" xfId="984" xr:uid="{85BBBCC2-CBE0-4C68-96EA-6AAF58EA4240}"/>
    <cellStyle name="Normal 21 3 2" xfId="5087" xr:uid="{864AD7B1-67D3-48E4-9D94-DF38F1D2C722}"/>
    <cellStyle name="Normal 21 3 2 2" xfId="13364" xr:uid="{96238CC7-847D-40D9-967F-769794ED1640}"/>
    <cellStyle name="Normal 21 3 3" xfId="7112" xr:uid="{55DCA4F0-E4FD-44D3-AEB0-EC4D3653E19F}"/>
    <cellStyle name="Normal 21 3 3 2" xfId="15389" xr:uid="{7CC8C19B-C9CA-4343-9A9A-C78059657E67}"/>
    <cellStyle name="Normal 21 3 4" xfId="3044" xr:uid="{CE581B0C-2412-4CAB-8C27-CBCD57496D4C}"/>
    <cellStyle name="Normal 21 3 4 2" xfId="11321" xr:uid="{194D1BF6-7CB6-4EB5-B848-6067CA60CF89}"/>
    <cellStyle name="Normal 21 3 5" xfId="9273" xr:uid="{63705DBD-3193-45D8-B395-C7AD87042C05}"/>
    <cellStyle name="Normal 21 4" xfId="2035" xr:uid="{135C00C1-7DB9-4E44-A532-224A26959EBB}"/>
    <cellStyle name="Normal 21 4 2" xfId="6120" xr:uid="{D0909EBD-B8C6-4148-A21F-5ACE3C144911}"/>
    <cellStyle name="Normal 21 4 2 2" xfId="14397" xr:uid="{00CE58D8-AE24-4220-B9D3-A3FC89E997A1}"/>
    <cellStyle name="Normal 21 4 3" xfId="8120" xr:uid="{16A41011-01D9-47A9-8509-EBD264441285}"/>
    <cellStyle name="Normal 21 4 3 2" xfId="16397" xr:uid="{14AE7FBE-E1EF-4581-BE6B-E957A3361AF9}"/>
    <cellStyle name="Normal 21 4 4" xfId="4087" xr:uid="{8E1581E5-D0DA-4E29-8377-4B0693D17534}"/>
    <cellStyle name="Normal 21 4 4 2" xfId="12364" xr:uid="{D7FEC8D4-98B5-43C8-9819-CBF30349AF18}"/>
    <cellStyle name="Normal 21 4 5" xfId="10315" xr:uid="{832FC65E-22E8-4801-9409-24A221FFF032}"/>
    <cellStyle name="Normal 21 5" xfId="4584" xr:uid="{45262B80-6A9B-4566-B0E0-C3EABFC418FD}"/>
    <cellStyle name="Normal 21 5 2" xfId="12861" xr:uid="{E3D42D7C-2166-47E4-9D9D-5342FF7AB5B1}"/>
    <cellStyle name="Normal 21 6" xfId="6614" xr:uid="{44828A8A-B43F-45AB-9448-6B5C181EB697}"/>
    <cellStyle name="Normal 21 6 2" xfId="14891" xr:uid="{4FD84456-4EB0-4430-8F93-104407D66084}"/>
    <cellStyle name="Normal 21 7" xfId="2537" xr:uid="{A029695C-D694-49CC-8FDB-CE1789A78F80}"/>
    <cellStyle name="Normal 21 7 2" xfId="10814" xr:uid="{0C3279B5-8985-4489-836A-6004F94201A3}"/>
    <cellStyle name="Normal 21 8" xfId="8767" xr:uid="{1F1A5756-0611-4050-A7E0-CC7DB20310BB}"/>
    <cellStyle name="Normal 22" xfId="507" xr:uid="{90968B1C-7C36-471F-8032-533A072A4BCA}"/>
    <cellStyle name="Normal 22 2" xfId="1555" xr:uid="{8EB65F65-B495-48F3-80EF-4E62AB10C3F3}"/>
    <cellStyle name="Normal 22 2 2" xfId="5643" xr:uid="{9BC2C183-C798-4C14-B7AD-C5A4DEBA5F0F}"/>
    <cellStyle name="Normal 22 2 2 2" xfId="13920" xr:uid="{7CBF1C79-7612-496E-9745-F93D5AFC7F62}"/>
    <cellStyle name="Normal 22 2 3" xfId="7665" xr:uid="{1859436F-8540-4AAC-920A-3F89CF048441}"/>
    <cellStyle name="Normal 22 2 3 2" xfId="15942" xr:uid="{37CF215F-DE40-4086-A57A-0C84BA0EAB6B}"/>
    <cellStyle name="Normal 22 2 4" xfId="3609" xr:uid="{4563714A-0381-47E3-912A-290AC4367ADD}"/>
    <cellStyle name="Normal 22 2 4 2" xfId="11886" xr:uid="{C36722FA-7114-4F39-8EF8-6A708B00F6A8}"/>
    <cellStyle name="Normal 22 2 5" xfId="9837" xr:uid="{10A01905-EBEE-4B0E-8B7A-55965485F90A}"/>
    <cellStyle name="Normal 22 3" xfId="1043" xr:uid="{73357B59-A0F6-446E-BEDE-E857B075A8DB}"/>
    <cellStyle name="Normal 22 3 2" xfId="5144" xr:uid="{A84402B3-039D-4305-8FD8-69CBB3EF6C21}"/>
    <cellStyle name="Normal 22 3 2 2" xfId="13421" xr:uid="{4BE497BF-D94E-4287-B315-653EEC344381}"/>
    <cellStyle name="Normal 22 3 3" xfId="7169" xr:uid="{2A8DFAA5-0F41-43FF-B226-28A4181A4A51}"/>
    <cellStyle name="Normal 22 3 3 2" xfId="15446" xr:uid="{B3F2F1B1-5AB2-4491-AFC7-30D9E7081FA6}"/>
    <cellStyle name="Normal 22 3 4" xfId="3102" xr:uid="{CE4236FF-D13E-463F-913D-F4B1F0D60108}"/>
    <cellStyle name="Normal 22 3 4 2" xfId="11379" xr:uid="{DC9196D9-FE4B-4E19-BD73-13512F1BE269}"/>
    <cellStyle name="Normal 22 3 5" xfId="9330" xr:uid="{9933D659-957B-4C2D-9E7A-2EA04981324D}"/>
    <cellStyle name="Normal 22 4" xfId="2092" xr:uid="{65400708-7816-4D79-8134-8CD6DF8F471A}"/>
    <cellStyle name="Normal 22 4 2" xfId="6177" xr:uid="{6DDEEE2B-39AC-49CE-A583-C43A4B786702}"/>
    <cellStyle name="Normal 22 4 2 2" xfId="14454" xr:uid="{F3E4C624-84D7-48C0-AD7D-DA32E7B6C5C1}"/>
    <cellStyle name="Normal 22 4 3" xfId="8177" xr:uid="{B9F60072-C1C0-454C-8F64-FEDE360DB5FF}"/>
    <cellStyle name="Normal 22 4 3 2" xfId="16454" xr:uid="{A7E620AC-3319-4877-802C-232C6F3602B2}"/>
    <cellStyle name="Normal 22 4 4" xfId="4144" xr:uid="{1B113C97-0D79-4814-8ED2-C45D80141B4C}"/>
    <cellStyle name="Normal 22 4 4 2" xfId="12421" xr:uid="{70D2E108-455F-47FB-AABE-755A45987FF8}"/>
    <cellStyle name="Normal 22 4 5" xfId="10372" xr:uid="{75EE2F3A-1F44-4938-ACFD-E20B8A52B516}"/>
    <cellStyle name="Normal 22 5" xfId="4643" xr:uid="{D545DDCC-DE6E-4553-87E0-355F966F7EE3}"/>
    <cellStyle name="Normal 22 5 2" xfId="12920" xr:uid="{A1818868-EF11-491F-9D9B-D57D67D6C77D}"/>
    <cellStyle name="Normal 22 6" xfId="6671" xr:uid="{E802B01D-97FC-4E10-BBDD-8413C086A343}"/>
    <cellStyle name="Normal 22 6 2" xfId="14948" xr:uid="{7763B585-B468-40B1-8B13-02E0C1E65612}"/>
    <cellStyle name="Normal 22 7" xfId="2596" xr:uid="{EDB5E197-34D4-41CB-A305-B007029A8D8A}"/>
    <cellStyle name="Normal 22 7 2" xfId="10873" xr:uid="{9A83FD5A-CDCA-482F-AD8D-E35F424F4DFB}"/>
    <cellStyle name="Normal 22 8" xfId="8826" xr:uid="{06A274F6-F43C-4940-821F-686904B2DCF7}"/>
    <cellStyle name="Normal 23" xfId="510" xr:uid="{36494E39-2FE2-4CA3-BD96-66F3FDDC3058}"/>
    <cellStyle name="Normal 23 2" xfId="1558" xr:uid="{7E923698-F66D-44E7-AC67-181C8E945CEC}"/>
    <cellStyle name="Normal 23 2 2" xfId="5646" xr:uid="{87A4341C-37E7-4666-8BD9-3C9700E94311}"/>
    <cellStyle name="Normal 23 2 2 2" xfId="13923" xr:uid="{8C4596D6-7850-4B16-BDB8-FC2E2E168C87}"/>
    <cellStyle name="Normal 23 2 3" xfId="7668" xr:uid="{4F28CEDC-76B9-40F0-878A-DB4DEF229E09}"/>
    <cellStyle name="Normal 23 2 3 2" xfId="15945" xr:uid="{E5DE3B49-B340-4EA2-B641-45268213D59C}"/>
    <cellStyle name="Normal 23 2 4" xfId="3612" xr:uid="{C0E1D854-560E-49D5-B422-19C80048ADBF}"/>
    <cellStyle name="Normal 23 2 4 2" xfId="11889" xr:uid="{B6E6321E-6C72-42FD-942B-F70C50A2D4CE}"/>
    <cellStyle name="Normal 23 2 5" xfId="9840" xr:uid="{6E287F32-3BF3-4DE2-B3A6-DDC15A295C52}"/>
    <cellStyle name="Normal 23 3" xfId="1046" xr:uid="{45C4951A-C3F8-4E40-AC72-76EE6D2F29EF}"/>
    <cellStyle name="Normal 23 3 2" xfId="5147" xr:uid="{25183958-7E70-4F34-9539-957B7770DD28}"/>
    <cellStyle name="Normal 23 3 2 2" xfId="13424" xr:uid="{4D4C2B97-43E0-4EDA-8BA9-BDA78AA35420}"/>
    <cellStyle name="Normal 23 3 3" xfId="7172" xr:uid="{945A9E93-A272-4E07-AF77-47F4392533AE}"/>
    <cellStyle name="Normal 23 3 3 2" xfId="15449" xr:uid="{988C68E7-25A9-4355-B7B8-3A9A01629C39}"/>
    <cellStyle name="Normal 23 3 4" xfId="3105" xr:uid="{93B05D45-769D-40B4-AA8C-F86721C0389A}"/>
    <cellStyle name="Normal 23 3 4 2" xfId="11382" xr:uid="{9F609520-1268-48CF-8B24-D6538A7FF067}"/>
    <cellStyle name="Normal 23 3 5" xfId="9333" xr:uid="{57CBDCE8-5B2A-42B3-A9FC-72BB1976B0E2}"/>
    <cellStyle name="Normal 23 4" xfId="2095" xr:uid="{B3D66433-46D5-40A0-88A7-56F51CEEF00B}"/>
    <cellStyle name="Normal 23 4 2" xfId="6180" xr:uid="{1C8298CB-6C98-4F4D-BADE-C06AF81D8F67}"/>
    <cellStyle name="Normal 23 4 2 2" xfId="14457" xr:uid="{53BF60A0-FB3F-49EB-850D-6BE4B57C8000}"/>
    <cellStyle name="Normal 23 4 3" xfId="8180" xr:uid="{125CEA96-0249-4EC3-9AB6-5F8E13D8A5FE}"/>
    <cellStyle name="Normal 23 4 3 2" xfId="16457" xr:uid="{708FEB39-725D-41E0-8EE6-365F8F843624}"/>
    <cellStyle name="Normal 23 4 4" xfId="4147" xr:uid="{DF04FB2A-F3D0-4FFD-857B-562BBF45B312}"/>
    <cellStyle name="Normal 23 4 4 2" xfId="12424" xr:uid="{EF8B54EC-BC20-4AE2-99C6-6CF280813BDB}"/>
    <cellStyle name="Normal 23 4 5" xfId="10375" xr:uid="{391C54C3-5B10-4947-8AD5-B2F410D2E49B}"/>
    <cellStyle name="Normal 23 5" xfId="4646" xr:uid="{5A828EBC-8DAB-41F1-84C9-0500F8D8EDD8}"/>
    <cellStyle name="Normal 23 5 2" xfId="12923" xr:uid="{9E949EAD-E3F1-4472-9EE5-39C8668CA807}"/>
    <cellStyle name="Normal 23 6" xfId="6674" xr:uid="{6EBB8B60-2338-4272-BA28-2EADCECDDEB3}"/>
    <cellStyle name="Normal 23 6 2" xfId="14951" xr:uid="{4AD2A454-86B6-468D-97A7-55D688B89394}"/>
    <cellStyle name="Normal 23 7" xfId="2599" xr:uid="{5513F192-5727-44DF-9204-591E8F4B119D}"/>
    <cellStyle name="Normal 23 7 2" xfId="10876" xr:uid="{04314CBA-238F-47E3-83A9-87D8BE4D1485}"/>
    <cellStyle name="Normal 23 8" xfId="8829" xr:uid="{C0F85927-0332-4988-89AD-AF6F1B77A630}"/>
    <cellStyle name="Normal 24" xfId="127" xr:uid="{A33B5C50-6167-4F53-B948-AD1314E22E0C}"/>
    <cellStyle name="Normal 24 2" xfId="1222" xr:uid="{18FA131D-606D-4620-928E-D32D08D17800}"/>
    <cellStyle name="Normal 24 2 2" xfId="5313" xr:uid="{7221F0A3-1C18-48D9-BED6-E89F1CB149BE}"/>
    <cellStyle name="Normal 24 2 2 2" xfId="13590" xr:uid="{7E7B91FE-48B4-4E18-A4DE-D63DC2FB957B}"/>
    <cellStyle name="Normal 24 2 3" xfId="7338" xr:uid="{2D2D5CB3-C54C-43DB-BF6D-1D8B8E2DCDA6}"/>
    <cellStyle name="Normal 24 2 3 2" xfId="15615" xr:uid="{E3002537-8359-4886-86CB-4807020DD36B}"/>
    <cellStyle name="Normal 24 2 4" xfId="3278" xr:uid="{5907C63B-8172-42AE-A949-56AEA74CA6EF}"/>
    <cellStyle name="Normal 24 2 4 2" xfId="11555" xr:uid="{847C3998-F727-46FE-B1FA-250EC29E82A6}"/>
    <cellStyle name="Normal 24 2 5" xfId="9506" xr:uid="{42FFD35F-3DFE-42E7-A834-5CB6B33D0F4B}"/>
    <cellStyle name="Normal 24 3" xfId="712" xr:uid="{514F35F0-C159-4FE2-9EF0-2CBB9AFBA9D7}"/>
    <cellStyle name="Normal 24 3 2" xfId="4817" xr:uid="{0E11E045-F469-4742-8F54-BB6AE80BD0F9}"/>
    <cellStyle name="Normal 24 3 2 2" xfId="13094" xr:uid="{AA42D3AF-CA9A-455A-9FD9-5BC139F0DA83}"/>
    <cellStyle name="Normal 24 3 3" xfId="6842" xr:uid="{569F007D-67BC-4771-AFB4-711A3C64EF2E}"/>
    <cellStyle name="Normal 24 3 3 2" xfId="15119" xr:uid="{9283222C-D303-4A7A-8649-B1436BC0E855}"/>
    <cellStyle name="Normal 24 3 4" xfId="2772" xr:uid="{6AEDC6A9-A89B-4D6D-AFA6-64D1FBAE7423}"/>
    <cellStyle name="Normal 24 3 4 2" xfId="11049" xr:uid="{FA092F3A-615C-4099-973E-54C5E38BFE70}"/>
    <cellStyle name="Normal 24 3 5" xfId="9001" xr:uid="{DB40D718-A1BB-452B-8081-36F166F4F053}"/>
    <cellStyle name="Normal 24 4" xfId="1764" xr:uid="{854AB271-E0AE-4793-A60B-922CB8C29CEC}"/>
    <cellStyle name="Normal 24 4 2" xfId="5850" xr:uid="{EC72F826-D4A6-48EB-95EF-0AAF5C174056}"/>
    <cellStyle name="Normal 24 4 2 2" xfId="14127" xr:uid="{B50FA0CF-6B04-4B4B-BD2F-2C48958F919A}"/>
    <cellStyle name="Normal 24 4 3" xfId="7850" xr:uid="{8610D69B-1077-4808-85CC-898962EB5D17}"/>
    <cellStyle name="Normal 24 4 3 2" xfId="16127" xr:uid="{0712E53F-C832-4D67-853E-AE76B41EE190}"/>
    <cellStyle name="Normal 24 4 4" xfId="3816" xr:uid="{CE17D79B-2F61-4C24-BC56-81577B5D4F56}"/>
    <cellStyle name="Normal 24 4 4 2" xfId="12093" xr:uid="{C2C89A5F-9658-4879-8638-4CF6DDE0DF46}"/>
    <cellStyle name="Normal 24 4 5" xfId="10044" xr:uid="{AEDD206A-6045-446B-B950-E826267447B5}"/>
    <cellStyle name="Normal 24 5" xfId="4313" xr:uid="{7E63EDFF-7A8B-426C-8074-F60BD21F465D}"/>
    <cellStyle name="Normal 24 5 2" xfId="12590" xr:uid="{0F2B3D30-41CA-49C3-90C3-1B9780A89C6B}"/>
    <cellStyle name="Normal 24 6" xfId="6344" xr:uid="{73FE287D-E5DF-49EC-9F56-E7B64CD707CF}"/>
    <cellStyle name="Normal 24 6 2" xfId="14621" xr:uid="{6DEF5A6F-C15D-423F-B244-ED0E60AC23AD}"/>
    <cellStyle name="Normal 24 7" xfId="2264" xr:uid="{4F1B0068-90F8-446E-8A28-1B8177E752CC}"/>
    <cellStyle name="Normal 24 7 2" xfId="10541" xr:uid="{D1770BC9-EA07-425F-970C-1182FFEB63F4}"/>
    <cellStyle name="Normal 24 8" xfId="8495" xr:uid="{BE992C03-725E-42B4-9ABF-1ACD5732E2A5}"/>
    <cellStyle name="Normal 25" xfId="136" xr:uid="{7245746D-351C-4C8C-B978-18B1100FD9E8}"/>
    <cellStyle name="Normal 25 2" xfId="1230" xr:uid="{2B41A23B-7478-4BAE-B11A-2FAC4F157BD8}"/>
    <cellStyle name="Normal 25 2 2" xfId="5321" xr:uid="{B5DD06A2-383E-4C16-8252-C890E323D5DD}"/>
    <cellStyle name="Normal 25 2 2 2" xfId="13598" xr:uid="{2195B348-5FDB-41E0-9732-5BD015E812CE}"/>
    <cellStyle name="Normal 25 2 3" xfId="7346" xr:uid="{93D2E1AC-9D1E-4C86-AE63-D711F7082DDE}"/>
    <cellStyle name="Normal 25 2 3 2" xfId="15623" xr:uid="{ED3F8670-480D-4C6C-BAE8-1F283974672E}"/>
    <cellStyle name="Normal 25 2 4" xfId="3286" xr:uid="{2CDE7FAF-8C1E-4FD0-80C0-99D1C7F28D7B}"/>
    <cellStyle name="Normal 25 2 4 2" xfId="11563" xr:uid="{1F766525-F769-49D8-AC4D-82E41F73C149}"/>
    <cellStyle name="Normal 25 2 5" xfId="9514" xr:uid="{60FAC334-2A6B-4DE0-B05C-A40DF7376B4E}"/>
    <cellStyle name="Normal 25 3" xfId="721" xr:uid="{7EAB7C73-0D05-496B-85AC-1BFB954A0256}"/>
    <cellStyle name="Normal 25 3 2" xfId="4825" xr:uid="{4B170C50-E847-43E9-BDA6-0EFE11AC88B3}"/>
    <cellStyle name="Normal 25 3 2 2" xfId="13102" xr:uid="{B49BD827-8DF5-49E8-8571-C6D608CF24CF}"/>
    <cellStyle name="Normal 25 3 3" xfId="6850" xr:uid="{0E5313DC-F5CD-4865-B789-C6FF00E3BB5B}"/>
    <cellStyle name="Normal 25 3 3 2" xfId="15127" xr:uid="{C29C599F-098B-4FE8-9328-13022CA9948F}"/>
    <cellStyle name="Normal 25 3 4" xfId="2781" xr:uid="{DDAC9981-D55A-4958-BC5C-BE1052ABBBE9}"/>
    <cellStyle name="Normal 25 3 4 2" xfId="11058" xr:uid="{672BC4F2-0E70-4B9A-9CE4-D07460574036}"/>
    <cellStyle name="Normal 25 3 5" xfId="9010" xr:uid="{050FC22F-F779-4F14-A81A-7DEDD23EE4BC}"/>
    <cellStyle name="Normal 25 4" xfId="1772" xr:uid="{1B0BE5A8-D357-4E26-AE86-90D076B3CF3A}"/>
    <cellStyle name="Normal 25 4 2" xfId="5858" xr:uid="{70C49E84-9ED9-4339-A7B1-0650D9504653}"/>
    <cellStyle name="Normal 25 4 2 2" xfId="14135" xr:uid="{3688C84D-4EBF-4D83-AA8F-4733E642FD1C}"/>
    <cellStyle name="Normal 25 4 3" xfId="7858" xr:uid="{8377B3FB-0890-4C81-A5A6-B8995BB7C308}"/>
    <cellStyle name="Normal 25 4 3 2" xfId="16135" xr:uid="{890E0F7A-8305-45E0-82D4-335DA4CE35EA}"/>
    <cellStyle name="Normal 25 4 4" xfId="3824" xr:uid="{69D1C760-9831-494D-B5D8-7CD9DF154705}"/>
    <cellStyle name="Normal 25 4 4 2" xfId="12101" xr:uid="{DE6B967B-41E1-4A80-9CA9-0EE9E6B8E846}"/>
    <cellStyle name="Normal 25 4 5" xfId="10052" xr:uid="{3D5B0200-97EA-4061-984C-920251F3F31A}"/>
    <cellStyle name="Normal 25 5" xfId="4321" xr:uid="{1DEC501B-622F-40F9-B6EC-50F9711ED26D}"/>
    <cellStyle name="Normal 25 5 2" xfId="12598" xr:uid="{0288CA06-8FC4-434B-8D1E-84E03EB8C351}"/>
    <cellStyle name="Normal 25 6" xfId="6352" xr:uid="{F482D885-1F72-464B-BE9A-FC30CDF67BDD}"/>
    <cellStyle name="Normal 25 6 2" xfId="14629" xr:uid="{21AB5173-F2FA-4F28-AF76-A1D5F13A2B39}"/>
    <cellStyle name="Normal 25 7" xfId="2272" xr:uid="{85AEC3EF-6E2F-4C5C-ABE9-65664D9E2778}"/>
    <cellStyle name="Normal 25 7 2" xfId="10549" xr:uid="{065195D0-B7BE-476B-8042-F75CB649D0CE}"/>
    <cellStyle name="Normal 25 8" xfId="8503" xr:uid="{7FBB47A0-3C16-4FBA-99D9-96AD262BFDC9}"/>
    <cellStyle name="Normal 26" xfId="141" xr:uid="{F52EF0DF-33CE-480B-AA10-873CD805B77C}"/>
    <cellStyle name="Normal 26 2" xfId="1235" xr:uid="{9B3A5A07-8F1F-4F86-8DAE-30C83A03144E}"/>
    <cellStyle name="Normal 26 2 2" xfId="5326" xr:uid="{25C16D37-EF0C-46A4-AFEE-5AEC4A79BD4F}"/>
    <cellStyle name="Normal 26 2 2 2" xfId="13603" xr:uid="{F5B13972-8CDC-4675-B02F-6332CB920E56}"/>
    <cellStyle name="Normal 26 2 3" xfId="7351" xr:uid="{F83BA889-ABE0-4101-B8D9-1606D40CEDCF}"/>
    <cellStyle name="Normal 26 2 3 2" xfId="15628" xr:uid="{8429B850-018A-415C-88DB-67770F84B633}"/>
    <cellStyle name="Normal 26 2 4" xfId="3291" xr:uid="{0D265517-B980-410E-AD50-BDB81EBE6A6B}"/>
    <cellStyle name="Normal 26 2 4 2" xfId="11568" xr:uid="{A1A72D0D-DC22-424B-BA10-7ABBC7BF4A5D}"/>
    <cellStyle name="Normal 26 2 5" xfId="9519" xr:uid="{4A3459A1-0815-4CF5-99C3-149FA20F7CE6}"/>
    <cellStyle name="Normal 26 3" xfId="726" xr:uid="{BD4EDF26-394B-4E57-B422-67F1E22EFE7E}"/>
    <cellStyle name="Normal 26 3 2" xfId="4830" xr:uid="{D5BD2842-C46D-45A8-A6B3-8710AA3D6DD8}"/>
    <cellStyle name="Normal 26 3 2 2" xfId="13107" xr:uid="{061E0D1C-97DD-4BA0-A4CB-D8C22F75385F}"/>
    <cellStyle name="Normal 26 3 3" xfId="6855" xr:uid="{EA15E866-3A80-4C25-ADA7-22A1B88552E9}"/>
    <cellStyle name="Normal 26 3 3 2" xfId="15132" xr:uid="{1D5536E7-9314-4448-8797-4E37433A7C7C}"/>
    <cellStyle name="Normal 26 3 4" xfId="2786" xr:uid="{BE7A3191-CA08-4F23-93EA-97EA3358729F}"/>
    <cellStyle name="Normal 26 3 4 2" xfId="11063" xr:uid="{B7E5F018-3B9F-44BE-9221-1932F80F7CE1}"/>
    <cellStyle name="Normal 26 3 5" xfId="9015" xr:uid="{47B30DF8-A4B8-4E04-8D85-B69F86D8BD3E}"/>
    <cellStyle name="Normal 26 4" xfId="1777" xr:uid="{161A5355-3358-4DE2-8F74-879EB808DCBC}"/>
    <cellStyle name="Normal 26 4 2" xfId="5863" xr:uid="{21834D41-EBBD-467E-90A8-8588A5740CCD}"/>
    <cellStyle name="Normal 26 4 2 2" xfId="14140" xr:uid="{008A487B-9B80-48A1-9B3C-FA3E1511AD1E}"/>
    <cellStyle name="Normal 26 4 3" xfId="7863" xr:uid="{312C84BC-999D-4F5D-A47E-7C984E951CB2}"/>
    <cellStyle name="Normal 26 4 3 2" xfId="16140" xr:uid="{0E00FEB4-8F78-4B3C-B1D1-5245215F068F}"/>
    <cellStyle name="Normal 26 4 4" xfId="3829" xr:uid="{00698349-3256-4E4B-9EB4-D7C0F6405AB6}"/>
    <cellStyle name="Normal 26 4 4 2" xfId="12106" xr:uid="{F29D9D25-69C9-46E9-8CD6-18C8ACC7D65F}"/>
    <cellStyle name="Normal 26 4 5" xfId="10057" xr:uid="{B5838D58-5CE4-4D3D-913D-A797BDFEB828}"/>
    <cellStyle name="Normal 26 5" xfId="4326" xr:uid="{9E32BDF6-0606-4C27-AB6C-31670B4AB3FF}"/>
    <cellStyle name="Normal 26 5 2" xfId="12603" xr:uid="{98FCD08F-3052-4078-9D9C-4581BC186D9E}"/>
    <cellStyle name="Normal 26 6" xfId="6357" xr:uid="{A6CD420B-B2C5-4C18-9A5D-819912137694}"/>
    <cellStyle name="Normal 26 6 2" xfId="14634" xr:uid="{DD933E30-F1F4-46CE-AB08-4AB41B3C5665}"/>
    <cellStyle name="Normal 26 7" xfId="2277" xr:uid="{48018D35-EC04-42DD-9AEA-A37B5B6EA45E}"/>
    <cellStyle name="Normal 26 7 2" xfId="10554" xr:uid="{4F1B6AE0-3B26-461B-8152-66B17FDC2058}"/>
    <cellStyle name="Normal 26 8" xfId="8508" xr:uid="{EAAB6FF6-8FE4-4D29-B8C0-20B1EE5E9717}"/>
    <cellStyle name="Normal 27" xfId="144" xr:uid="{09EB0B41-C82E-45D3-A525-1874E63DC18C}"/>
    <cellStyle name="Normal 27 2" xfId="1238" xr:uid="{78AF2818-EDFC-455D-984B-9A56D062CCF9}"/>
    <cellStyle name="Normal 27 2 2" xfId="5329" xr:uid="{DDDCAF70-11CC-4E09-AC14-30A90391D735}"/>
    <cellStyle name="Normal 27 2 2 2" xfId="13606" xr:uid="{66A55B53-EC6C-4D9E-B1A8-A84076CFCD24}"/>
    <cellStyle name="Normal 27 2 3" xfId="7354" xr:uid="{F3988DAF-369D-4E4C-AD99-8622EC61ECFD}"/>
    <cellStyle name="Normal 27 2 3 2" xfId="15631" xr:uid="{235F3DAD-4B48-4B25-BEF1-BB74548855B4}"/>
    <cellStyle name="Normal 27 2 4" xfId="3294" xr:uid="{3659E85D-3894-4275-8CD8-04E2880BBC57}"/>
    <cellStyle name="Normal 27 2 4 2" xfId="11571" xr:uid="{172B5AB1-C0BC-459A-A2C4-0C166972A48E}"/>
    <cellStyle name="Normal 27 2 5" xfId="9522" xr:uid="{83DA62F7-5B73-49C8-A6DE-FE9A4C87B22C}"/>
    <cellStyle name="Normal 27 3" xfId="729" xr:uid="{CC5F2728-4A42-4C9A-8169-53AD781ED805}"/>
    <cellStyle name="Normal 27 3 2" xfId="4833" xr:uid="{1808CD88-C6B4-45E8-A494-8AF07A346B5D}"/>
    <cellStyle name="Normal 27 3 2 2" xfId="13110" xr:uid="{A764E69B-B27E-4DAD-A5BE-CABB977787AA}"/>
    <cellStyle name="Normal 27 3 3" xfId="6858" xr:uid="{8B8658A4-C2CA-4473-9A2F-7C8FABED47F7}"/>
    <cellStyle name="Normal 27 3 3 2" xfId="15135" xr:uid="{6E207E34-1DFE-402A-AFC4-BD787F188020}"/>
    <cellStyle name="Normal 27 3 4" xfId="2789" xr:uid="{94431F91-F93E-4BDC-B694-A7DA7577065F}"/>
    <cellStyle name="Normal 27 3 4 2" xfId="11066" xr:uid="{CB577DD1-8EAA-4C35-9ED6-718FE520D26F}"/>
    <cellStyle name="Normal 27 3 5" xfId="9018" xr:uid="{824D0AB8-CCC7-4130-B769-817F8D140133}"/>
    <cellStyle name="Normal 27 4" xfId="1780" xr:uid="{789F5614-7DF3-4C37-AF87-457DD130949E}"/>
    <cellStyle name="Normal 27 4 2" xfId="5866" xr:uid="{52B000C9-9B0D-4245-AC80-C6F654FA8A31}"/>
    <cellStyle name="Normal 27 4 2 2" xfId="14143" xr:uid="{3107AC53-C185-40F2-8994-84D65463813A}"/>
    <cellStyle name="Normal 27 4 3" xfId="7866" xr:uid="{1196944D-F17A-441A-BAD5-2C16F5304B4F}"/>
    <cellStyle name="Normal 27 4 3 2" xfId="16143" xr:uid="{455AECF5-1822-40BE-B0FD-4A8C4B115C95}"/>
    <cellStyle name="Normal 27 4 4" xfId="3832" xr:uid="{1E6F34D1-6F85-47EB-B0A5-A3859429952A}"/>
    <cellStyle name="Normal 27 4 4 2" xfId="12109" xr:uid="{4F3DCFFD-46CE-4F80-BD88-D8A4DE176C46}"/>
    <cellStyle name="Normal 27 4 5" xfId="10060" xr:uid="{8DA87490-2AFA-44DC-938E-7954D0593C44}"/>
    <cellStyle name="Normal 27 5" xfId="4329" xr:uid="{E5292061-849D-447E-9696-0AC6283A126B}"/>
    <cellStyle name="Normal 27 5 2" xfId="12606" xr:uid="{8905A0A8-311E-413A-B464-9D6B113558D0}"/>
    <cellStyle name="Normal 27 6" xfId="6360" xr:uid="{6A849ED1-6271-457B-9B03-6BEF7664CE4F}"/>
    <cellStyle name="Normal 27 6 2" xfId="14637" xr:uid="{0BEDA1E7-D86A-4E9F-9B26-52870E2318B1}"/>
    <cellStyle name="Normal 27 7" xfId="2280" xr:uid="{3E625874-ED33-43E7-B73C-741ADB88D44E}"/>
    <cellStyle name="Normal 27 7 2" xfId="10557" xr:uid="{7D4B946E-662D-42FF-9743-2FE6121CF836}"/>
    <cellStyle name="Normal 27 8" xfId="8511" xr:uid="{3B205F77-3610-4255-9DAA-586CFF0476F5}"/>
    <cellStyle name="Normal 28" xfId="153" xr:uid="{6727A9A7-C40F-4C27-B9D1-970F5C8C4E72}"/>
    <cellStyle name="Normal 28 2" xfId="1247" xr:uid="{01D8473C-0EA1-4433-A05A-D73B09137F5F}"/>
    <cellStyle name="Normal 28 2 2" xfId="5338" xr:uid="{825AF035-6777-4ABF-B51A-3E77B36A4F12}"/>
    <cellStyle name="Normal 28 2 2 2" xfId="13615" xr:uid="{51F30F6C-0A7D-4C9F-BE94-B1150F1CEFF3}"/>
    <cellStyle name="Normal 28 2 3" xfId="7363" xr:uid="{9E7E8863-A200-407D-8C9B-F4DA1FAC49CA}"/>
    <cellStyle name="Normal 28 2 3 2" xfId="15640" xr:uid="{D6293EEC-3D1B-4A3E-B3FD-2DA834B93EEC}"/>
    <cellStyle name="Normal 28 2 4" xfId="3303" xr:uid="{533F6E8D-15C8-4BA4-8440-B6D21117E877}"/>
    <cellStyle name="Normal 28 2 4 2" xfId="11580" xr:uid="{7B2AFF9E-911C-4CE2-B15B-4C4BF058FA64}"/>
    <cellStyle name="Normal 28 2 5" xfId="9531" xr:uid="{DBDD8E99-D061-4955-B906-1507312F019E}"/>
    <cellStyle name="Normal 28 3" xfId="738" xr:uid="{E7522757-594B-4C83-8EEA-839473F42D6B}"/>
    <cellStyle name="Normal 28 3 2" xfId="4842" xr:uid="{AF42596F-4BF0-49D5-B5F7-0390B1AC8AAD}"/>
    <cellStyle name="Normal 28 3 2 2" xfId="13119" xr:uid="{5F9D23C2-B7F0-4BC0-A667-CC89D68EAAA6}"/>
    <cellStyle name="Normal 28 3 3" xfId="6867" xr:uid="{35EF7419-3321-4280-AAA0-43FFDA17D8A8}"/>
    <cellStyle name="Normal 28 3 3 2" xfId="15144" xr:uid="{8DA86A00-60FC-472B-9527-A7DDDD62BDB8}"/>
    <cellStyle name="Normal 28 3 4" xfId="2798" xr:uid="{854978CF-C6E4-4B08-AE4F-F62DE28BC786}"/>
    <cellStyle name="Normal 28 3 4 2" xfId="11075" xr:uid="{01AC6940-650C-4D58-819C-0C48D562852C}"/>
    <cellStyle name="Normal 28 3 5" xfId="9027" xr:uid="{EECEF1B2-E70B-424F-8D6C-23867BFBAC86}"/>
    <cellStyle name="Normal 28 4" xfId="1789" xr:uid="{05CB8631-890B-4A28-826B-8DE3A19B7C43}"/>
    <cellStyle name="Normal 28 4 2" xfId="5875" xr:uid="{88D86FC5-6428-4614-B70D-FEE21118D5FB}"/>
    <cellStyle name="Normal 28 4 2 2" xfId="14152" xr:uid="{90CF2B9E-4D98-4164-8B4C-4A4CD6C985AF}"/>
    <cellStyle name="Normal 28 4 3" xfId="7875" xr:uid="{8ABA4A6F-2363-42AA-963E-F38E24500E5E}"/>
    <cellStyle name="Normal 28 4 3 2" xfId="16152" xr:uid="{8AEF8040-1193-43DF-911D-AFEE8EF3BBAD}"/>
    <cellStyle name="Normal 28 4 4" xfId="3841" xr:uid="{BDD58540-5763-4BD8-AA6A-9E48499F5F16}"/>
    <cellStyle name="Normal 28 4 4 2" xfId="12118" xr:uid="{D070CA5A-409C-4568-BBFF-1A59653CEBC7}"/>
    <cellStyle name="Normal 28 4 5" xfId="10069" xr:uid="{550E3B88-FBDE-45AB-8F39-A9EC1C717827}"/>
    <cellStyle name="Normal 28 5" xfId="4338" xr:uid="{3D06CEE1-7D08-4977-A5A9-C07F2D365DFA}"/>
    <cellStyle name="Normal 28 5 2" xfId="12615" xr:uid="{4A5A75B6-DE29-43A5-A799-37EF5E5B324F}"/>
    <cellStyle name="Normal 28 6" xfId="6369" xr:uid="{49F59189-C79A-466F-A533-ED235738CEEA}"/>
    <cellStyle name="Normal 28 6 2" xfId="14646" xr:uid="{4EC6F026-D5D9-4C9F-9762-78B2784BF2B9}"/>
    <cellStyle name="Normal 28 7" xfId="2289" xr:uid="{7AEC7B23-E978-4955-802C-BD2F373B72E9}"/>
    <cellStyle name="Normal 28 7 2" xfId="10566" xr:uid="{154A2075-0793-488C-9CA5-7AC06E83AB8F}"/>
    <cellStyle name="Normal 28 8" xfId="8520" xr:uid="{8F0EEE01-1EFB-4A75-8EC9-8CD941991434}"/>
    <cellStyle name="Normal 29" xfId="149" xr:uid="{180E440A-C3CF-4F6E-AF60-8882FCE9EBA0}"/>
    <cellStyle name="Normal 29 2" xfId="1243" xr:uid="{65BF3691-D11E-49E1-8ED3-7CB214A57506}"/>
    <cellStyle name="Normal 29 2 2" xfId="5334" xr:uid="{EF8DF47D-C712-41A7-82AB-B3DBAA1A09BC}"/>
    <cellStyle name="Normal 29 2 2 2" xfId="13611" xr:uid="{05458CA5-6A3F-4EBF-808A-7D01A0A38626}"/>
    <cellStyle name="Normal 29 2 3" xfId="7359" xr:uid="{FA51DA6C-F875-4D96-A6D7-4D4F2C132AB5}"/>
    <cellStyle name="Normal 29 2 3 2" xfId="15636" xr:uid="{8F6A398A-1488-401C-9847-1FD205108A75}"/>
    <cellStyle name="Normal 29 2 4" xfId="3299" xr:uid="{281D3462-733F-4CF0-987D-2AEBFCCABCE9}"/>
    <cellStyle name="Normal 29 2 4 2" xfId="11576" xr:uid="{57BBCF17-E6B2-4603-AE01-40D908B019A8}"/>
    <cellStyle name="Normal 29 2 5" xfId="9527" xr:uid="{2BE8A239-6225-4675-BB9F-8776AE7FF9C6}"/>
    <cellStyle name="Normal 29 3" xfId="734" xr:uid="{E424FC48-25F1-447B-B57E-7D60AC6C6A46}"/>
    <cellStyle name="Normal 29 3 2" xfId="4838" xr:uid="{C25DD82A-250C-40B6-8FFF-35CE9F3710C0}"/>
    <cellStyle name="Normal 29 3 2 2" xfId="13115" xr:uid="{F5A3BCE6-80D3-4B86-B667-D6CD88371A96}"/>
    <cellStyle name="Normal 29 3 3" xfId="6863" xr:uid="{AFC2EB86-2F0B-4B2B-9311-87DCEDE45A02}"/>
    <cellStyle name="Normal 29 3 3 2" xfId="15140" xr:uid="{C0FB77B3-3340-4A11-9440-6F1C627A7DD2}"/>
    <cellStyle name="Normal 29 3 4" xfId="2794" xr:uid="{17EE0E70-0D20-4283-AD79-19A994A8880C}"/>
    <cellStyle name="Normal 29 3 4 2" xfId="11071" xr:uid="{79098B22-6FC8-44AB-B03E-6CC414A92577}"/>
    <cellStyle name="Normal 29 3 5" xfId="9023" xr:uid="{3FFC7B68-90A3-4B20-9932-75E90CEF8267}"/>
    <cellStyle name="Normal 29 4" xfId="1785" xr:uid="{856F57FF-69C0-4CDD-8724-281F6541FD3A}"/>
    <cellStyle name="Normal 29 4 2" xfId="5871" xr:uid="{DE0C58EF-2BC9-43FA-9AFC-FB2F4F45563A}"/>
    <cellStyle name="Normal 29 4 2 2" xfId="14148" xr:uid="{1EF861B5-7281-450E-9A0B-4F6741B36B25}"/>
    <cellStyle name="Normal 29 4 3" xfId="7871" xr:uid="{ABB8F081-FDC7-4501-AD14-D42F9BC43915}"/>
    <cellStyle name="Normal 29 4 3 2" xfId="16148" xr:uid="{E45E4052-E69C-43EF-B8D8-32F336F99EE6}"/>
    <cellStyle name="Normal 29 4 4" xfId="3837" xr:uid="{9F9B47D1-7610-4962-8742-20D26B3AED0C}"/>
    <cellStyle name="Normal 29 4 4 2" xfId="12114" xr:uid="{A74AEF21-2C8B-468B-B94E-68DA3E2C33B5}"/>
    <cellStyle name="Normal 29 4 5" xfId="10065" xr:uid="{C5785126-DE19-4D8D-8F63-58D4F1AD152D}"/>
    <cellStyle name="Normal 29 5" xfId="4334" xr:uid="{CC94124B-A546-448F-A826-1E300369389B}"/>
    <cellStyle name="Normal 29 5 2" xfId="12611" xr:uid="{35BAE7D2-0B58-406C-A44F-29B15532FAE4}"/>
    <cellStyle name="Normal 29 6" xfId="6365" xr:uid="{1D1D968A-BB20-4439-908B-FDE2B3AE746C}"/>
    <cellStyle name="Normal 29 6 2" xfId="14642" xr:uid="{3B1DF82A-FC10-42BF-A62E-6DDBA0B8CDD4}"/>
    <cellStyle name="Normal 29 7" xfId="2285" xr:uid="{4857BA5D-D70C-49D4-BBD7-780485E7934A}"/>
    <cellStyle name="Normal 29 7 2" xfId="10562" xr:uid="{4842BAC3-E06D-43EE-86AE-F1D64E6028F5}"/>
    <cellStyle name="Normal 29 8" xfId="8516" xr:uid="{45C7C005-D0C8-4655-A31D-811E3E366B28}"/>
    <cellStyle name="Normal 3" xfId="514" xr:uid="{5B6CAC16-C332-4B58-8A41-5A146C04EC05}"/>
    <cellStyle name="Normal 30" xfId="135" xr:uid="{F62481A0-09BC-4B22-8BD9-730F984C7A7F}"/>
    <cellStyle name="Normal 30 2" xfId="1229" xr:uid="{AE7304DF-1559-4537-9C13-53BBBF3873A9}"/>
    <cellStyle name="Normal 30 2 2" xfId="5320" xr:uid="{62D06C44-7764-426C-95D3-FBB3F76970D9}"/>
    <cellStyle name="Normal 30 2 2 2" xfId="13597" xr:uid="{87E247C3-5F7F-4B4F-A52A-049EFDE62677}"/>
    <cellStyle name="Normal 30 2 3" xfId="7345" xr:uid="{0B337659-34B8-48A6-B884-ACE82ABAB6A0}"/>
    <cellStyle name="Normal 30 2 3 2" xfId="15622" xr:uid="{30BC632B-4D9F-4F78-933B-B4C0FCF363F4}"/>
    <cellStyle name="Normal 30 2 4" xfId="3285" xr:uid="{0F9F9099-A307-410A-BD17-AC36CC21A998}"/>
    <cellStyle name="Normal 30 2 4 2" xfId="11562" xr:uid="{FC7DA48A-203A-496D-AAB4-3E91BD88470F}"/>
    <cellStyle name="Normal 30 2 5" xfId="9513" xr:uid="{BFFF2741-D4F4-4EA4-9A23-7594E0C9F212}"/>
    <cellStyle name="Normal 30 3" xfId="720" xr:uid="{EA61E877-DB7B-409E-8875-2FAB326004AA}"/>
    <cellStyle name="Normal 30 3 2" xfId="4824" xr:uid="{2B64A6B1-7632-4FF6-ACA2-BF80EA046202}"/>
    <cellStyle name="Normal 30 3 2 2" xfId="13101" xr:uid="{09CC3FD6-9F14-4CAC-80AC-2D528FD80ACE}"/>
    <cellStyle name="Normal 30 3 3" xfId="6849" xr:uid="{C4B1342A-BF63-4955-86F4-C1FADDB215B5}"/>
    <cellStyle name="Normal 30 3 3 2" xfId="15126" xr:uid="{7C80DA9D-58DC-457D-BB5E-70F305557544}"/>
    <cellStyle name="Normal 30 3 4" xfId="2780" xr:uid="{668DF26C-0F3A-498E-8509-E7B36CBED553}"/>
    <cellStyle name="Normal 30 3 4 2" xfId="11057" xr:uid="{A8C3516B-F27E-42EE-AC48-F143094162DB}"/>
    <cellStyle name="Normal 30 3 5" xfId="9009" xr:uid="{4E5479D8-160C-4986-B62C-6FEFD146E344}"/>
    <cellStyle name="Normal 30 4" xfId="1771" xr:uid="{08EB17CC-904C-4BAF-A1B4-D1AA4A438D75}"/>
    <cellStyle name="Normal 30 4 2" xfId="5857" xr:uid="{CABA2DFE-61F1-44CC-89F4-84CA7D4DA3F2}"/>
    <cellStyle name="Normal 30 4 2 2" xfId="14134" xr:uid="{68F5B9AB-3DB0-4574-9A90-B0C320CBDDA9}"/>
    <cellStyle name="Normal 30 4 3" xfId="7857" xr:uid="{1B7DF646-94FA-454C-8820-1E5AC3D1F0FE}"/>
    <cellStyle name="Normal 30 4 3 2" xfId="16134" xr:uid="{5F2FD435-DE52-45C8-AD6A-DEAE8A58E26B}"/>
    <cellStyle name="Normal 30 4 4" xfId="3823" xr:uid="{649BA0D6-EB1E-4289-BFDA-A039FA4F0575}"/>
    <cellStyle name="Normal 30 4 4 2" xfId="12100" xr:uid="{EB01B4BF-7289-4683-B957-19F604A4208B}"/>
    <cellStyle name="Normal 30 4 5" xfId="10051" xr:uid="{C1FBA72B-8404-4782-8FD2-F2433F263F85}"/>
    <cellStyle name="Normal 30 5" xfId="4320" xr:uid="{E007047E-CE64-4645-8DB9-16AF10287D44}"/>
    <cellStyle name="Normal 30 5 2" xfId="12597" xr:uid="{513B87EB-B3CA-4597-96B5-0D838F9A0E6D}"/>
    <cellStyle name="Normal 30 6" xfId="6351" xr:uid="{6955751A-F89E-430E-95F0-3234A566B088}"/>
    <cellStyle name="Normal 30 6 2" xfId="14628" xr:uid="{AB27DA45-52FA-4687-8B14-BD9248A39D70}"/>
    <cellStyle name="Normal 30 7" xfId="2271" xr:uid="{0E2EE1C1-A1D6-4620-A21D-90D53B48ABE4}"/>
    <cellStyle name="Normal 30 7 2" xfId="10548" xr:uid="{9EDBEBC9-CE7B-4C64-BD1B-F19870A6E4BC}"/>
    <cellStyle name="Normal 30 8" xfId="8502" xr:uid="{F5B492F5-32C2-4C69-901E-B5B2BAF9C478}"/>
    <cellStyle name="Normal 31" xfId="140" xr:uid="{80013AB4-5FBF-4E74-97F9-60BB14174D32}"/>
    <cellStyle name="Normal 31 2" xfId="1234" xr:uid="{C13BED7F-49AB-42C5-ABB2-C5CD9C77EEDC}"/>
    <cellStyle name="Normal 31 2 2" xfId="5325" xr:uid="{8F14D11D-D035-475C-8849-52C8EBF260B2}"/>
    <cellStyle name="Normal 31 2 2 2" xfId="13602" xr:uid="{5967EE36-9AB7-4A14-A269-7BE1047A1DA5}"/>
    <cellStyle name="Normal 31 2 3" xfId="7350" xr:uid="{F2107FE8-57D6-4B4F-97B2-B28F0E57D489}"/>
    <cellStyle name="Normal 31 2 3 2" xfId="15627" xr:uid="{AF28E84D-D92E-4913-943D-C4082AA4AFC8}"/>
    <cellStyle name="Normal 31 2 4" xfId="3290" xr:uid="{2A309E47-E6C7-47F8-B047-6046CA42856D}"/>
    <cellStyle name="Normal 31 2 4 2" xfId="11567" xr:uid="{9A3C1090-403B-4D0E-82A5-6D5273886A36}"/>
    <cellStyle name="Normal 31 2 5" xfId="9518" xr:uid="{1A411286-F9BD-4DC8-9F01-4EB74D6FA992}"/>
    <cellStyle name="Normal 31 3" xfId="725" xr:uid="{10328076-3054-4C76-8E99-DFB59E1E6FF3}"/>
    <cellStyle name="Normal 31 3 2" xfId="4829" xr:uid="{C9C46BEF-9B39-4B59-B012-F85C271A69F5}"/>
    <cellStyle name="Normal 31 3 2 2" xfId="13106" xr:uid="{71364A33-8768-4643-8CBB-6C31B0E07587}"/>
    <cellStyle name="Normal 31 3 3" xfId="6854" xr:uid="{C533C612-4C6A-4E89-87C4-279F9F5D4D01}"/>
    <cellStyle name="Normal 31 3 3 2" xfId="15131" xr:uid="{3A11CA0A-E2F5-431E-B211-D53B7F5F69A8}"/>
    <cellStyle name="Normal 31 3 4" xfId="2785" xr:uid="{885B4347-FA2A-43C6-A9FA-3704A8309042}"/>
    <cellStyle name="Normal 31 3 4 2" xfId="11062" xr:uid="{63D0FBCC-D0D2-4E60-B4A7-B47FCFEE98D2}"/>
    <cellStyle name="Normal 31 3 5" xfId="9014" xr:uid="{C5A989CE-9D4D-4E28-93E2-DBBAE3FA4557}"/>
    <cellStyle name="Normal 31 4" xfId="1776" xr:uid="{80EAD2B2-F814-4E75-87A3-4834EBA3A539}"/>
    <cellStyle name="Normal 31 4 2" xfId="5862" xr:uid="{C53E141F-D0FB-406D-9E3A-5248A5B8406C}"/>
    <cellStyle name="Normal 31 4 2 2" xfId="14139" xr:uid="{CDEB1D08-778E-452D-AF32-B6A332BB570E}"/>
    <cellStyle name="Normal 31 4 3" xfId="7862" xr:uid="{6773F13B-7075-4CEB-8DB9-356FFC8AE8B1}"/>
    <cellStyle name="Normal 31 4 3 2" xfId="16139" xr:uid="{7AB4FC16-0073-448F-B493-F7B46D5F482F}"/>
    <cellStyle name="Normal 31 4 4" xfId="3828" xr:uid="{F2B23340-DE83-4EE7-A251-B77B6C7652B5}"/>
    <cellStyle name="Normal 31 4 4 2" xfId="12105" xr:uid="{8E45286C-17FA-4267-BE9E-357E92E9CCDE}"/>
    <cellStyle name="Normal 31 4 5" xfId="10056" xr:uid="{BD5523F3-4A04-4F9B-8C88-34C8C98B96FB}"/>
    <cellStyle name="Normal 31 5" xfId="4325" xr:uid="{448DD112-2AEB-4CDF-959F-2ED82F8617C6}"/>
    <cellStyle name="Normal 31 5 2" xfId="12602" xr:uid="{01BF8ADC-7549-4764-BBFB-929B1873816C}"/>
    <cellStyle name="Normal 31 6" xfId="6356" xr:uid="{77369382-4CBB-41E5-B5B0-B59AF9101DD5}"/>
    <cellStyle name="Normal 31 6 2" xfId="14633" xr:uid="{E2CF9307-B045-4211-8E19-380E82A5612C}"/>
    <cellStyle name="Normal 31 7" xfId="2276" xr:uid="{0D0395B6-0BC2-4B4D-B8E8-CA247255AE22}"/>
    <cellStyle name="Normal 31 7 2" xfId="10553" xr:uid="{F60E94F5-2FA1-44AF-A992-D1693E68EEDA}"/>
    <cellStyle name="Normal 31 8" xfId="8507" xr:uid="{8B6FA974-E123-4DE9-B75A-1A72602A4747}"/>
    <cellStyle name="Normal 32" xfId="143" xr:uid="{80D66B8E-77D0-42C1-940B-3C51AF846FF0}"/>
    <cellStyle name="Normal 32 2" xfId="1237" xr:uid="{E580D095-DDD2-4F5E-B0A0-1477415D7ED6}"/>
    <cellStyle name="Normal 32 2 2" xfId="5328" xr:uid="{D2E638FA-113F-4125-A037-5A9039A2F125}"/>
    <cellStyle name="Normal 32 2 2 2" xfId="13605" xr:uid="{8EF029F1-1E54-46FF-82AC-95FD079E3677}"/>
    <cellStyle name="Normal 32 2 3" xfId="7353" xr:uid="{DE2AABDB-ECEC-40BC-92FD-9A3EAFEDE4AA}"/>
    <cellStyle name="Normal 32 2 3 2" xfId="15630" xr:uid="{D574A565-67C1-47D0-91CA-3C9EADF7A102}"/>
    <cellStyle name="Normal 32 2 4" xfId="3293" xr:uid="{BDCFAE66-4FDA-4AFF-A6FB-F086C2088E8A}"/>
    <cellStyle name="Normal 32 2 4 2" xfId="11570" xr:uid="{5B229947-5187-43FC-B536-05F0E6852AB0}"/>
    <cellStyle name="Normal 32 2 5" xfId="9521" xr:uid="{E3037342-CD64-4EBD-9921-239468944B1F}"/>
    <cellStyle name="Normal 32 3" xfId="728" xr:uid="{0CCD6EF0-EB12-49BA-BA4D-5E24EF732486}"/>
    <cellStyle name="Normal 32 3 2" xfId="4832" xr:uid="{56C33F4D-9E12-4375-9251-566B991F0DDA}"/>
    <cellStyle name="Normal 32 3 2 2" xfId="13109" xr:uid="{D846738F-31A8-4AF4-B4EA-67295CB93C20}"/>
    <cellStyle name="Normal 32 3 3" xfId="6857" xr:uid="{8056F54B-2965-4088-80C0-1A69903528B9}"/>
    <cellStyle name="Normal 32 3 3 2" xfId="15134" xr:uid="{678533E4-E7D3-4CB4-8C95-FCB905E53091}"/>
    <cellStyle name="Normal 32 3 4" xfId="2788" xr:uid="{5175010F-1244-4413-806F-6A84AF56782F}"/>
    <cellStyle name="Normal 32 3 4 2" xfId="11065" xr:uid="{170A7D31-973A-42BF-B696-8C9B0D734C6B}"/>
    <cellStyle name="Normal 32 3 5" xfId="9017" xr:uid="{A2C4D939-526F-44E2-965C-2F14A9EB9408}"/>
    <cellStyle name="Normal 32 4" xfId="1779" xr:uid="{D1151B2D-CC1E-4B2D-BCF9-5BF1A8F63F14}"/>
    <cellStyle name="Normal 32 4 2" xfId="5865" xr:uid="{D3172AF3-DA7F-4F73-AFD3-EA7C15680779}"/>
    <cellStyle name="Normal 32 4 2 2" xfId="14142" xr:uid="{D39F4F73-7876-4BE4-AE67-2BA4B7717222}"/>
    <cellStyle name="Normal 32 4 3" xfId="7865" xr:uid="{E1DFA91F-29A4-4318-BE6A-7EEFF5C8E344}"/>
    <cellStyle name="Normal 32 4 3 2" xfId="16142" xr:uid="{30B301C2-DFC9-4110-B125-EA79E0E58049}"/>
    <cellStyle name="Normal 32 4 4" xfId="3831" xr:uid="{FF3504A8-C44C-458C-855F-9F409DF0790D}"/>
    <cellStyle name="Normal 32 4 4 2" xfId="12108" xr:uid="{96E4DD35-69C1-4753-BA47-62243B66275B}"/>
    <cellStyle name="Normal 32 4 5" xfId="10059" xr:uid="{5A7AB4D7-64F5-4B26-981F-53AA24120508}"/>
    <cellStyle name="Normal 32 5" xfId="4328" xr:uid="{97F75757-0F34-475B-BDD4-7E4CA0E99D9E}"/>
    <cellStyle name="Normal 32 5 2" xfId="12605" xr:uid="{D4A6704A-7FA0-4FAF-84D5-BF31972B88AF}"/>
    <cellStyle name="Normal 32 6" xfId="6359" xr:uid="{C74BCEE8-4177-486B-AC3C-24BDB3459EAA}"/>
    <cellStyle name="Normal 32 6 2" xfId="14636" xr:uid="{0A2821CF-5719-4ABE-81B2-D34F081387FF}"/>
    <cellStyle name="Normal 32 7" xfId="2279" xr:uid="{DF7E3CB0-F1D0-40AA-9170-250AF5BD17D9}"/>
    <cellStyle name="Normal 32 7 2" xfId="10556" xr:uid="{1C626FC0-F928-4ED2-844B-D37ECD733F8E}"/>
    <cellStyle name="Normal 32 8" xfId="8510" xr:uid="{B3A66AED-5B8E-4492-8313-550817FC18C5}"/>
    <cellStyle name="Normal 33" xfId="152" xr:uid="{4D9278CB-9293-4A19-8058-BC52E05E4946}"/>
    <cellStyle name="Normal 33 2" xfId="1246" xr:uid="{CDC901F5-B525-4A89-B449-3A99E393584F}"/>
    <cellStyle name="Normal 33 2 2" xfId="5337" xr:uid="{522189AD-2192-4051-843F-22B55DDFB367}"/>
    <cellStyle name="Normal 33 2 2 2" xfId="13614" xr:uid="{C08179DD-D358-4282-AE1C-33379BE7BDFC}"/>
    <cellStyle name="Normal 33 2 3" xfId="7362" xr:uid="{B034347E-778F-46CD-9C96-888F29232B6C}"/>
    <cellStyle name="Normal 33 2 3 2" xfId="15639" xr:uid="{94D4F81B-DEB3-4ADB-BEEF-766E83B433EE}"/>
    <cellStyle name="Normal 33 2 4" xfId="3302" xr:uid="{EE2CB2F9-B82E-4FB1-BE1C-01853A199B04}"/>
    <cellStyle name="Normal 33 2 4 2" xfId="11579" xr:uid="{03FCF57A-4242-4352-9D34-1B4D1179320E}"/>
    <cellStyle name="Normal 33 2 5" xfId="9530" xr:uid="{14903CDD-A2F0-4440-B513-BCE51F7B12E0}"/>
    <cellStyle name="Normal 33 3" xfId="737" xr:uid="{B417B13C-E8D0-4E29-AB88-D5EA0CF5B906}"/>
    <cellStyle name="Normal 33 3 2" xfId="4841" xr:uid="{7DE72423-633A-47E9-8E49-924F2A3ED1A4}"/>
    <cellStyle name="Normal 33 3 2 2" xfId="13118" xr:uid="{02C36712-83A7-4263-B226-6FF4BF1257BD}"/>
    <cellStyle name="Normal 33 3 3" xfId="6866" xr:uid="{51D06A54-B818-454C-9F2B-55B787D6CA79}"/>
    <cellStyle name="Normal 33 3 3 2" xfId="15143" xr:uid="{E62B3CB2-14AF-4E5F-9385-8FAE6270E2B1}"/>
    <cellStyle name="Normal 33 3 4" xfId="2797" xr:uid="{FEA543C8-E06C-4714-8E74-7DBEAC036C95}"/>
    <cellStyle name="Normal 33 3 4 2" xfId="11074" xr:uid="{2AC52166-733C-402C-BB2F-D9E0CF412ACA}"/>
    <cellStyle name="Normal 33 3 5" xfId="9026" xr:uid="{B869992D-441C-4F7F-A583-A7E2F069795D}"/>
    <cellStyle name="Normal 33 4" xfId="1788" xr:uid="{116AC48E-6A34-4C1B-8A19-23EFA7EAEF2D}"/>
    <cellStyle name="Normal 33 4 2" xfId="5874" xr:uid="{378C1772-3F37-4834-954B-8562CE34835F}"/>
    <cellStyle name="Normal 33 4 2 2" xfId="14151" xr:uid="{B9DC5755-8049-4AF1-89D1-A575ADFE3C5A}"/>
    <cellStyle name="Normal 33 4 3" xfId="7874" xr:uid="{DD1C9692-D49A-4137-BD18-FA6BCD610B31}"/>
    <cellStyle name="Normal 33 4 3 2" xfId="16151" xr:uid="{DE1B6969-C66D-4EB5-81B2-7B9354F131EE}"/>
    <cellStyle name="Normal 33 4 4" xfId="3840" xr:uid="{836C2828-B5D1-4CF5-9665-1562B934E251}"/>
    <cellStyle name="Normal 33 4 4 2" xfId="12117" xr:uid="{E976A819-8EC3-4809-99F6-248EF88D6313}"/>
    <cellStyle name="Normal 33 4 5" xfId="10068" xr:uid="{6A49BB1A-665E-4C6D-9CF7-7C5E8800C18D}"/>
    <cellStyle name="Normal 33 5" xfId="4337" xr:uid="{23B2F91E-AB41-44C7-9675-361355992283}"/>
    <cellStyle name="Normal 33 5 2" xfId="12614" xr:uid="{FC349A5C-E56E-4FE7-93F5-BB98BD40891F}"/>
    <cellStyle name="Normal 33 6" xfId="6368" xr:uid="{D4862750-3E93-4638-A14C-A72A862AB349}"/>
    <cellStyle name="Normal 33 6 2" xfId="14645" xr:uid="{9C576344-057A-4416-9CF0-B6F8B2389A60}"/>
    <cellStyle name="Normal 33 7" xfId="2288" xr:uid="{8484FB4E-1945-4233-8E4B-6989DF9967FF}"/>
    <cellStyle name="Normal 33 7 2" xfId="10565" xr:uid="{3770BF11-E233-46C6-B305-668FABFEB21A}"/>
    <cellStyle name="Normal 33 8" xfId="8519" xr:uid="{72F70704-8E7C-4F0D-A411-95AAF689CDEF}"/>
    <cellStyle name="Normal 34" xfId="148" xr:uid="{47A22E69-A2D4-40E7-A1C5-73329938AC27}"/>
    <cellStyle name="Normal 34 2" xfId="1242" xr:uid="{7DD420A2-C8BC-4948-9631-FC1BDFE1C679}"/>
    <cellStyle name="Normal 34 2 2" xfId="5333" xr:uid="{B2DBA9AF-1583-4892-A536-DE95FA817956}"/>
    <cellStyle name="Normal 34 2 2 2" xfId="13610" xr:uid="{CC42C1F7-F059-4240-8E8D-4CC23F2F125F}"/>
    <cellStyle name="Normal 34 2 3" xfId="7358" xr:uid="{849559AF-9A5C-4554-9F13-CBAFA8DF11A3}"/>
    <cellStyle name="Normal 34 2 3 2" xfId="15635" xr:uid="{04340FD9-D96F-4D74-83ED-F55726F21FAF}"/>
    <cellStyle name="Normal 34 2 4" xfId="3298" xr:uid="{AD10F3B2-48B2-4BD8-B115-ECF368298D1C}"/>
    <cellStyle name="Normal 34 2 4 2" xfId="11575" xr:uid="{1B9D580F-9F9B-4D65-9402-58364E1C7433}"/>
    <cellStyle name="Normal 34 2 5" xfId="9526" xr:uid="{86463ED8-DB45-4525-88F5-F40BD527FFB9}"/>
    <cellStyle name="Normal 34 3" xfId="733" xr:uid="{70C00E49-A0FD-43B7-9592-5887FA430EE9}"/>
    <cellStyle name="Normal 34 3 2" xfId="4837" xr:uid="{892DD997-66A6-48FA-8609-F752977C465A}"/>
    <cellStyle name="Normal 34 3 2 2" xfId="13114" xr:uid="{E9BF023E-82FD-424C-8CB0-77F76E969E46}"/>
    <cellStyle name="Normal 34 3 3" xfId="6862" xr:uid="{C8E6DF7F-3C7E-4205-8C9B-6FC71975B6C0}"/>
    <cellStyle name="Normal 34 3 3 2" xfId="15139" xr:uid="{E815419A-411C-4F74-ABAD-D0AD34439090}"/>
    <cellStyle name="Normal 34 3 4" xfId="2793" xr:uid="{3CD3CF5C-63E9-4B45-84A9-E5412F4EC73C}"/>
    <cellStyle name="Normal 34 3 4 2" xfId="11070" xr:uid="{F5194E51-147A-4AFC-B7CB-A5CA1124D9B9}"/>
    <cellStyle name="Normal 34 3 5" xfId="9022" xr:uid="{605E3876-DCF9-441D-8FB1-D4DA79F8EC78}"/>
    <cellStyle name="Normal 34 4" xfId="1784" xr:uid="{A2C5B5BA-382D-4EA9-977B-92B37AD5C91E}"/>
    <cellStyle name="Normal 34 4 2" xfId="5870" xr:uid="{0BA6B22C-4909-43B1-BC9A-2037A0A8875D}"/>
    <cellStyle name="Normal 34 4 2 2" xfId="14147" xr:uid="{F7190116-4362-49AA-8A79-045176F783AA}"/>
    <cellStyle name="Normal 34 4 3" xfId="7870" xr:uid="{C1018649-5E63-4B65-9520-CFD3CF79A4D1}"/>
    <cellStyle name="Normal 34 4 3 2" xfId="16147" xr:uid="{1C5CF8BD-F429-4AD5-B854-C42BA294EA77}"/>
    <cellStyle name="Normal 34 4 4" xfId="3836" xr:uid="{8C91B1ED-5D08-4D53-8324-66A7CF69D64D}"/>
    <cellStyle name="Normal 34 4 4 2" xfId="12113" xr:uid="{B0DC1171-72A0-4B9A-AE08-E088AFD319DB}"/>
    <cellStyle name="Normal 34 4 5" xfId="10064" xr:uid="{E32BE571-30F5-40F5-9B8E-BF432EEC10EA}"/>
    <cellStyle name="Normal 34 5" xfId="4333" xr:uid="{5B98100E-77CD-4114-BB3A-F9D2DE28AE3F}"/>
    <cellStyle name="Normal 34 5 2" xfId="12610" xr:uid="{846495FF-234C-485C-BD2F-52BC3DC3FECA}"/>
    <cellStyle name="Normal 34 6" xfId="6364" xr:uid="{F46A024D-8D7F-4FFF-B4E3-D5676F450265}"/>
    <cellStyle name="Normal 34 6 2" xfId="14641" xr:uid="{ED581F3F-B656-4174-B70F-ECB439E7CBC8}"/>
    <cellStyle name="Normal 34 7" xfId="2284" xr:uid="{7DF1A6EC-CEC1-4618-8CC8-688D7F1F90B9}"/>
    <cellStyle name="Normal 34 7 2" xfId="10561" xr:uid="{EEC30B05-F378-4393-98C7-6BFE3107078F}"/>
    <cellStyle name="Normal 34 8" xfId="8515" xr:uid="{C5D25D9A-53E0-4DF0-B78E-9BFF71A0DC4B}"/>
    <cellStyle name="Normal 35" xfId="515" xr:uid="{02BB338E-7786-4662-B019-99A6A6B5D928}"/>
    <cellStyle name="Normal 35 2" xfId="605" xr:uid="{F96A498A-AD2B-437D-A801-C455CBEC066C}"/>
    <cellStyle name="Normal 35 2 2" xfId="2162" xr:uid="{49362EDB-CB48-4F63-98EF-4BD37D03291E}"/>
    <cellStyle name="Normal 36" xfId="517" xr:uid="{EB8E98DF-FEDE-4828-A10D-4C73D58634D3}"/>
    <cellStyle name="Normal 36 2" xfId="1563" xr:uid="{87B1ECD6-8815-4BC9-BF8A-821B3FFEA6E6}"/>
    <cellStyle name="Normal 36 2 2" xfId="5651" xr:uid="{F745CA6F-3F4A-4ABB-863B-D11687BBD3B2}"/>
    <cellStyle name="Normal 36 2 2 2" xfId="13928" xr:uid="{C2419437-7B50-4E43-8C1E-1C9AF3BB3F27}"/>
    <cellStyle name="Normal 36 2 3" xfId="7673" xr:uid="{D19CDF51-C8CC-4FCE-82A9-5E7894B1641C}"/>
    <cellStyle name="Normal 36 2 3 2" xfId="15950" xr:uid="{B0DC3325-C7E0-48B7-8C5F-6A9F22F63A82}"/>
    <cellStyle name="Normal 36 2 4" xfId="3617" xr:uid="{3ACA5122-EA2C-4C54-8D43-A6D2BEBBB757}"/>
    <cellStyle name="Normal 36 2 4 2" xfId="11894" xr:uid="{3503E678-10F2-404E-A39D-C62AD60B23D2}"/>
    <cellStyle name="Normal 36 2 5" xfId="9845" xr:uid="{85BBD8D0-70DD-4B31-A2C8-AB948F5A4DC8}"/>
    <cellStyle name="Normal 36 3" xfId="1051" xr:uid="{8F794DBD-9C48-4237-AF47-2F0E5CE18B0A}"/>
    <cellStyle name="Normal 36 3 2" xfId="5152" xr:uid="{91ADD316-0328-40FA-8AD0-6279F0DAC1B4}"/>
    <cellStyle name="Normal 36 3 2 2" xfId="13429" xr:uid="{C352C3FC-1DF3-4B46-AC01-E27BF51E2CAA}"/>
    <cellStyle name="Normal 36 3 3" xfId="7177" xr:uid="{643C4D9F-F783-424D-B2B3-4FEB85423A18}"/>
    <cellStyle name="Normal 36 3 3 2" xfId="15454" xr:uid="{E7320F5E-367B-4817-B417-A26C3B715551}"/>
    <cellStyle name="Normal 36 3 4" xfId="3110" xr:uid="{1566A18B-FDA2-4D7B-9C88-A1EF41B4ABB2}"/>
    <cellStyle name="Normal 36 3 4 2" xfId="11387" xr:uid="{43306864-43A6-4743-B184-8FC4429B25D2}"/>
    <cellStyle name="Normal 36 3 5" xfId="9338" xr:uid="{CE7E1B3C-F08A-46DE-9660-C87440386695}"/>
    <cellStyle name="Normal 36 4" xfId="2100" xr:uid="{22D5E60E-B4F0-47CF-A85F-4D972ADDD5BB}"/>
    <cellStyle name="Normal 36 4 2" xfId="6185" xr:uid="{0996D728-AC9A-4332-9385-A638ABDF838D}"/>
    <cellStyle name="Normal 36 4 2 2" xfId="14462" xr:uid="{161C65C9-3BCF-4987-933F-661874A2FE91}"/>
    <cellStyle name="Normal 36 4 3" xfId="8185" xr:uid="{CE2B379E-8189-498A-A445-2C926B4D7E12}"/>
    <cellStyle name="Normal 36 4 3 2" xfId="16462" xr:uid="{3CDC0C9F-E57B-4EFD-981F-5D9155CB62AD}"/>
    <cellStyle name="Normal 36 4 4" xfId="4152" xr:uid="{ADCF113E-86D2-432D-B06A-EB2314D7D3A4}"/>
    <cellStyle name="Normal 36 4 4 2" xfId="12429" xr:uid="{6681028D-9A49-4A7D-A6B2-911CEB217A54}"/>
    <cellStyle name="Normal 36 4 5" xfId="10380" xr:uid="{CD7233FA-4E09-4AF6-B3CA-631838A26BA2}"/>
    <cellStyle name="Normal 36 5" xfId="4651" xr:uid="{4F68790F-8F3F-426E-A26B-925BEC2AB015}"/>
    <cellStyle name="Normal 36 5 2" xfId="12928" xr:uid="{A22A1723-EBF5-4BCF-B7E1-4C13814D7F09}"/>
    <cellStyle name="Normal 36 6" xfId="6679" xr:uid="{870D3EA5-1C84-462D-9D51-E9AD4C3690DD}"/>
    <cellStyle name="Normal 36 6 2" xfId="14956" xr:uid="{76931C0B-ED32-4A1D-8615-3C8F36535159}"/>
    <cellStyle name="Normal 36 7" xfId="2604" xr:uid="{6AD6D664-8125-4EDC-8B54-C5E88010DD11}"/>
    <cellStyle name="Normal 36 7 2" xfId="10881" xr:uid="{A808F369-9DB1-43FC-BCDE-7F81A95965B8}"/>
    <cellStyle name="Normal 36 8" xfId="8834" xr:uid="{DBC53EBC-8436-4242-9CBB-C99AD0E87896}"/>
    <cellStyle name="Normal 37" xfId="519" xr:uid="{A9E5D088-F72F-419E-BC9F-09B32C14910D}"/>
    <cellStyle name="Normal 38" xfId="105" xr:uid="{6347746B-31CD-4F02-A50D-71D9204C0818}"/>
    <cellStyle name="Normal 38 2" xfId="1202" xr:uid="{B1D313CD-33D2-41A7-B9DE-436CF91F9FEF}"/>
    <cellStyle name="Normal 38 2 2" xfId="5293" xr:uid="{97E4A54C-4CC1-4F27-BA96-DEE97D59CD7B}"/>
    <cellStyle name="Normal 38 2 2 2" xfId="13570" xr:uid="{8FD05836-044C-403E-A70F-A4D3BFC0AA16}"/>
    <cellStyle name="Normal 38 2 3" xfId="7318" xr:uid="{15DFCB3A-2071-43C4-9403-D62A02DCFF2D}"/>
    <cellStyle name="Normal 38 2 3 2" xfId="15595" xr:uid="{465818FE-21A0-4295-BAC4-97805C9C7F80}"/>
    <cellStyle name="Normal 38 2 4" xfId="3258" xr:uid="{C96F9D35-03A6-46FC-9EB1-7F1317091471}"/>
    <cellStyle name="Normal 38 2 4 2" xfId="11535" xr:uid="{1AB002DD-B2A8-414B-8CA4-523DC646B70D}"/>
    <cellStyle name="Normal 38 2 5" xfId="9486" xr:uid="{A86EE3D1-D1D4-46DF-A84A-B3A1B58A8EA4}"/>
    <cellStyle name="Normal 38 3" xfId="692" xr:uid="{4056C86D-DB2B-465E-80FB-D8D6941B6F67}"/>
    <cellStyle name="Normal 38 3 2" xfId="4797" xr:uid="{1EDE68DD-24E2-4EB9-8FA0-361A233486D9}"/>
    <cellStyle name="Normal 38 3 2 2" xfId="13074" xr:uid="{5487EE37-1A3E-43E3-B818-44A319E0F772}"/>
    <cellStyle name="Normal 38 3 3" xfId="6822" xr:uid="{72D9925F-12D1-4A35-8848-214248680923}"/>
    <cellStyle name="Normal 38 3 3 2" xfId="15099" xr:uid="{A8367B53-6512-4FE8-A081-4ED3378EA2B6}"/>
    <cellStyle name="Normal 38 3 4" xfId="2752" xr:uid="{E8F5ACDB-0BA2-47A3-B48A-DFC8BE24C171}"/>
    <cellStyle name="Normal 38 3 4 2" xfId="11029" xr:uid="{55FE022C-176C-481D-9494-DCD57E1116BF}"/>
    <cellStyle name="Normal 38 3 5" xfId="8981" xr:uid="{126E5EF9-DF17-4CCA-A9AB-4F60B10AB6D6}"/>
    <cellStyle name="Normal 38 4" xfId="1744" xr:uid="{EDAB1E2C-224C-4115-8D3F-6B43D286EDED}"/>
    <cellStyle name="Normal 38 4 2" xfId="5830" xr:uid="{A906457F-F218-478A-8D64-103772B39FC4}"/>
    <cellStyle name="Normal 38 4 2 2" xfId="14107" xr:uid="{129D32C9-B816-46D9-83CC-031361FD3C66}"/>
    <cellStyle name="Normal 38 4 3" xfId="7830" xr:uid="{BDEC4F8C-FE76-4A31-A157-4AC47465646B}"/>
    <cellStyle name="Normal 38 4 3 2" xfId="16107" xr:uid="{389E80BE-3B5A-4D3D-9697-04A63DAED162}"/>
    <cellStyle name="Normal 38 4 4" xfId="3796" xr:uid="{0FF9EBDC-BB5E-49B6-ADCE-A44217B453A0}"/>
    <cellStyle name="Normal 38 4 4 2" xfId="12073" xr:uid="{DFFDB289-5987-4E46-927F-5485ACA2BCBA}"/>
    <cellStyle name="Normal 38 4 5" xfId="10024" xr:uid="{769C9F02-E845-4F44-8DAE-58232ABFF259}"/>
    <cellStyle name="Normal 38 5" xfId="4293" xr:uid="{77020F15-C213-4C19-81F7-0DBEC83F04CD}"/>
    <cellStyle name="Normal 38 5 2" xfId="12570" xr:uid="{B7A8B727-B07F-4DD3-B886-B3CA5C7F4118}"/>
    <cellStyle name="Normal 38 6" xfId="6324" xr:uid="{4EDA3E62-30CB-4328-90AE-34355DD4872A}"/>
    <cellStyle name="Normal 38 6 2" xfId="14601" xr:uid="{FD54F0A1-7A4C-4975-B433-9861CCFCDC52}"/>
    <cellStyle name="Normal 38 7" xfId="2244" xr:uid="{6E6239CB-F4FA-44A7-8472-22004FD6C861}"/>
    <cellStyle name="Normal 38 7 2" xfId="10521" xr:uid="{AC52835B-7453-4703-87A2-41B130CCA104}"/>
    <cellStyle name="Normal 38 8" xfId="8475" xr:uid="{A81BFD3B-80D3-4C66-BA65-B83214F86CF7}"/>
    <cellStyle name="Normal 39" xfId="521" xr:uid="{90B7B420-88BE-446B-BBD3-50A365D79AC3}"/>
    <cellStyle name="Normal 39 2" xfId="1566" xr:uid="{7D21614D-D19D-4958-B5EA-BA496BB88780}"/>
    <cellStyle name="Normal 39 2 2" xfId="5654" xr:uid="{8107099C-F805-430F-B452-B941DCB60D31}"/>
    <cellStyle name="Normal 39 2 2 2" xfId="13931" xr:uid="{D9FBD34B-8E3E-45BB-98CF-21A2B59FBD6B}"/>
    <cellStyle name="Normal 39 2 3" xfId="7676" xr:uid="{20897750-6943-42F6-9469-591E15D7CA21}"/>
    <cellStyle name="Normal 39 2 3 2" xfId="15953" xr:uid="{8847ECF2-F639-4478-B094-658726BE4771}"/>
    <cellStyle name="Normal 39 2 4" xfId="3620" xr:uid="{986333F4-D0B4-47C8-B874-B8958DA8893B}"/>
    <cellStyle name="Normal 39 2 4 2" xfId="11897" xr:uid="{8409E872-6DD0-456A-8ABD-EA481B3C61A3}"/>
    <cellStyle name="Normal 39 2 5" xfId="9848" xr:uid="{C253F85D-026D-4CD6-B045-05E41C72F069}"/>
    <cellStyle name="Normal 39 3" xfId="1054" xr:uid="{B0286300-13F0-46B3-8F08-7595FE3CE379}"/>
    <cellStyle name="Normal 39 3 2" xfId="5155" xr:uid="{AB8C8DF5-0E93-4B20-919A-8F6E63D27473}"/>
    <cellStyle name="Normal 39 3 2 2" xfId="13432" xr:uid="{D64C62D6-C4E9-4ED3-BFA0-70B1DDEDBF8B}"/>
    <cellStyle name="Normal 39 3 3" xfId="7180" xr:uid="{48AB666E-014F-4A9E-A478-2AD4B4D2BEF7}"/>
    <cellStyle name="Normal 39 3 3 2" xfId="15457" xr:uid="{8264E3AD-7F5D-4F56-94B6-02E89A47B94F}"/>
    <cellStyle name="Normal 39 3 4" xfId="3113" xr:uid="{D05011DA-32AA-494B-89AA-03330F2A0E8D}"/>
    <cellStyle name="Normal 39 3 4 2" xfId="11390" xr:uid="{30E1652F-1772-4B95-AADF-AD0E7CD4FE9F}"/>
    <cellStyle name="Normal 39 3 5" xfId="9341" xr:uid="{4205DE83-5683-458C-AD24-C614C437C0A6}"/>
    <cellStyle name="Normal 39 4" xfId="2103" xr:uid="{55D3B1CC-0083-469D-9C49-704679DB08A5}"/>
    <cellStyle name="Normal 39 4 2" xfId="6188" xr:uid="{77BDB446-02B7-480F-BD6F-6AC3C6EE4744}"/>
    <cellStyle name="Normal 39 4 2 2" xfId="14465" xr:uid="{CB7AF4C9-9341-4B8E-A261-C4DF829EC822}"/>
    <cellStyle name="Normal 39 4 3" xfId="8188" xr:uid="{109BE024-FDAC-415E-95D8-C849AD150087}"/>
    <cellStyle name="Normal 39 4 3 2" xfId="16465" xr:uid="{AAE071CA-89E6-4236-8924-09607307DF28}"/>
    <cellStyle name="Normal 39 4 4" xfId="4155" xr:uid="{6AC15495-1DAD-4EDB-A8D7-FC24051B042E}"/>
    <cellStyle name="Normal 39 4 4 2" xfId="12432" xr:uid="{4D838EAC-B88A-42E7-A95A-C6DD5B3D86ED}"/>
    <cellStyle name="Normal 39 4 5" xfId="10383" xr:uid="{6A4815B6-4E40-4690-9B9C-7EB81A2D9B90}"/>
    <cellStyle name="Normal 39 5" xfId="4654" xr:uid="{A0614771-01DF-491A-B8DB-DB0AC484D43D}"/>
    <cellStyle name="Normal 39 5 2" xfId="12931" xr:uid="{D435234E-FAB4-47C9-B28F-0E134198AE14}"/>
    <cellStyle name="Normal 39 6" xfId="6682" xr:uid="{7FC37DB9-BE99-4A8E-AA1B-FB570E51902F}"/>
    <cellStyle name="Normal 39 6 2" xfId="14959" xr:uid="{4BEF09EF-837A-4FD6-8859-6C4A47CD6F4D}"/>
    <cellStyle name="Normal 39 7" xfId="2607" xr:uid="{D5E95347-B326-4317-9DCE-A7CCF29354E9}"/>
    <cellStyle name="Normal 39 7 2" xfId="10884" xr:uid="{257FB404-D8C7-4E28-9C87-04760276E60E}"/>
    <cellStyle name="Normal 39 8" xfId="8837" xr:uid="{3563AF0E-9779-4485-AFD8-165240AF0343}"/>
    <cellStyle name="Normal 4" xfId="523" xr:uid="{DEF830FB-4C9D-4348-809C-D232E5433375}"/>
    <cellStyle name="Normal 40" xfId="516" xr:uid="{34A745D7-CD11-4724-B280-07167E9DCE03}"/>
    <cellStyle name="Normal 40 2" xfId="1562" xr:uid="{AFE101E7-323E-4E16-80DC-E1CB46C3CEBF}"/>
    <cellStyle name="Normal 40 2 2" xfId="5650" xr:uid="{31C2A87B-99B8-466F-A13D-1CC6757A3F22}"/>
    <cellStyle name="Normal 40 2 2 2" xfId="13927" xr:uid="{8089E0D8-2AE0-4B59-A0C5-682560B1CD82}"/>
    <cellStyle name="Normal 40 2 3" xfId="7672" xr:uid="{CCC2E546-8103-4AE4-8769-BBDE149D30D0}"/>
    <cellStyle name="Normal 40 2 3 2" xfId="15949" xr:uid="{E1EEC7CC-DB6F-41B3-A355-7DB0BF72F4E5}"/>
    <cellStyle name="Normal 40 2 4" xfId="3616" xr:uid="{E4FE0A32-0858-45FD-AC2E-052017B3E1BF}"/>
    <cellStyle name="Normal 40 2 4 2" xfId="11893" xr:uid="{8CC50930-ED55-4189-8D98-BDE7C0F543B9}"/>
    <cellStyle name="Normal 40 2 5" xfId="9844" xr:uid="{1DFE3A84-C94F-4746-89A4-A2383930AEDF}"/>
    <cellStyle name="Normal 40 3" xfId="1050" xr:uid="{5C505ED7-898F-4588-9E48-07E6FFAE8B6B}"/>
    <cellStyle name="Normal 40 3 2" xfId="5151" xr:uid="{83F43438-96A3-455E-B817-67E3DBA44904}"/>
    <cellStyle name="Normal 40 3 2 2" xfId="13428" xr:uid="{67C65957-C1F0-48F7-93B9-AC1459E38EAE}"/>
    <cellStyle name="Normal 40 3 3" xfId="7176" xr:uid="{968A8656-BF05-4110-BCE7-47EA81ABBFD6}"/>
    <cellStyle name="Normal 40 3 3 2" xfId="15453" xr:uid="{E45491D0-CA65-4020-9959-63ED229A9CBA}"/>
    <cellStyle name="Normal 40 3 4" xfId="3109" xr:uid="{33F68999-2390-4751-8B88-127144911FB8}"/>
    <cellStyle name="Normal 40 3 4 2" xfId="11386" xr:uid="{FB57E764-9130-49FC-B3E5-61B9FFD9E2A2}"/>
    <cellStyle name="Normal 40 3 5" xfId="9337" xr:uid="{73FBEBAE-0919-4D40-8C49-2D365BD0401D}"/>
    <cellStyle name="Normal 40 4" xfId="2099" xr:uid="{0C9C6028-9161-47E0-AAFB-D5E549C35853}"/>
    <cellStyle name="Normal 40 4 2" xfId="6184" xr:uid="{A42CBB0F-FDFA-4D60-8786-60B8E19D0D6B}"/>
    <cellStyle name="Normal 40 4 2 2" xfId="14461" xr:uid="{39497119-C3F9-49F2-9FE3-381423429A9F}"/>
    <cellStyle name="Normal 40 4 3" xfId="8184" xr:uid="{6EE1AC95-00AB-4A62-9910-9786C9B7FE05}"/>
    <cellStyle name="Normal 40 4 3 2" xfId="16461" xr:uid="{5D285D6F-E19A-4192-A61C-54E7E68C4FBD}"/>
    <cellStyle name="Normal 40 4 4" xfId="4151" xr:uid="{643963D9-6515-4034-91B1-5E58291EA787}"/>
    <cellStyle name="Normal 40 4 4 2" xfId="12428" xr:uid="{D85E06FC-633E-4E74-A191-14E76BD04B2D}"/>
    <cellStyle name="Normal 40 4 5" xfId="10379" xr:uid="{8492D7BF-6D58-4CA9-B249-99A136D97D9F}"/>
    <cellStyle name="Normal 40 5" xfId="4650" xr:uid="{CE62EE3F-6355-4E41-AC82-77140E8382D1}"/>
    <cellStyle name="Normal 40 5 2" xfId="12927" xr:uid="{43D67C2C-30BE-4DC3-B7D2-A98A857780AC}"/>
    <cellStyle name="Normal 40 6" xfId="6678" xr:uid="{255351DC-2037-4D61-AE1C-B53AF20314E8}"/>
    <cellStyle name="Normal 40 6 2" xfId="14955" xr:uid="{4308828F-2EF6-40ED-B48D-7E849E5E209F}"/>
    <cellStyle name="Normal 40 7" xfId="2603" xr:uid="{676525CF-00D4-448F-8083-33C1DE6DCE6E}"/>
    <cellStyle name="Normal 40 7 2" xfId="10880" xr:uid="{E959ABBD-6452-4B8A-9B22-DE80D5189425}"/>
    <cellStyle name="Normal 40 8" xfId="8833" xr:uid="{93E69897-2512-40B0-B818-30F94D6F6041}"/>
    <cellStyle name="Normal 41" xfId="518" xr:uid="{75E45C81-A393-4715-A0C7-0413A89F6063}"/>
    <cellStyle name="Normal 41 2" xfId="1564" xr:uid="{0AEBEFDF-868B-4BDB-AE7E-B65AEC904241}"/>
    <cellStyle name="Normal 41 2 2" xfId="5652" xr:uid="{08E953A2-59F8-4E55-A960-4C2CE52AE38C}"/>
    <cellStyle name="Normal 41 2 2 2" xfId="13929" xr:uid="{246A41B1-2C47-4D43-A371-E0BAB3864C24}"/>
    <cellStyle name="Normal 41 2 3" xfId="7674" xr:uid="{D7AD79A6-9038-45F0-93ED-7F48AA86928B}"/>
    <cellStyle name="Normal 41 2 3 2" xfId="15951" xr:uid="{7937FC86-DDA0-4D49-BB22-8F783420D3C9}"/>
    <cellStyle name="Normal 41 2 4" xfId="3618" xr:uid="{4414D808-F978-4064-AD00-703C9B33914A}"/>
    <cellStyle name="Normal 41 2 4 2" xfId="11895" xr:uid="{5D464CBA-AE60-4878-840A-5CDD46F6E4B8}"/>
    <cellStyle name="Normal 41 2 5" xfId="9846" xr:uid="{E539D01C-1021-42D4-A9FD-B802B3898E30}"/>
    <cellStyle name="Normal 41 3" xfId="1052" xr:uid="{2FA8171C-C664-4CC8-A10B-F0276BFCEC37}"/>
    <cellStyle name="Normal 41 3 2" xfId="5153" xr:uid="{820FC255-7464-4CFB-B0F7-9C89E8C31CB9}"/>
    <cellStyle name="Normal 41 3 2 2" xfId="13430" xr:uid="{1CFCF0EB-EA4A-46A3-A723-B7AE915994D2}"/>
    <cellStyle name="Normal 41 3 3" xfId="7178" xr:uid="{58EB6CCB-F2B3-4EB3-B8FE-34088F111046}"/>
    <cellStyle name="Normal 41 3 3 2" xfId="15455" xr:uid="{937E1960-D1E9-4039-954C-1BEB359785B8}"/>
    <cellStyle name="Normal 41 3 4" xfId="3111" xr:uid="{ACE66CE4-D9B0-41CA-835E-2EA4896209D0}"/>
    <cellStyle name="Normal 41 3 4 2" xfId="11388" xr:uid="{390775FA-DBFF-4837-BF37-369076D40041}"/>
    <cellStyle name="Normal 41 3 5" xfId="9339" xr:uid="{516FBC82-F39F-4E38-92D1-BAB2F7F141E7}"/>
    <cellStyle name="Normal 41 4" xfId="2101" xr:uid="{943D8993-215B-49BF-8AA3-D95BD73D9BC7}"/>
    <cellStyle name="Normal 41 4 2" xfId="6186" xr:uid="{B94D4736-6B94-4DD5-8DA2-3A2AEEF87014}"/>
    <cellStyle name="Normal 41 4 2 2" xfId="14463" xr:uid="{96000220-06D4-4DD6-9FB6-43A79D8DB31D}"/>
    <cellStyle name="Normal 41 4 3" xfId="8186" xr:uid="{2B8A3568-BC0A-46E6-8F76-C6C80F911158}"/>
    <cellStyle name="Normal 41 4 3 2" xfId="16463" xr:uid="{9280A85C-4A53-4FA6-9975-3ADCF763B517}"/>
    <cellStyle name="Normal 41 4 4" xfId="4153" xr:uid="{6524E2F1-8851-498F-A161-4102ABBB7B5A}"/>
    <cellStyle name="Normal 41 4 4 2" xfId="12430" xr:uid="{F9DB224C-9D3D-4119-9A26-8BD88E9CDAD2}"/>
    <cellStyle name="Normal 41 4 5" xfId="10381" xr:uid="{13E3B5E6-743F-4DFD-8C9B-E4707288739B}"/>
    <cellStyle name="Normal 41 5" xfId="4652" xr:uid="{9AB3D112-8701-49A3-890A-D40D50FE8A8E}"/>
    <cellStyle name="Normal 41 5 2" xfId="12929" xr:uid="{BCD83EB8-1110-4946-B0BE-F1358AF6BE1E}"/>
    <cellStyle name="Normal 41 6" xfId="6680" xr:uid="{ED5842B9-E994-4DB3-9056-9ABDA7FA0162}"/>
    <cellStyle name="Normal 41 6 2" xfId="14957" xr:uid="{B740E48E-1E46-461E-AF92-4832A5AE96CC}"/>
    <cellStyle name="Normal 41 7" xfId="2605" xr:uid="{491FF86F-51A7-4BCC-89F3-F07ADF099D3C}"/>
    <cellStyle name="Normal 41 7 2" xfId="10882" xr:uid="{2CCA3F5E-174F-4A5D-8824-0B9477752E1D}"/>
    <cellStyle name="Normal 41 8" xfId="8835" xr:uid="{219008BF-A391-47C0-9995-BBEC8A75BA85}"/>
    <cellStyle name="Normal 42" xfId="520" xr:uid="{31CA1858-E9B7-4A21-B32B-9F138CE649F6}"/>
    <cellStyle name="Normal 42 2" xfId="612" xr:uid="{6F5497F9-9AE7-4E0C-948B-72B37C1F579B}"/>
    <cellStyle name="Normal 42 2 2" xfId="1565" xr:uid="{C349D21A-4CB1-430D-BA23-87CF7CE77E3F}"/>
    <cellStyle name="Normal 42 2 2 2" xfId="5653" xr:uid="{9F266CCF-C6F2-4B57-925D-2BBDD644DF32}"/>
    <cellStyle name="Normal 42 2 2 2 2" xfId="13930" xr:uid="{598702D3-A642-4936-9702-9EB1E8315F75}"/>
    <cellStyle name="Normal 42 2 2 3" xfId="7675" xr:uid="{1FA6085B-D55D-43C6-9761-C926694D3102}"/>
    <cellStyle name="Normal 42 2 2 3 2" xfId="15952" xr:uid="{9CB869CE-6B05-4C68-90C8-0A972B5C472F}"/>
    <cellStyle name="Normal 42 2 2 4" xfId="3619" xr:uid="{1C4B5A61-5DF6-4CFC-B25E-0C02590D645A}"/>
    <cellStyle name="Normal 42 2 2 4 2" xfId="11896" xr:uid="{18B94547-C1B2-4019-934C-4BFFB3AF14A5}"/>
    <cellStyle name="Normal 42 2 2 5" xfId="9847" xr:uid="{0E1F68BC-3951-4E11-8A91-DD9AF55DBE61}"/>
    <cellStyle name="Normal 42 2 3" xfId="4718" xr:uid="{0796BECD-CF19-4D06-8D20-3DCBDD969B91}"/>
    <cellStyle name="Normal 42 2 3 2" xfId="12995" xr:uid="{4953C4F1-ADA0-4547-B5C1-95C3426C27AD}"/>
    <cellStyle name="Normal 42 2 4" xfId="6743" xr:uid="{95A14BB4-2353-458F-B094-756AE3AECD89}"/>
    <cellStyle name="Normal 42 2 4 2" xfId="15020" xr:uid="{D14CFD5B-1212-4D34-8F34-2964472CE668}"/>
    <cellStyle name="Normal 42 2 5" xfId="2673" xr:uid="{A52B0954-6CAA-48E2-85FF-EA9D0AF0F250}"/>
    <cellStyle name="Normal 42 2 5 2" xfId="10950" xr:uid="{BAA29230-8FF9-441B-81CC-1E7E0C1E9865}"/>
    <cellStyle name="Normal 42 2 6" xfId="8902" xr:uid="{CBCF7B92-E14A-4D55-A36C-EEAB10D9D566}"/>
    <cellStyle name="Normal 42 3" xfId="1053" xr:uid="{F8B85454-65AA-478B-8549-D8FCA56FED72}"/>
    <cellStyle name="Normal 42 3 2" xfId="5154" xr:uid="{1D2EEF61-AE7D-481A-851E-02491514A5F9}"/>
    <cellStyle name="Normal 42 3 2 2" xfId="13431" xr:uid="{7A1959B8-03D0-408D-A693-4E883DC8151A}"/>
    <cellStyle name="Normal 42 3 3" xfId="7179" xr:uid="{32D057F4-17E3-40FA-A557-8E485BA59563}"/>
    <cellStyle name="Normal 42 3 3 2" xfId="15456" xr:uid="{1D83AFA0-1FDF-4C84-91A1-9DA8409D3AA9}"/>
    <cellStyle name="Normal 42 3 4" xfId="3112" xr:uid="{B63089D4-090D-48AE-8184-7F675B36681C}"/>
    <cellStyle name="Normal 42 3 4 2" xfId="11389" xr:uid="{A82D384F-087D-43E9-B090-6F32F86AFEB1}"/>
    <cellStyle name="Normal 42 3 5" xfId="9340" xr:uid="{90FEFEFA-1BC5-4C21-A39E-24500D63BB89}"/>
    <cellStyle name="Normal 42 4" xfId="2102" xr:uid="{6D2F7F41-36C4-4D9A-9364-E8574000CCA0}"/>
    <cellStyle name="Normal 42 4 2" xfId="6187" xr:uid="{96D9AF8B-F0B7-4906-B1FB-610212137C44}"/>
    <cellStyle name="Normal 42 4 2 2" xfId="14464" xr:uid="{D04F126D-AF12-47CF-8BE8-E91CA6E62CAF}"/>
    <cellStyle name="Normal 42 4 3" xfId="8187" xr:uid="{CB9F4CD0-1206-45DF-960E-52E6E9EBEB86}"/>
    <cellStyle name="Normal 42 4 3 2" xfId="16464" xr:uid="{CEC804F8-D44A-46B2-95BD-0692F88A561F}"/>
    <cellStyle name="Normal 42 4 4" xfId="4154" xr:uid="{EA9025B3-F119-4569-A4E0-D9ABDB990F7E}"/>
    <cellStyle name="Normal 42 4 4 2" xfId="12431" xr:uid="{A8E6C5B2-B7A5-422D-99DB-7A6A4F7575D1}"/>
    <cellStyle name="Normal 42 4 5" xfId="10382" xr:uid="{7F4D1B6E-501E-4F25-9BD9-857E3E65E223}"/>
    <cellStyle name="Normal 42 5" xfId="4653" xr:uid="{F6F8ED80-A5E6-4ABD-9A30-D5AD32F03ACE}"/>
    <cellStyle name="Normal 42 5 2" xfId="12930" xr:uid="{8A6D41C9-62AF-4672-B776-AD63D85DE5DF}"/>
    <cellStyle name="Normal 42 6" xfId="6681" xr:uid="{0892B09F-24E7-43FF-B803-BC5EF63FD193}"/>
    <cellStyle name="Normal 42 6 2" xfId="14958" xr:uid="{1D843700-6CC5-499E-9F1C-7FD2273C97E1}"/>
    <cellStyle name="Normal 42 7" xfId="2606" xr:uid="{C8A30098-876B-4EAF-9B1A-85F45E63EB75}"/>
    <cellStyle name="Normal 42 7 2" xfId="10883" xr:uid="{3158818D-6CD8-49BB-A32A-077B4448E634}"/>
    <cellStyle name="Normal 42 8" xfId="8836" xr:uid="{FD7F5E5C-CD0A-4DA0-8BA8-9C370FF41A5A}"/>
    <cellStyle name="Normal 43" xfId="106" xr:uid="{4113409C-DC57-4294-BC9E-33EED3E49044}"/>
    <cellStyle name="Normal 43 2" xfId="1203" xr:uid="{63431F53-6653-4F80-83F1-5DA9893AE4CC}"/>
    <cellStyle name="Normal 43 2 2" xfId="5294" xr:uid="{3444351C-3F2B-442D-81DC-54010E65ED48}"/>
    <cellStyle name="Normal 43 2 2 2" xfId="13571" xr:uid="{8F6D8858-E350-482E-BACA-8DB3AA223C73}"/>
    <cellStyle name="Normal 43 2 3" xfId="7319" xr:uid="{B81D1471-1682-4631-B9B9-C610401B26B2}"/>
    <cellStyle name="Normal 43 2 3 2" xfId="15596" xr:uid="{2B998301-6FEE-4806-A268-9B08ED01D7F5}"/>
    <cellStyle name="Normal 43 2 4" xfId="3259" xr:uid="{7E1110DF-37D7-4DAD-9B0D-6F029432BF7E}"/>
    <cellStyle name="Normal 43 2 4 2" xfId="11536" xr:uid="{A0395AC1-104F-499E-A99F-32269B14E0DF}"/>
    <cellStyle name="Normal 43 2 5" xfId="9487" xr:uid="{5AD4A793-3D04-4D83-A89D-7ACA626EC209}"/>
    <cellStyle name="Normal 43 3" xfId="693" xr:uid="{EFB0824A-3D29-418C-9282-024E453833B5}"/>
    <cellStyle name="Normal 43 3 2" xfId="4798" xr:uid="{9CD77CC0-D86B-440A-908F-D351D5693B74}"/>
    <cellStyle name="Normal 43 3 2 2" xfId="13075" xr:uid="{F84E617A-91B4-454B-9F6D-60D63BB0C104}"/>
    <cellStyle name="Normal 43 3 3" xfId="6823" xr:uid="{4EA07F88-5E06-4394-8AA6-459EC86511B1}"/>
    <cellStyle name="Normal 43 3 3 2" xfId="15100" xr:uid="{CEF6CD0E-B007-4C7A-AB1B-713E91FBAB9C}"/>
    <cellStyle name="Normal 43 3 4" xfId="2753" xr:uid="{7DBAC480-8651-440A-B659-920DA99BA812}"/>
    <cellStyle name="Normal 43 3 4 2" xfId="11030" xr:uid="{BA47D54A-8239-4D45-8172-AE4BA079D331}"/>
    <cellStyle name="Normal 43 3 5" xfId="8982" xr:uid="{254BE55A-6D37-4B0F-9821-E00AD448A770}"/>
    <cellStyle name="Normal 43 4" xfId="1745" xr:uid="{0E2AAC9A-F9D1-43D4-814B-8AA7CE4CBB81}"/>
    <cellStyle name="Normal 43 4 2" xfId="5831" xr:uid="{35321009-9002-4F10-9D6D-0C1FA640F387}"/>
    <cellStyle name="Normal 43 4 2 2" xfId="14108" xr:uid="{44CC14B5-3602-43F1-87D2-129D6389DFD9}"/>
    <cellStyle name="Normal 43 4 3" xfId="7831" xr:uid="{A9BAD700-3AC4-46F8-B293-C280F7B6F4A8}"/>
    <cellStyle name="Normal 43 4 3 2" xfId="16108" xr:uid="{D4DD9AC1-452F-4655-AA4C-EC09B4160107}"/>
    <cellStyle name="Normal 43 4 4" xfId="3797" xr:uid="{45B846C3-C18B-4778-950E-E0C58A5902D0}"/>
    <cellStyle name="Normal 43 4 4 2" xfId="12074" xr:uid="{58808D6C-6040-4A3E-A2DF-29FB60A0B3E4}"/>
    <cellStyle name="Normal 43 4 5" xfId="10025" xr:uid="{95FC29B4-6AE4-4E6F-83B5-B45A297974AE}"/>
    <cellStyle name="Normal 43 5" xfId="4294" xr:uid="{01C38878-C32E-44C5-8879-55BA84957C06}"/>
    <cellStyle name="Normal 43 5 2" xfId="12571" xr:uid="{8D3B5563-205D-4DCD-8F05-25304E966978}"/>
    <cellStyle name="Normal 43 6" xfId="6325" xr:uid="{43BC05DE-3CDC-4D40-AF29-8048B2BB7363}"/>
    <cellStyle name="Normal 43 6 2" xfId="14602" xr:uid="{3B8D66CD-513A-4507-AA20-F1439DFA3D39}"/>
    <cellStyle name="Normal 43 7" xfId="2245" xr:uid="{D3951F62-0F10-4A87-A4A0-A41B147CAEB1}"/>
    <cellStyle name="Normal 43 7 2" xfId="10522" xr:uid="{7BB61831-DC96-46B6-A1EB-B5D1DF681DA2}"/>
    <cellStyle name="Normal 43 8" xfId="8476" xr:uid="{A08E5868-4F79-46E8-BDC7-F9C5FA80A671}"/>
    <cellStyle name="Normal 44" xfId="522" xr:uid="{E787316B-65A8-48C2-99DC-2065872D2927}"/>
    <cellStyle name="Normal 45" xfId="10" xr:uid="{3C1717F0-6DFC-4B97-8F5F-1DFEFA961437}"/>
    <cellStyle name="Normal 45 2" xfId="1121" xr:uid="{888852E0-AD0E-4382-A76D-E9E4E8E4B93E}"/>
    <cellStyle name="Normal 45 2 2" xfId="5213" xr:uid="{95A45496-579C-4483-A873-36C63F7ADF25}"/>
    <cellStyle name="Normal 45 2 2 2" xfId="13490" xr:uid="{32E8150A-C579-4475-967E-CCE4D0B5D1EE}"/>
    <cellStyle name="Normal 45 2 3" xfId="7238" xr:uid="{E8EFF7B0-9CCC-4D1D-8559-919341A24C0F}"/>
    <cellStyle name="Normal 45 2 3 2" xfId="15515" xr:uid="{B841A4B1-3D19-4EE5-8185-043642645D28}"/>
    <cellStyle name="Normal 45 2 4" xfId="3178" xr:uid="{2FA25E7E-0CBA-406B-A3A1-8F4D168FF292}"/>
    <cellStyle name="Normal 45 2 4 2" xfId="11455" xr:uid="{7E618788-2B5F-4447-AA13-C43AF93B31E8}"/>
    <cellStyle name="Normal 45 2 5" xfId="9406" xr:uid="{4460A11A-54A6-4AC1-8D52-67E24A21C6C1}"/>
    <cellStyle name="Normal 45 2 6" xfId="16896" xr:uid="{0E717CDF-0650-481B-9184-D6CDF6F97675}"/>
    <cellStyle name="Normal 45 2 7" xfId="16908" xr:uid="{75DCFF6B-95A1-478A-B442-769D588C390B}"/>
    <cellStyle name="Normal 45 3" xfId="4717" xr:uid="{353F4A71-B9C9-4857-90CB-5BE617331831}"/>
    <cellStyle name="Normal 45 3 2" xfId="12994" xr:uid="{5DA1506C-7581-4911-B528-0FA818350500}"/>
    <cellStyle name="Normal 45 4" xfId="6742" xr:uid="{36313B7A-9F1D-48D1-8B1B-A3AFA48E20F6}"/>
    <cellStyle name="Normal 45 4 2" xfId="15019" xr:uid="{200A3C0C-AC3B-4A58-8DA5-6C1397E365A8}"/>
    <cellStyle name="Normal 45 5" xfId="2672" xr:uid="{5DD69CA0-8F7F-4DAE-A28A-9E0D9DFA5E8D}"/>
    <cellStyle name="Normal 45 5 2" xfId="10949" xr:uid="{10F9F9DA-B5F8-4825-A96E-39EE30DEE977}"/>
    <cellStyle name="Normal 45 6" xfId="8901" xr:uid="{8F149761-0856-40DB-9919-BF59DE24F675}"/>
    <cellStyle name="Normal 45 7" xfId="611" xr:uid="{6F6BA2D3-177A-4A05-9006-E2FF544F7870}"/>
    <cellStyle name="Normal 45 8" xfId="16890" xr:uid="{C44632B9-A794-4267-884D-9634904B3FA4}"/>
    <cellStyle name="Normal 45 9" xfId="16902" xr:uid="{B48CE907-8394-443C-9170-E570D0FF4995}"/>
    <cellStyle name="Normal 46" xfId="4" xr:uid="{3BE5BA7A-FAA3-42AC-9D2E-F9B4C8E6BE1A}"/>
    <cellStyle name="Normal 46 2" xfId="1658" xr:uid="{7D111F6A-7A98-47B0-A2B6-02CDE7553E56}"/>
    <cellStyle name="Normal 46 2 2" xfId="5744" xr:uid="{CF9CE8F6-7018-456E-B608-82C43C517B4C}"/>
    <cellStyle name="Normal 46 2 2 2" xfId="14021" xr:uid="{42E63164-96A5-4C77-AA87-DFEE406D4C80}"/>
    <cellStyle name="Normal 46 2 3" xfId="7744" xr:uid="{7C19ED83-D963-41D1-B629-B7B0FF2565AC}"/>
    <cellStyle name="Normal 46 2 3 2" xfId="16021" xr:uid="{36B4CC5B-7171-4DF4-B793-56435DA4E38C}"/>
    <cellStyle name="Normal 46 2 4" xfId="3710" xr:uid="{FB7CFBBF-5E55-4918-B60E-BE0D4C05DA41}"/>
    <cellStyle name="Normal 46 2 4 2" xfId="11987" xr:uid="{A9099E1F-FB21-46BB-A4FE-AD2E8D21141A}"/>
    <cellStyle name="Normal 46 2 5" xfId="9938" xr:uid="{50594210-2B16-406F-9380-A6B7F758EEFC}"/>
    <cellStyle name="Normal 46 2 6" xfId="16892" xr:uid="{437B7FDE-E6EF-40FF-BA49-FE9150A5E323}"/>
    <cellStyle name="Normal 46 2 7" xfId="16904" xr:uid="{50594E32-3B36-4DAD-B44A-6D088755E13E}"/>
    <cellStyle name="Normal 46 3" xfId="4715" xr:uid="{52FB374E-5E03-42F6-9BC8-9EA4D9EF9E65}"/>
    <cellStyle name="Normal 46 3 2" xfId="12992" xr:uid="{F9026E9F-AE3F-438E-A508-AEC1343E931E}"/>
    <cellStyle name="Normal 46 4" xfId="6740" xr:uid="{230F91B7-387B-4A88-9036-ED1A790EAA7D}"/>
    <cellStyle name="Normal 46 4 2" xfId="15017" xr:uid="{3E064909-E64C-48B6-B08E-20559522F0E5}"/>
    <cellStyle name="Normal 46 5" xfId="2670" xr:uid="{7DBBB7C5-4E11-4D35-A5AE-7AC946BB8D45}"/>
    <cellStyle name="Normal 46 5 2" xfId="10947" xr:uid="{EB053A68-858F-4F12-9CBC-6EEE818E3BA4}"/>
    <cellStyle name="Normal 46 6" xfId="8899" xr:uid="{7B4B4AD5-1AF2-40A1-9D74-716FD20D37F3}"/>
    <cellStyle name="Normal 46 7" xfId="609" xr:uid="{62BC95CA-AC23-4932-B86F-E06C127A8E7D}"/>
    <cellStyle name="Normal 46 8" xfId="16886" xr:uid="{52DED35F-AACC-4ECB-BEF1-35B9B97232DD}"/>
    <cellStyle name="Normal 46 9" xfId="16898" xr:uid="{EA850AC5-FAFA-456F-ACEF-EF962AC6E0D5}"/>
    <cellStyle name="Normal 47" xfId="613" xr:uid="{494F27A7-E93B-430A-ACAB-F4C6FBF52C6D}"/>
    <cellStyle name="Normal 47 2" xfId="4719" xr:uid="{B0EBA30E-13DE-4E6E-9348-037D6449CBDD}"/>
    <cellStyle name="Normal 47 2 2" xfId="12996" xr:uid="{AB052922-7840-4D84-99B4-B9DE12BF3479}"/>
    <cellStyle name="Normal 47 3" xfId="6744" xr:uid="{08E4D44B-D59C-454E-AC09-8FC30542CE67}"/>
    <cellStyle name="Normal 47 3 2" xfId="15021" xr:uid="{1E12AEA4-1B42-4C5D-AF27-BFCABC221151}"/>
    <cellStyle name="Normal 47 4" xfId="2674" xr:uid="{CC604ECF-C3E1-4CD6-A3D2-C3DAC24F6C18}"/>
    <cellStyle name="Normal 47 4 2" xfId="10951" xr:uid="{4B448436-98B1-4369-B280-E74D5241269B}"/>
    <cellStyle name="Normal 47 5" xfId="8903" xr:uid="{7DB6E489-101E-456D-BE89-E1DF87FFFFFD}"/>
    <cellStyle name="Normal 48" xfId="2164" xr:uid="{82DA7BE6-2496-4EDD-9765-2E26D5B74AF3}"/>
    <cellStyle name="Normal 49" xfId="4215" xr:uid="{4E8B319B-F9DF-4FCD-96DC-8774571C1D39}"/>
    <cellStyle name="Normal 49 2" xfId="12492" xr:uid="{E695291B-A892-4F61-B7DA-F9C6F706DCEC}"/>
    <cellStyle name="Normal 5" xfId="524" xr:uid="{BF4CD692-7C46-4D6F-B321-8EE17FEA348B}"/>
    <cellStyle name="Normal 5 10" xfId="8838" xr:uid="{7388641F-3E2E-468E-BC71-B3A661CA763F}"/>
    <cellStyle name="Normal 5 2" xfId="28" xr:uid="{2128B79D-EF21-4174-9136-585B156E6972}"/>
    <cellStyle name="Normal 5 2 2" xfId="407" xr:uid="{381D4BB9-FFD2-4EFC-A140-CE2B452F26D3}"/>
    <cellStyle name="Normal 5 2 2 2" xfId="1483" xr:uid="{87051563-CEEB-4072-8EFE-5FBC4BBE8943}"/>
    <cellStyle name="Normal 5 2 2 2 2" xfId="5573" xr:uid="{6321213A-7284-41A7-9A6E-FADD9BAB00C0}"/>
    <cellStyle name="Normal 5 2 2 2 2 2" xfId="13850" xr:uid="{61B0224F-E905-4669-BE10-BC841B8B1B55}"/>
    <cellStyle name="Normal 5 2 2 2 3" xfId="7597" xr:uid="{40FFAD34-A7DB-4C66-A701-94A61235153E}"/>
    <cellStyle name="Normal 5 2 2 2 3 2" xfId="15874" xr:uid="{243F9CB3-8D34-4D99-9F7C-FAA627F42D6A}"/>
    <cellStyle name="Normal 5 2 2 2 4" xfId="3539" xr:uid="{E32F6905-9B5D-4044-9074-DBF0B7345F08}"/>
    <cellStyle name="Normal 5 2 2 2 4 2" xfId="11816" xr:uid="{A0D78C22-DDA6-449B-8320-898EAA373C8A}"/>
    <cellStyle name="Normal 5 2 2 2 5" xfId="9767" xr:uid="{28C280C2-F9ED-45CA-8EA0-49ED6DB65A18}"/>
    <cellStyle name="Normal 5 2 2 3" xfId="973" xr:uid="{AD93A1E7-A0FA-4DFD-9837-9E3A714389E1}"/>
    <cellStyle name="Normal 5 2 2 3 2" xfId="5076" xr:uid="{99D93E15-094B-49D2-9B9B-0CC1D05954EF}"/>
    <cellStyle name="Normal 5 2 2 3 2 2" xfId="13353" xr:uid="{0FA11B30-00EF-4B21-BDBF-9C63E192E2F6}"/>
    <cellStyle name="Normal 5 2 2 3 3" xfId="7101" xr:uid="{63A523B6-0E3C-4648-AD35-CD0C93FD119C}"/>
    <cellStyle name="Normal 5 2 2 3 3 2" xfId="15378" xr:uid="{7EFFC9DF-49E9-41AA-AEEC-589EE70F3399}"/>
    <cellStyle name="Normal 5 2 2 3 4" xfId="3033" xr:uid="{44A7EED0-4001-4120-A32B-A533DAA29049}"/>
    <cellStyle name="Normal 5 2 2 3 4 2" xfId="11310" xr:uid="{7FBF9788-CF0A-476F-81AB-9A0D2B90FBEA}"/>
    <cellStyle name="Normal 5 2 2 3 5" xfId="9262" xr:uid="{470C9837-2288-4519-9C2C-AC5B19B04770}"/>
    <cellStyle name="Normal 5 2 2 4" xfId="2024" xr:uid="{E2AD6BDD-D2D6-4270-8794-D8B3B4A3FBD8}"/>
    <cellStyle name="Normal 5 2 2 4 2" xfId="6109" xr:uid="{6BC971C5-E48A-4624-9116-F7D9F6B2256B}"/>
    <cellStyle name="Normal 5 2 2 4 2 2" xfId="14386" xr:uid="{E7C51938-6F72-4AB2-8F6A-F670A463DE05}"/>
    <cellStyle name="Normal 5 2 2 4 3" xfId="8109" xr:uid="{E8FDD1DA-5AF0-4DD7-B6ED-49119CE4B920}"/>
    <cellStyle name="Normal 5 2 2 4 3 2" xfId="16386" xr:uid="{593EFB58-9818-4C24-8ED9-F3EA4D0E9076}"/>
    <cellStyle name="Normal 5 2 2 4 4" xfId="4076" xr:uid="{A1CA9598-CE03-4633-82D8-827A78D57A4A}"/>
    <cellStyle name="Normal 5 2 2 4 4 2" xfId="12353" xr:uid="{C8D034D0-B565-4F06-B6E2-1E020C90DB09}"/>
    <cellStyle name="Normal 5 2 2 4 5" xfId="10304" xr:uid="{A3FB205A-F829-4706-91AA-BAF94067EC16}"/>
    <cellStyle name="Normal 5 2 2 5" xfId="4573" xr:uid="{C032E348-2E86-4B67-80AB-6B4428C368F4}"/>
    <cellStyle name="Normal 5 2 2 5 2" xfId="12850" xr:uid="{B4195EE0-DC6C-41B9-9E7C-384C180EAB40}"/>
    <cellStyle name="Normal 5 2 2 6" xfId="6603" xr:uid="{D7341202-9A4D-4A13-84A2-00C228DFD31E}"/>
    <cellStyle name="Normal 5 2 2 6 2" xfId="14880" xr:uid="{3241762D-5980-467D-97A5-0CC87BB6DCEC}"/>
    <cellStyle name="Normal 5 2 2 7" xfId="2526" xr:uid="{B48E902E-20FF-4B2C-AF99-6F0082CA1CBD}"/>
    <cellStyle name="Normal 5 2 2 7 2" xfId="10803" xr:uid="{1F008290-F796-4D7F-B5E9-935F766B6962}"/>
    <cellStyle name="Normal 5 2 2 8" xfId="8756" xr:uid="{7F728D71-B195-4120-8A3B-9D3BA79D6B8D}"/>
    <cellStyle name="Normal 5 2 3" xfId="1132" xr:uid="{088801EC-45CD-4DD1-B31A-296D256E5032}"/>
    <cellStyle name="Normal 5 2 3 2" xfId="5224" xr:uid="{572F1094-2253-4E98-BDDD-6134E82615C6}"/>
    <cellStyle name="Normal 5 2 3 2 2" xfId="13501" xr:uid="{CCB07DAB-A075-45AB-8A32-2E15D68AD44D}"/>
    <cellStyle name="Normal 5 2 3 3" xfId="7249" xr:uid="{B72C1B4E-3422-4CE7-B96C-891184BC98D4}"/>
    <cellStyle name="Normal 5 2 3 3 2" xfId="15526" xr:uid="{AB4237F7-267F-48F5-80DA-E0300EFB54B7}"/>
    <cellStyle name="Normal 5 2 3 4" xfId="3189" xr:uid="{10984192-F4EA-4D74-AC0B-37CEBFAFB977}"/>
    <cellStyle name="Normal 5 2 3 4 2" xfId="11466" xr:uid="{71E4C5ED-6A33-4DE2-973C-07FA774C3B70}"/>
    <cellStyle name="Normal 5 2 3 5" xfId="9417" xr:uid="{BFD6F0F3-889F-487B-A480-781B6E5263F5}"/>
    <cellStyle name="Normal 5 2 4" xfId="624" xr:uid="{7E918192-5A0D-4158-94E9-46DED9FFA2C8}"/>
    <cellStyle name="Normal 5 2 4 2" xfId="4730" xr:uid="{C9369029-6C7B-40A7-BDB0-E26CE413A605}"/>
    <cellStyle name="Normal 5 2 4 2 2" xfId="13007" xr:uid="{BC200A67-EFA0-464B-9925-09FE595F80AC}"/>
    <cellStyle name="Normal 5 2 4 3" xfId="6755" xr:uid="{D97A36C5-2B06-4A5F-B51F-C754364AC63F}"/>
    <cellStyle name="Normal 5 2 4 3 2" xfId="15032" xr:uid="{36E77B3C-A8F2-4A29-B0AF-7D4C12F16919}"/>
    <cellStyle name="Normal 5 2 4 4" xfId="2685" xr:uid="{D119ACE3-5367-43AA-9C86-E90D9D5BC679}"/>
    <cellStyle name="Normal 5 2 4 4 2" xfId="10962" xr:uid="{63180F0A-3300-4BB8-A080-8244DEDF624D}"/>
    <cellStyle name="Normal 5 2 4 5" xfId="8914" xr:uid="{78BDB541-D158-4F1B-A15D-7F376816150A}"/>
    <cellStyle name="Normal 5 2 5" xfId="1677" xr:uid="{E81DC4F1-C538-42E7-BC83-4533D7A81E20}"/>
    <cellStyle name="Normal 5 2 5 2" xfId="5763" xr:uid="{547854E2-EC5D-48D1-8409-14A9846A0375}"/>
    <cellStyle name="Normal 5 2 5 2 2" xfId="14040" xr:uid="{AA03BF70-758B-4613-B24D-846FB8AFF26F}"/>
    <cellStyle name="Normal 5 2 5 3" xfId="7763" xr:uid="{00D891D2-93E3-455C-AEA1-23A877298B11}"/>
    <cellStyle name="Normal 5 2 5 3 2" xfId="16040" xr:uid="{94228402-2988-4FE5-9520-E8B5E463C2F5}"/>
    <cellStyle name="Normal 5 2 5 4" xfId="3729" xr:uid="{9D1F9D81-355C-4292-8540-BE4EF2D74361}"/>
    <cellStyle name="Normal 5 2 5 4 2" xfId="12006" xr:uid="{26226E61-1BC9-4411-B60E-26E276774DE9}"/>
    <cellStyle name="Normal 5 2 5 5" xfId="9957" xr:uid="{B8F9ECD5-C763-400C-AB10-2A0D7CDBF2BB}"/>
    <cellStyle name="Normal 5 2 6" xfId="4226" xr:uid="{7E9C1779-479B-4522-9A24-5BCB7EF03CC7}"/>
    <cellStyle name="Normal 5 2 6 2" xfId="12503" xr:uid="{397C7995-5E89-42FE-B0FC-C27DC879DBD7}"/>
    <cellStyle name="Normal 5 2 7" xfId="6257" xr:uid="{A8FC592D-BF51-446E-ADC7-4DA52D7FC00B}"/>
    <cellStyle name="Normal 5 2 7 2" xfId="14534" xr:uid="{EF823E5D-FE7F-41BE-8C84-5A945B0A8C82}"/>
    <cellStyle name="Normal 5 2 8" xfId="2176" xr:uid="{86CC0B5D-B6CC-4528-8E85-71CD779B194A}"/>
    <cellStyle name="Normal 5 2 8 2" xfId="10453" xr:uid="{AAD3CA33-9D07-4AEA-B696-AE4680C37046}"/>
    <cellStyle name="Normal 5 2 9" xfId="8408" xr:uid="{CCFCDE0F-2B5D-4673-AA4C-05C0FA9FAAF5}"/>
    <cellStyle name="Normal 5 3" xfId="525" xr:uid="{4864B438-7A9E-437C-B27F-F6EA9D9F42A4}"/>
    <cellStyle name="Normal 5 3 2" xfId="1568" xr:uid="{F64236DA-D153-445E-9904-D75B80E2D9D6}"/>
    <cellStyle name="Normal 5 3 2 2" xfId="5656" xr:uid="{5F85060C-4636-42DA-A12D-00E36D2D1A8E}"/>
    <cellStyle name="Normal 5 3 2 2 2" xfId="13933" xr:uid="{0868C843-F348-4322-8D8F-85A95A7EAF6C}"/>
    <cellStyle name="Normal 5 3 2 3" xfId="7678" xr:uid="{3795FBCC-FDEB-43F4-AAEE-CBB38A69E7C7}"/>
    <cellStyle name="Normal 5 3 2 3 2" xfId="15955" xr:uid="{AE57316B-C3BA-402C-A48D-4123207F78FE}"/>
    <cellStyle name="Normal 5 3 2 4" xfId="3622" xr:uid="{C06087A1-9D72-4FCC-BBA2-5DFF4FEBFC15}"/>
    <cellStyle name="Normal 5 3 2 4 2" xfId="11899" xr:uid="{5ED5043C-00E0-45DA-95FA-742033163310}"/>
    <cellStyle name="Normal 5 3 2 5" xfId="9850" xr:uid="{AE2DDCBB-8E8E-482F-A80F-A736A4D1E6DE}"/>
    <cellStyle name="Normal 5 3 3" xfId="1056" xr:uid="{643971A6-43CA-4B75-B15D-F60F85FA0E2E}"/>
    <cellStyle name="Normal 5 3 3 2" xfId="5157" xr:uid="{34DB65A7-FACF-40A7-91C2-2524899E0327}"/>
    <cellStyle name="Normal 5 3 3 2 2" xfId="13434" xr:uid="{8D6F707A-BBE0-4818-83C2-4468C8AADAF3}"/>
    <cellStyle name="Normal 5 3 3 3" xfId="7182" xr:uid="{6B9C4227-3169-464B-BF73-1F8E46995F3D}"/>
    <cellStyle name="Normal 5 3 3 3 2" xfId="15459" xr:uid="{E3166ADE-AD72-4495-979C-DBEE1E7394ED}"/>
    <cellStyle name="Normal 5 3 3 4" xfId="3115" xr:uid="{03450ABF-B8BD-429F-88A9-CD557E98A387}"/>
    <cellStyle name="Normal 5 3 3 4 2" xfId="11392" xr:uid="{F75715B2-94FB-4B39-B28A-9F70763BC7F0}"/>
    <cellStyle name="Normal 5 3 3 5" xfId="9343" xr:uid="{45ECC442-3166-448D-A369-9554548EE987}"/>
    <cellStyle name="Normal 5 3 4" xfId="2105" xr:uid="{1DD38AE1-29A8-49D7-8CD3-A19A79406B40}"/>
    <cellStyle name="Normal 5 3 4 2" xfId="6190" xr:uid="{CC7090B9-8DE9-458C-A422-2C425B60F054}"/>
    <cellStyle name="Normal 5 3 4 2 2" xfId="14467" xr:uid="{FAC1F664-57E1-4F71-A74F-BEC11171F471}"/>
    <cellStyle name="Normal 5 3 4 3" xfId="8190" xr:uid="{63E49F6C-1ADA-4482-A66D-9BACEBDB5C6A}"/>
    <cellStyle name="Normal 5 3 4 3 2" xfId="16467" xr:uid="{295E11C2-1AB4-4D0F-9971-C1052C7692EB}"/>
    <cellStyle name="Normal 5 3 4 4" xfId="4157" xr:uid="{8DD9B9BE-DD44-496B-A3D4-87B9580789C6}"/>
    <cellStyle name="Normal 5 3 4 4 2" xfId="12434" xr:uid="{3BC47F47-0EA0-431E-A742-16060A05E1CE}"/>
    <cellStyle name="Normal 5 3 4 5" xfId="10385" xr:uid="{C5D60000-C232-4253-959F-F468D9E1F6F9}"/>
    <cellStyle name="Normal 5 3 5" xfId="4656" xr:uid="{0DE795C3-E678-46D6-82DF-2282043CDC3B}"/>
    <cellStyle name="Normal 5 3 5 2" xfId="12933" xr:uid="{BE491C76-BACC-41A5-943D-A14689ED54CD}"/>
    <cellStyle name="Normal 5 3 6" xfId="6684" xr:uid="{3183DAF5-D9DC-435C-807E-363C0EBFE4F8}"/>
    <cellStyle name="Normal 5 3 6 2" xfId="14961" xr:uid="{23F2407C-E200-41E8-9876-12D7B2EA0A0C}"/>
    <cellStyle name="Normal 5 3 7" xfId="2609" xr:uid="{ACBDC9E0-B56C-4D5E-B984-5ABE75B50921}"/>
    <cellStyle name="Normal 5 3 7 2" xfId="10886" xr:uid="{3768023B-497D-4CB3-8886-FBA3E3B315DD}"/>
    <cellStyle name="Normal 5 3 8" xfId="8839" xr:uid="{86B6D145-7AAB-4156-8D6D-1DE588009FC8}"/>
    <cellStyle name="Normal 5 4" xfId="1567" xr:uid="{4F1761EA-C537-4B4F-AA17-F951EEFF34B1}"/>
    <cellStyle name="Normal 5 4 2" xfId="5655" xr:uid="{7EA34F9F-4292-40C4-BA43-C73D2F286176}"/>
    <cellStyle name="Normal 5 4 2 2" xfId="13932" xr:uid="{EA1F70BB-73E0-4941-A86A-9FB59620D192}"/>
    <cellStyle name="Normal 5 4 3" xfId="7677" xr:uid="{AC466608-F8E1-43D1-B617-739117CCF854}"/>
    <cellStyle name="Normal 5 4 3 2" xfId="15954" xr:uid="{1229F80A-5D4F-4B0F-A16C-FEBFBEDEE0F5}"/>
    <cellStyle name="Normal 5 4 4" xfId="3621" xr:uid="{63EA9AEE-1CFA-4825-B6B0-54790DF08250}"/>
    <cellStyle name="Normal 5 4 4 2" xfId="11898" xr:uid="{70F0E50A-D256-4972-8615-F27EDB378D29}"/>
    <cellStyle name="Normal 5 4 5" xfId="9849" xr:uid="{7D9CBA26-6A0D-48C8-905D-9395526E2CCB}"/>
    <cellStyle name="Normal 5 5" xfId="1055" xr:uid="{9FDF5FEF-7544-46EA-91BC-80D055879FE4}"/>
    <cellStyle name="Normal 5 5 2" xfId="5156" xr:uid="{BB41FB92-96F4-4DAD-97C4-5A3897C84E38}"/>
    <cellStyle name="Normal 5 5 2 2" xfId="13433" xr:uid="{24C93AF7-C544-4670-8B5A-FD0A3EB55FFF}"/>
    <cellStyle name="Normal 5 5 3" xfId="7181" xr:uid="{9708182D-649F-416C-9484-2E9C4CBD31F8}"/>
    <cellStyle name="Normal 5 5 3 2" xfId="15458" xr:uid="{54ABE4B3-0A7A-4007-A6CD-662A293C7A1C}"/>
    <cellStyle name="Normal 5 5 4" xfId="3114" xr:uid="{D90722AD-D20D-4140-BC36-954398DC35DB}"/>
    <cellStyle name="Normal 5 5 4 2" xfId="11391" xr:uid="{1CE17EED-E63C-414F-9B57-9C31B8C1B8D7}"/>
    <cellStyle name="Normal 5 5 5" xfId="9342" xr:uid="{5820BC45-DA7C-47E1-99DA-C803EC5854E4}"/>
    <cellStyle name="Normal 5 6" xfId="2104" xr:uid="{D8A5C0E8-030A-42FF-BD61-E65D1495D9D6}"/>
    <cellStyle name="Normal 5 6 2" xfId="6189" xr:uid="{15BD470C-44DC-4037-9D35-B3BC35E915B0}"/>
    <cellStyle name="Normal 5 6 2 2" xfId="14466" xr:uid="{33D12DF5-C3C8-4493-9D7E-FEE2F3A44418}"/>
    <cellStyle name="Normal 5 6 3" xfId="8189" xr:uid="{55F99678-507A-46F2-B34C-7C575F1AE6A4}"/>
    <cellStyle name="Normal 5 6 3 2" xfId="16466" xr:uid="{B64E1DF3-478D-401B-94B8-D92290BE877C}"/>
    <cellStyle name="Normal 5 6 4" xfId="4156" xr:uid="{06F504BE-4065-4074-96F2-16B41E91FD9F}"/>
    <cellStyle name="Normal 5 6 4 2" xfId="12433" xr:uid="{1FD36959-25A7-481A-A158-38EE0790B237}"/>
    <cellStyle name="Normal 5 6 5" xfId="10384" xr:uid="{9920016F-4AD9-4BBA-A7F0-EFCE535EE8AF}"/>
    <cellStyle name="Normal 5 7" xfId="4655" xr:uid="{1D88DB4F-B45E-4109-857D-E73B82572F50}"/>
    <cellStyle name="Normal 5 7 2" xfId="12932" xr:uid="{74410E15-FA29-4539-B4A4-3D9FA7D72242}"/>
    <cellStyle name="Normal 5 8" xfId="6683" xr:uid="{B5459CA5-5EE1-499A-AB49-5F8BDBEE2E21}"/>
    <cellStyle name="Normal 5 8 2" xfId="14960" xr:uid="{B889C08C-B90E-42E0-B225-F63A3CAEDDDB}"/>
    <cellStyle name="Normal 5 9" xfId="2608" xr:uid="{3F58C16C-D6F2-4F62-8516-24A5233AAEB3}"/>
    <cellStyle name="Normal 5 9 2" xfId="10885" xr:uid="{AD61A830-1B78-4BF2-809C-66D4C341DB61}"/>
    <cellStyle name="Normal 50" xfId="6246" xr:uid="{8C404877-E0BD-4966-8076-172D395BDE28}"/>
    <cellStyle name="Normal 50 2" xfId="14523" xr:uid="{53851A74-5018-455C-83A5-CE6C2E170DEC}"/>
    <cellStyle name="Normal 51" xfId="12" xr:uid="{E9BA9071-FE97-4EB9-B9BE-4ABE2B9B9F76}"/>
    <cellStyle name="Normal 52" xfId="16885" xr:uid="{A95371EA-6162-4D90-AB67-4DD1533CE1FA}"/>
    <cellStyle name="Normal 53" xfId="16897" xr:uid="{C8D65A06-0118-4C06-8BB2-EB3DC893F8BE}"/>
    <cellStyle name="Normal 6" xfId="526" xr:uid="{75FF9EA4-8D2A-41CE-8D88-B30B842750DA}"/>
    <cellStyle name="Normal 6 2" xfId="527" xr:uid="{1003B680-0354-4668-BB69-A3B5333B0565}"/>
    <cellStyle name="Normal 6 2 2" xfId="1570" xr:uid="{F0626421-0834-45EE-B809-C1E77E960DC7}"/>
    <cellStyle name="Normal 6 2 2 2" xfId="5658" xr:uid="{8481243E-7205-4D69-A70D-27A7E75F3044}"/>
    <cellStyle name="Normal 6 2 2 2 2" xfId="13935" xr:uid="{6F4E6108-6597-4F1A-81D0-374BE98B974C}"/>
    <cellStyle name="Normal 6 2 2 3" xfId="7680" xr:uid="{E0C73E23-8A83-47C7-99A8-FC33392BE58E}"/>
    <cellStyle name="Normal 6 2 2 3 2" xfId="15957" xr:uid="{C1CA50DC-16DB-42D0-83AD-7E31DF89981F}"/>
    <cellStyle name="Normal 6 2 2 4" xfId="3624" xr:uid="{AED65BEC-2121-4068-A1EC-C2D6CA35E2D6}"/>
    <cellStyle name="Normal 6 2 2 4 2" xfId="11901" xr:uid="{A23D97AE-B052-4415-9353-486A5B6DDC83}"/>
    <cellStyle name="Normal 6 2 2 5" xfId="9852" xr:uid="{E049DDC7-9447-44E0-A679-2C3211107329}"/>
    <cellStyle name="Normal 6 2 3" xfId="1058" xr:uid="{2470C267-FD72-4D11-B5CE-F8576528CAF5}"/>
    <cellStyle name="Normal 6 2 3 2" xfId="5159" xr:uid="{6998A49E-762A-471F-A362-57D3ACB8BF6E}"/>
    <cellStyle name="Normal 6 2 3 2 2" xfId="13436" xr:uid="{F0B300A2-4B8C-426E-A0CC-721DB6F43B03}"/>
    <cellStyle name="Normal 6 2 3 3" xfId="7184" xr:uid="{FCF66E37-F80C-4C9D-B86A-E87E480B8BC2}"/>
    <cellStyle name="Normal 6 2 3 3 2" xfId="15461" xr:uid="{C29DF6F5-B517-45E9-97A3-12DEEE3BE6CD}"/>
    <cellStyle name="Normal 6 2 3 4" xfId="3117" xr:uid="{EA6D2457-93C6-41D5-A02D-C8FE66AE596D}"/>
    <cellStyle name="Normal 6 2 3 4 2" xfId="11394" xr:uid="{03F489E2-C247-4D67-AE77-32DCE7C9E78B}"/>
    <cellStyle name="Normal 6 2 3 5" xfId="9345" xr:uid="{20A9CDC7-2F47-4EA0-9B05-6BA3E31B5BB3}"/>
    <cellStyle name="Normal 6 2 4" xfId="2107" xr:uid="{9010A0E7-EC81-4F2A-941A-6B5640F0EB26}"/>
    <cellStyle name="Normal 6 2 4 2" xfId="6192" xr:uid="{FEA8D4A2-6C88-4CD9-8C84-4FB23840D9CF}"/>
    <cellStyle name="Normal 6 2 4 2 2" xfId="14469" xr:uid="{6319A167-400E-459A-ABB8-4EA711CA3716}"/>
    <cellStyle name="Normal 6 2 4 3" xfId="8192" xr:uid="{0A6F8293-C02E-435A-8BAB-06AE4555F47F}"/>
    <cellStyle name="Normal 6 2 4 3 2" xfId="16469" xr:uid="{B80CDAD3-AF0A-4B0A-95F2-00B8FD6146B9}"/>
    <cellStyle name="Normal 6 2 4 4" xfId="4159" xr:uid="{456612F8-E9C8-4AB1-8942-957DEB7C7A8B}"/>
    <cellStyle name="Normal 6 2 4 4 2" xfId="12436" xr:uid="{122EE6E9-492C-48BB-BDEF-55F30099F823}"/>
    <cellStyle name="Normal 6 2 4 5" xfId="10387" xr:uid="{D72ADC07-23F1-4E06-AA7E-26FF988D82E1}"/>
    <cellStyle name="Normal 6 2 5" xfId="4658" xr:uid="{6E948D56-8FC1-42D7-AC63-97EEA515AC72}"/>
    <cellStyle name="Normal 6 2 5 2" xfId="12935" xr:uid="{F9258F66-4037-4430-8CDD-2A58105B955E}"/>
    <cellStyle name="Normal 6 2 6" xfId="6686" xr:uid="{5BE2D83B-3D01-4D1E-B5EB-9279F72FA1A6}"/>
    <cellStyle name="Normal 6 2 6 2" xfId="14963" xr:uid="{6F61F9E9-ECDD-48C6-B989-C1A131A6DFBB}"/>
    <cellStyle name="Normal 6 2 7" xfId="2611" xr:uid="{6259BD10-76CA-43C9-9F43-A675B2179FCB}"/>
    <cellStyle name="Normal 6 2 7 2" xfId="10888" xr:uid="{CC231E01-CF87-43CC-AB22-1271132C74A2}"/>
    <cellStyle name="Normal 6 2 8" xfId="8841" xr:uid="{C4A4D300-2987-445E-8C7B-777AD040559C}"/>
    <cellStyle name="Normal 6 3" xfId="1569" xr:uid="{93D94335-8BEC-4A17-8A07-8AB5C96E2F07}"/>
    <cellStyle name="Normal 6 3 2" xfId="5657" xr:uid="{88FA798D-BB22-4844-85D0-36D65ECA1C15}"/>
    <cellStyle name="Normal 6 3 2 2" xfId="13934" xr:uid="{1C49C0CF-65E3-4740-B7C9-203E651A5827}"/>
    <cellStyle name="Normal 6 3 3" xfId="7679" xr:uid="{FBC1E5BD-03CF-452A-AE12-3D0B8DB6B7CC}"/>
    <cellStyle name="Normal 6 3 3 2" xfId="15956" xr:uid="{47A7E4B1-257A-469C-A2F4-C9D541DBE5F2}"/>
    <cellStyle name="Normal 6 3 4" xfId="3623" xr:uid="{B309826F-3B28-4D9C-8380-531090161EDE}"/>
    <cellStyle name="Normal 6 3 4 2" xfId="11900" xr:uid="{022E80E0-B191-40C0-88FC-728092C53609}"/>
    <cellStyle name="Normal 6 3 5" xfId="9851" xr:uid="{8D709834-40A0-4DDC-93E9-78B4FD9FE0FD}"/>
    <cellStyle name="Normal 6 4" xfId="1057" xr:uid="{5E292026-0988-4135-8040-EF401C3E3179}"/>
    <cellStyle name="Normal 6 4 2" xfId="5158" xr:uid="{7A282D1E-F14B-4F0B-99CB-CEF3307DB176}"/>
    <cellStyle name="Normal 6 4 2 2" xfId="13435" xr:uid="{0C8A092F-19EE-4849-9374-75274A8EF8B4}"/>
    <cellStyle name="Normal 6 4 3" xfId="7183" xr:uid="{33EFA3FE-7D99-4A01-B32B-D0466496AA81}"/>
    <cellStyle name="Normal 6 4 3 2" xfId="15460" xr:uid="{7CC85DAE-2018-41B8-95DB-2099848EF67C}"/>
    <cellStyle name="Normal 6 4 4" xfId="3116" xr:uid="{B91EA260-F256-4CB4-AA8C-7577B7DDCF70}"/>
    <cellStyle name="Normal 6 4 4 2" xfId="11393" xr:uid="{B8FA0D6B-4D4B-4FDA-A348-FA6F4CE163A0}"/>
    <cellStyle name="Normal 6 4 5" xfId="9344" xr:uid="{B60D3C28-276F-477A-BBA6-485347433372}"/>
    <cellStyle name="Normal 6 5" xfId="2106" xr:uid="{165ADD0A-33FD-4D6F-9922-5218E615BC1E}"/>
    <cellStyle name="Normal 6 5 2" xfId="6191" xr:uid="{18EFE0B1-9A85-49D2-8FC2-4CC4DB7FD447}"/>
    <cellStyle name="Normal 6 5 2 2" xfId="14468" xr:uid="{62A96C87-2F9F-4C23-8D1F-CDABA1267359}"/>
    <cellStyle name="Normal 6 5 3" xfId="8191" xr:uid="{CE34389F-4638-49CE-9CF1-4745DECA6153}"/>
    <cellStyle name="Normal 6 5 3 2" xfId="16468" xr:uid="{2E028BC7-DB9C-4EEC-9384-E9C2CAFA6AB1}"/>
    <cellStyle name="Normal 6 5 4" xfId="4158" xr:uid="{E8CA7E8F-9268-4AC6-82F0-073B595C01CF}"/>
    <cellStyle name="Normal 6 5 4 2" xfId="12435" xr:uid="{662F4AE1-77F0-40E2-B2C3-66960B14FE7C}"/>
    <cellStyle name="Normal 6 5 5" xfId="10386" xr:uid="{009E1530-3B40-4517-84A2-5664B719A48C}"/>
    <cellStyle name="Normal 6 6" xfId="4657" xr:uid="{98D445B4-7391-4912-911F-9C13B2FA1BE9}"/>
    <cellStyle name="Normal 6 6 2" xfId="12934" xr:uid="{45A760E8-B0DC-4383-8499-18F03D27C97F}"/>
    <cellStyle name="Normal 6 7" xfId="6685" xr:uid="{B46D6C0E-B325-4B73-9CA8-C6CB99BF8A79}"/>
    <cellStyle name="Normal 6 7 2" xfId="14962" xr:uid="{5B0B2B99-7013-440D-9A0E-2A360DD9F967}"/>
    <cellStyle name="Normal 6 8" xfId="2610" xr:uid="{A67AA3C9-84C3-43E3-B403-C2757DC30527}"/>
    <cellStyle name="Normal 6 8 2" xfId="10887" xr:uid="{919E48DF-C639-4BC9-A181-D6CA55F438D4}"/>
    <cellStyle name="Normal 6 9" xfId="8840" xr:uid="{C663455B-BC49-4FA3-A20F-06C14F4B25F7}"/>
    <cellStyle name="Normal 7" xfId="492" xr:uid="{C30406EA-9662-42AF-8E1A-D2B24627B54D}"/>
    <cellStyle name="Normal 7 2" xfId="24" xr:uid="{8D442282-8892-4203-8398-938D8B793418}"/>
    <cellStyle name="Normal 7 2 2" xfId="1131" xr:uid="{977A78AE-7175-4DB0-AB71-C97C294B983F}"/>
    <cellStyle name="Normal 7 2 2 2" xfId="5223" xr:uid="{3A660F00-3074-46BC-A4EA-FA2DF7D3CC8C}"/>
    <cellStyle name="Normal 7 2 2 2 2" xfId="13500" xr:uid="{B821C066-8C04-4DD3-8259-9989ED7193FE}"/>
    <cellStyle name="Normal 7 2 2 3" xfId="7248" xr:uid="{1705A908-49EE-41CB-939C-126A1DA9DE89}"/>
    <cellStyle name="Normal 7 2 2 3 2" xfId="15525" xr:uid="{C7F2B094-1EDC-41AC-85E6-A9D261760909}"/>
    <cellStyle name="Normal 7 2 2 4" xfId="3188" xr:uid="{9C36F395-A559-46D0-8D4A-114DD0D924E0}"/>
    <cellStyle name="Normal 7 2 2 4 2" xfId="11465" xr:uid="{025261D2-4C94-4405-8194-D92BAF4AC69A}"/>
    <cellStyle name="Normal 7 2 2 5" xfId="9416" xr:uid="{A6DE43B3-9E0A-40F8-8214-37B5B1459B1C}"/>
    <cellStyle name="Normal 7 2 3" xfId="623" xr:uid="{F19D321E-3757-4521-98CD-C1EEBB1B490F}"/>
    <cellStyle name="Normal 7 2 3 2" xfId="4729" xr:uid="{50E54C49-8297-4BDC-8779-84D1329C487F}"/>
    <cellStyle name="Normal 7 2 3 2 2" xfId="13006" xr:uid="{336DEBBD-3208-4ABC-9F90-9EA8422C5518}"/>
    <cellStyle name="Normal 7 2 3 3" xfId="6754" xr:uid="{0A02D8D0-60A7-4F80-8A00-5B35E3B5FBFB}"/>
    <cellStyle name="Normal 7 2 3 3 2" xfId="15031" xr:uid="{C490F5F5-DB00-4E6E-B4F9-173C9A94F9E7}"/>
    <cellStyle name="Normal 7 2 3 4" xfId="2684" xr:uid="{8EF27F6C-FCB9-4807-8841-684FFC60E286}"/>
    <cellStyle name="Normal 7 2 3 4 2" xfId="10961" xr:uid="{665CCB16-9611-4A84-B6D8-46374FAC7675}"/>
    <cellStyle name="Normal 7 2 3 5" xfId="8913" xr:uid="{35533652-8AD9-4BA1-B480-15D02B51453D}"/>
    <cellStyle name="Normal 7 2 4" xfId="1676" xr:uid="{4F7FA76D-A084-4CD7-A233-1D3664A231EE}"/>
    <cellStyle name="Normal 7 2 4 2" xfId="5762" xr:uid="{4394DAFD-05E8-4C52-B8BA-E61FF129B377}"/>
    <cellStyle name="Normal 7 2 4 2 2" xfId="14039" xr:uid="{AA4B4929-868D-47E0-9FFF-C8546D43FF01}"/>
    <cellStyle name="Normal 7 2 4 3" xfId="7762" xr:uid="{2FFCB951-112C-4CEA-8294-19E9B557C8BF}"/>
    <cellStyle name="Normal 7 2 4 3 2" xfId="16039" xr:uid="{8269653B-2AB5-4087-862A-127F1D254B12}"/>
    <cellStyle name="Normal 7 2 4 4" xfId="3728" xr:uid="{C3849CB3-7638-410F-A710-F2F4BC445F2F}"/>
    <cellStyle name="Normal 7 2 4 4 2" xfId="12005" xr:uid="{BC699AB3-D994-4D19-8EA2-F47EAE1813D0}"/>
    <cellStyle name="Normal 7 2 4 5" xfId="9956" xr:uid="{BCF7142B-03D3-4E09-B01F-C9CFF5175DA8}"/>
    <cellStyle name="Normal 7 2 5" xfId="4225" xr:uid="{1296BF3C-3DA8-412A-9C3B-E6CD950194DD}"/>
    <cellStyle name="Normal 7 2 5 2" xfId="12502" xr:uid="{0A5F80ED-7E42-44D8-BA78-48B51639810D}"/>
    <cellStyle name="Normal 7 2 6" xfId="6256" xr:uid="{00C795E3-F954-4A31-B164-BBAB08E561D3}"/>
    <cellStyle name="Normal 7 2 6 2" xfId="14533" xr:uid="{B54D6236-02AE-43C8-8D20-19203AB32106}"/>
    <cellStyle name="Normal 7 2 7" xfId="2175" xr:uid="{C4F0BF66-3208-4152-A6D8-02B681133E2D}"/>
    <cellStyle name="Normal 7 2 7 2" xfId="10452" xr:uid="{E0E3769B-4089-4798-964D-98AC07D647F5}"/>
    <cellStyle name="Normal 7 2 8" xfId="8407" xr:uid="{A22DCC4F-AC73-4B1D-AB48-EEC4E56DD358}"/>
    <cellStyle name="Normal 7 3" xfId="1542" xr:uid="{E52E3F82-A61D-483B-BD53-FB9410DF759E}"/>
    <cellStyle name="Normal 7 3 2" xfId="5632" xr:uid="{6B55FF6C-E482-447A-8938-4FAA1192B43A}"/>
    <cellStyle name="Normal 7 3 2 2" xfId="13909" xr:uid="{801D83C9-C0D0-46C1-ACB9-08BA1665F835}"/>
    <cellStyle name="Normal 7 3 3" xfId="7654" xr:uid="{AED0A910-4946-4D92-A22A-DAF22311CCBD}"/>
    <cellStyle name="Normal 7 3 3 2" xfId="15931" xr:uid="{9D53F239-D9C2-46E7-9500-B79F7BD78169}"/>
    <cellStyle name="Normal 7 3 4" xfId="3598" xr:uid="{80666084-4C64-4629-B1A1-CDE08437AB0F}"/>
    <cellStyle name="Normal 7 3 4 2" xfId="11875" xr:uid="{0CFC8869-4E44-4A6E-B1F6-A6CA2C150B62}"/>
    <cellStyle name="Normal 7 3 5" xfId="9826" xr:uid="{FEC0902C-4C5A-4393-A98D-F40944601A5C}"/>
    <cellStyle name="Normal 7 4" xfId="1030" xr:uid="{AA91B46D-B426-4F2C-973E-B9DFB7C73867}"/>
    <cellStyle name="Normal 7 4 2" xfId="5133" xr:uid="{DBDEC29C-0D99-47FC-A230-69E9A9AC34A1}"/>
    <cellStyle name="Normal 7 4 2 2" xfId="13410" xr:uid="{D22CF187-2662-4484-88DD-D3CEBCC14CDB}"/>
    <cellStyle name="Normal 7 4 3" xfId="7158" xr:uid="{44AC883E-95CC-44D3-A0B2-DABF726B9A4D}"/>
    <cellStyle name="Normal 7 4 3 2" xfId="15435" xr:uid="{863576C4-4429-4704-BDD4-FE1E6C416D2E}"/>
    <cellStyle name="Normal 7 4 4" xfId="3090" xr:uid="{A09F9CEB-3BF4-40E6-B43C-89F3181EB8F7}"/>
    <cellStyle name="Normal 7 4 4 2" xfId="11367" xr:uid="{11489F5F-4CC0-4549-BFAC-1BC723A14B8E}"/>
    <cellStyle name="Normal 7 4 5" xfId="9319" xr:uid="{0C383924-FCA5-49FA-AB0E-B33AECB911A8}"/>
    <cellStyle name="Normal 7 5" xfId="2081" xr:uid="{E924D4FB-1571-4E34-BCF0-AA227A832E5A}"/>
    <cellStyle name="Normal 7 5 2" xfId="6166" xr:uid="{D5C86729-53C4-4512-8AD0-5A20A72FDC04}"/>
    <cellStyle name="Normal 7 5 2 2" xfId="14443" xr:uid="{4E03B9ED-7446-4F65-AEEA-885D369D0538}"/>
    <cellStyle name="Normal 7 5 3" xfId="8166" xr:uid="{07EEDA58-0D96-451F-8E3A-4AB435E05120}"/>
    <cellStyle name="Normal 7 5 3 2" xfId="16443" xr:uid="{FCA661D6-C628-4C9F-89A2-9CD56F674260}"/>
    <cellStyle name="Normal 7 5 4" xfId="4133" xr:uid="{375BA88F-1232-4550-8E77-6429CC2CE4C3}"/>
    <cellStyle name="Normal 7 5 4 2" xfId="12410" xr:uid="{F3D52FD0-30AC-4737-864E-43F0A6A15836}"/>
    <cellStyle name="Normal 7 5 5" xfId="10361" xr:uid="{ADE10B8F-17A8-4FDE-8635-546BB96B2F35}"/>
    <cellStyle name="Normal 7 6" xfId="4632" xr:uid="{D47AA449-FE66-4669-A21A-433762D354A9}"/>
    <cellStyle name="Normal 7 6 2" xfId="12909" xr:uid="{15A8A2AF-4C62-41D6-A899-DF16D1373CEE}"/>
    <cellStyle name="Normal 7 7" xfId="6660" xr:uid="{0E1C7085-E86D-46F9-AAE7-911A6FFE8DC8}"/>
    <cellStyle name="Normal 7 7 2" xfId="14937" xr:uid="{E9A7EA4F-BEFB-4328-89A1-330CD5884572}"/>
    <cellStyle name="Normal 7 8" xfId="2585" xr:uid="{5EC1EAF3-5572-4157-B5A9-4C3EE0DFFFBB}"/>
    <cellStyle name="Normal 7 8 2" xfId="10862" xr:uid="{FDB7956D-98EB-4611-BE6B-B7B9712C320F}"/>
    <cellStyle name="Normal 7 9" xfId="8815" xr:uid="{7D9DE2AE-F8EA-41AA-B01E-DFE36189615F}"/>
    <cellStyle name="Normal 8" xfId="530" xr:uid="{FD7AA748-47E6-4B67-A0A8-0F01A793C578}"/>
    <cellStyle name="Normal 8 2" xfId="533" xr:uid="{09E3093F-DE9E-42B8-9DF7-329973CB3CB3}"/>
    <cellStyle name="Normal 8 2 2" xfId="1576" xr:uid="{D5361320-1C0C-4B61-A4D5-ED423E4C419B}"/>
    <cellStyle name="Normal 8 2 2 2" xfId="5664" xr:uid="{B3C428CD-D25D-4C3E-8EDA-FBAD11DDEA07}"/>
    <cellStyle name="Normal 8 2 2 2 2" xfId="13941" xr:uid="{EFA0F7B2-ED17-4833-821E-7AE5D60BB989}"/>
    <cellStyle name="Normal 8 2 2 3" xfId="7686" xr:uid="{DA716CB8-2E82-45FC-BDF8-A46BEC9030B2}"/>
    <cellStyle name="Normal 8 2 2 3 2" xfId="15963" xr:uid="{090802DA-240F-47F2-8C43-8D878F702E63}"/>
    <cellStyle name="Normal 8 2 2 4" xfId="3630" xr:uid="{E50B5C56-B384-42C3-887A-9EB2DA2ABE96}"/>
    <cellStyle name="Normal 8 2 2 4 2" xfId="11907" xr:uid="{A64740D2-04D6-4481-B1EE-BA5BCCB81916}"/>
    <cellStyle name="Normal 8 2 2 5" xfId="9858" xr:uid="{2277B25B-C90C-4EC3-9A58-497466FD3DFD}"/>
    <cellStyle name="Normal 8 2 3" xfId="1064" xr:uid="{F1084A49-3CCB-4590-BA02-C28BD46106B5}"/>
    <cellStyle name="Normal 8 2 3 2" xfId="5165" xr:uid="{6EDDAC98-C766-497E-B610-D8FAB59852F1}"/>
    <cellStyle name="Normal 8 2 3 2 2" xfId="13442" xr:uid="{451C83A1-FA76-4E1C-9778-5042D2815B50}"/>
    <cellStyle name="Normal 8 2 3 3" xfId="7190" xr:uid="{B0180B9A-9AF8-4005-9C2C-F9B0C059093C}"/>
    <cellStyle name="Normal 8 2 3 3 2" xfId="15467" xr:uid="{4C1D1260-BFE7-401D-A076-783B729296B0}"/>
    <cellStyle name="Normal 8 2 3 4" xfId="3123" xr:uid="{1B785A2A-F750-4023-A3B6-0B4995B986C2}"/>
    <cellStyle name="Normal 8 2 3 4 2" xfId="11400" xr:uid="{41F0335C-4938-473C-91F3-F6D69125B751}"/>
    <cellStyle name="Normal 8 2 3 5" xfId="9351" xr:uid="{F302E334-13ED-43A9-A843-E4FEBF01FFDB}"/>
    <cellStyle name="Normal 8 2 4" xfId="2113" xr:uid="{A6CC8167-0BA5-424A-AC87-D1DB933889CE}"/>
    <cellStyle name="Normal 8 2 4 2" xfId="6198" xr:uid="{BAEDD3A3-A32D-4ED4-BD3D-05F4D492F71F}"/>
    <cellStyle name="Normal 8 2 4 2 2" xfId="14475" xr:uid="{5148E43E-F9C3-4401-B843-DFAEE2E58029}"/>
    <cellStyle name="Normal 8 2 4 3" xfId="8198" xr:uid="{A7F7D338-1DA5-45BA-8114-330AB46F6F5B}"/>
    <cellStyle name="Normal 8 2 4 3 2" xfId="16475" xr:uid="{15D3EB0C-59C8-4C69-BDD9-3E5C3B1B62D7}"/>
    <cellStyle name="Normal 8 2 4 4" xfId="4165" xr:uid="{6DF8A1C8-56AB-4569-BFD7-3E20D605B4ED}"/>
    <cellStyle name="Normal 8 2 4 4 2" xfId="12442" xr:uid="{C06CF46B-58BF-4231-B211-A639CEC6D95B}"/>
    <cellStyle name="Normal 8 2 4 5" xfId="10393" xr:uid="{4226094B-B75D-493B-B931-E94450253B6F}"/>
    <cellStyle name="Normal 8 2 5" xfId="4664" xr:uid="{E8389D6B-9773-4887-BE6F-344F4D016A67}"/>
    <cellStyle name="Normal 8 2 5 2" xfId="12941" xr:uid="{14787A50-0A7A-406E-807C-CA6D99A5D74B}"/>
    <cellStyle name="Normal 8 2 6" xfId="6692" xr:uid="{2A2B26DC-2121-416C-BA44-2B9095FD3C16}"/>
    <cellStyle name="Normal 8 2 6 2" xfId="14969" xr:uid="{B9F314F2-3602-4CA7-B62D-67155068B636}"/>
    <cellStyle name="Normal 8 2 7" xfId="2617" xr:uid="{5EFDA0F9-E656-483D-BB74-FD174B406FF3}"/>
    <cellStyle name="Normal 8 2 7 2" xfId="10894" xr:uid="{D44DDF7A-8AD2-47F0-A7E3-5761B02BDBCA}"/>
    <cellStyle name="Normal 8 2 8" xfId="8847" xr:uid="{844ED2D9-8C52-4C35-B83B-039B8043EF79}"/>
    <cellStyle name="Normal 8 3" xfId="1573" xr:uid="{1ED7D4EA-22B2-4C73-B84E-C412F2342E38}"/>
    <cellStyle name="Normal 8 3 2" xfId="5661" xr:uid="{5E979B41-7AAA-419E-89CA-D6C62081F26C}"/>
    <cellStyle name="Normal 8 3 2 2" xfId="13938" xr:uid="{9F060DDE-15A8-40FA-9D67-DE78BA4BF789}"/>
    <cellStyle name="Normal 8 3 3" xfId="7683" xr:uid="{32CEAB31-3E73-4585-BD01-A8CD5CC6E83E}"/>
    <cellStyle name="Normal 8 3 3 2" xfId="15960" xr:uid="{85B8F174-56FB-4261-8471-5A462F1295F6}"/>
    <cellStyle name="Normal 8 3 4" xfId="3627" xr:uid="{A9CF6798-2829-46AA-82EB-6FC500CC6CA2}"/>
    <cellStyle name="Normal 8 3 4 2" xfId="11904" xr:uid="{0BB5633D-9DED-4C60-89CB-D87420505751}"/>
    <cellStyle name="Normal 8 3 5" xfId="9855" xr:uid="{C430E6F2-E387-4B41-B905-78614420CC15}"/>
    <cellStyle name="Normal 8 4" xfId="1061" xr:uid="{F9DFBC89-CA24-4B54-833D-4DF975519A04}"/>
    <cellStyle name="Normal 8 4 2" xfId="5162" xr:uid="{5FFC07DF-4EE6-4C26-BC97-74D4CFFC4A21}"/>
    <cellStyle name="Normal 8 4 2 2" xfId="13439" xr:uid="{E4D5ABB1-BEF6-41FC-9B40-0472F31E69AE}"/>
    <cellStyle name="Normal 8 4 3" xfId="7187" xr:uid="{5AFF3CB2-C3E5-4138-BB55-41C3419BBEB8}"/>
    <cellStyle name="Normal 8 4 3 2" xfId="15464" xr:uid="{E8598FFA-05D2-49CB-925B-AC99FC4A305F}"/>
    <cellStyle name="Normal 8 4 4" xfId="3120" xr:uid="{0B42087D-54BB-4E7F-82CB-840C8C4BE074}"/>
    <cellStyle name="Normal 8 4 4 2" xfId="11397" xr:uid="{4FB4B38C-7C1E-4EC0-8988-2833753BE125}"/>
    <cellStyle name="Normal 8 4 5" xfId="9348" xr:uid="{D4E5A7E8-05E6-4ED6-9D19-D71375F5C68A}"/>
    <cellStyle name="Normal 8 5" xfId="2110" xr:uid="{160FCF15-DDE2-4E1A-9278-C5D9D420D244}"/>
    <cellStyle name="Normal 8 5 2" xfId="6195" xr:uid="{1506F5CE-3775-482D-AD9A-4C7580E4E03F}"/>
    <cellStyle name="Normal 8 5 2 2" xfId="14472" xr:uid="{3584CA49-1BE4-414B-AF85-447D11FFC6EB}"/>
    <cellStyle name="Normal 8 5 3" xfId="8195" xr:uid="{A7B7EC82-8254-485B-897B-F17DDC2C7809}"/>
    <cellStyle name="Normal 8 5 3 2" xfId="16472" xr:uid="{BAC0AA2C-CFC0-4FB1-B6A9-4B8B69DD2F90}"/>
    <cellStyle name="Normal 8 5 4" xfId="4162" xr:uid="{8FC4C101-1A52-44AB-8B84-870187644924}"/>
    <cellStyle name="Normal 8 5 4 2" xfId="12439" xr:uid="{0F3B07BE-20CC-446D-A1A3-86B2EE13BCDE}"/>
    <cellStyle name="Normal 8 5 5" xfId="10390" xr:uid="{5DBF003E-48EB-4700-BF34-E27F53AD3046}"/>
    <cellStyle name="Normal 8 6" xfId="4661" xr:uid="{9F07F08F-1DBB-4629-9DF8-536F139AA194}"/>
    <cellStyle name="Normal 8 6 2" xfId="12938" xr:uid="{184817B4-7FB0-44F3-BFA4-4EEF9A351289}"/>
    <cellStyle name="Normal 8 7" xfId="6689" xr:uid="{CB3E8BCF-9577-4738-BCCA-78732DEA9C99}"/>
    <cellStyle name="Normal 8 7 2" xfId="14966" xr:uid="{6D09CB47-781C-4AFB-8F7E-23365C47EBBB}"/>
    <cellStyle name="Normal 8 8" xfId="2614" xr:uid="{45B93A05-6CA5-4F0A-9BFC-AB764174C45B}"/>
    <cellStyle name="Normal 8 8 2" xfId="10891" xr:uid="{7241B537-CBE1-4AF3-A43A-A6B2A6E2D0A9}"/>
    <cellStyle name="Normal 8 9" xfId="8844" xr:uid="{3D1A18F6-5905-40DD-B30A-36579B14E5EA}"/>
    <cellStyle name="Normal 9" xfId="536" xr:uid="{B84EB85C-8C36-41E9-B329-4DEFCD824F6E}"/>
    <cellStyle name="Normal 9 10" xfId="8850" xr:uid="{8123936B-F0C5-4A5E-AFB8-36A8BAE17F33}"/>
    <cellStyle name="Normal 9 2" xfId="538" xr:uid="{D1172529-89D7-4DFA-BCA3-983F3BDA9267}"/>
    <cellStyle name="Normal 9 2 2" xfId="608" xr:uid="{B8CC6A86-8244-4F94-86D6-B48E52E0708C}"/>
    <cellStyle name="Normal 9 2 2 2" xfId="9" xr:uid="{EA89504A-F145-4D46-B334-EC11363C1047}"/>
    <cellStyle name="Normal 9 3" xfId="539" xr:uid="{C4E59020-108B-42A9-A2FE-CBA6ECAC1455}"/>
    <cellStyle name="Normal 9 3 2" xfId="1581" xr:uid="{EEDCCBDD-F1FB-4C6B-A9A5-C3EDE211AE96}"/>
    <cellStyle name="Normal 9 3 2 2" xfId="5669" xr:uid="{3C483E75-9F1A-4E75-B4A6-AE6E1EADA381}"/>
    <cellStyle name="Normal 9 3 2 2 2" xfId="13946" xr:uid="{AFFAD373-AA5F-4295-9985-59B941140FBB}"/>
    <cellStyle name="Normal 9 3 2 3" xfId="7691" xr:uid="{A0F9DE37-849D-47BF-9DF1-1374539843EE}"/>
    <cellStyle name="Normal 9 3 2 3 2" xfId="15968" xr:uid="{93DAE20B-63E2-4057-BF4A-397ACEE282B5}"/>
    <cellStyle name="Normal 9 3 2 4" xfId="3635" xr:uid="{74B573E4-039D-46BA-9C5D-4DD280F93523}"/>
    <cellStyle name="Normal 9 3 2 4 2" xfId="11912" xr:uid="{0596025F-1058-4BAD-9F6D-DC5DB69801F9}"/>
    <cellStyle name="Normal 9 3 2 5" xfId="9863" xr:uid="{310CBBFC-9C6C-4417-BD30-A091AC269F82}"/>
    <cellStyle name="Normal 9 3 3" xfId="1069" xr:uid="{77F52C70-D5D7-4641-B72F-BC56AA10DFEE}"/>
    <cellStyle name="Normal 9 3 3 2" xfId="5170" xr:uid="{3FDC3D29-4A2C-463D-9DAD-A4E4E8C7E62A}"/>
    <cellStyle name="Normal 9 3 3 2 2" xfId="13447" xr:uid="{FF879C2F-3525-4451-AE59-0B4EDDAE9FD6}"/>
    <cellStyle name="Normal 9 3 3 3" xfId="7195" xr:uid="{EE77B2C7-4554-49B9-9E06-00A6C1D676E5}"/>
    <cellStyle name="Normal 9 3 3 3 2" xfId="15472" xr:uid="{67374C34-8726-4847-A157-0E3129D39BB1}"/>
    <cellStyle name="Normal 9 3 3 4" xfId="3128" xr:uid="{0AFBC297-B38F-4B15-86B0-33ACF3BEBC9D}"/>
    <cellStyle name="Normal 9 3 3 4 2" xfId="11405" xr:uid="{3FA28FC5-00F1-4A32-8BA6-9FF89FB8F00C}"/>
    <cellStyle name="Normal 9 3 3 5" xfId="9356" xr:uid="{CBE69D24-9742-4242-A4C4-651E3C652F65}"/>
    <cellStyle name="Normal 9 3 4" xfId="2118" xr:uid="{0B830FAE-75BE-4AC2-ADCD-C8ABAF33B585}"/>
    <cellStyle name="Normal 9 3 4 2" xfId="6203" xr:uid="{D278A647-0945-4403-9F37-BC34D386A1B3}"/>
    <cellStyle name="Normal 9 3 4 2 2" xfId="14480" xr:uid="{766B6B0B-F4D2-406C-8928-19A3FF9C960D}"/>
    <cellStyle name="Normal 9 3 4 3" xfId="8203" xr:uid="{D8253BC8-C8D5-4343-B0DA-978FA309B045}"/>
    <cellStyle name="Normal 9 3 4 3 2" xfId="16480" xr:uid="{88B67D01-DEF7-4EB1-8EBA-BC8F3392F19D}"/>
    <cellStyle name="Normal 9 3 4 4" xfId="4170" xr:uid="{E42B9964-BA2C-4658-9F24-FF8E68B0103F}"/>
    <cellStyle name="Normal 9 3 4 4 2" xfId="12447" xr:uid="{FDD80450-CBA7-4988-B32A-8DE03B6C36FE}"/>
    <cellStyle name="Normal 9 3 4 5" xfId="10398" xr:uid="{35AFEFCA-519E-424B-A493-11DFF56A4A47}"/>
    <cellStyle name="Normal 9 3 5" xfId="4669" xr:uid="{10225EF1-656B-4804-B9E0-E6D44757A67C}"/>
    <cellStyle name="Normal 9 3 5 2" xfId="12946" xr:uid="{9E7A447C-A84E-4BA2-8F4F-BFDBA6CA3C9F}"/>
    <cellStyle name="Normal 9 3 6" xfId="6697" xr:uid="{609537E9-F984-44F7-85BD-E5A24679AAC0}"/>
    <cellStyle name="Normal 9 3 6 2" xfId="14974" xr:uid="{C7B22178-6842-4FA0-98C2-EBFEB3785B3B}"/>
    <cellStyle name="Normal 9 3 7" xfId="2622" xr:uid="{65732416-F37C-4D1D-B8F0-36D0B8180C7B}"/>
    <cellStyle name="Normal 9 3 7 2" xfId="10899" xr:uid="{269931F9-3113-4E3B-A702-BD9C961BC314}"/>
    <cellStyle name="Normal 9 3 8" xfId="8852" xr:uid="{97C27EB4-F55C-40F1-B171-379311099580}"/>
    <cellStyle name="Normal 9 4" xfId="1579" xr:uid="{B0EF8F17-B352-46C1-B12D-ECDB4B344290}"/>
    <cellStyle name="Normal 9 4 2" xfId="5667" xr:uid="{A3B8D854-0961-48A6-9CCA-947EB62536E1}"/>
    <cellStyle name="Normal 9 4 2 2" xfId="13944" xr:uid="{C204F9AA-A141-4C90-B1C4-A4AB8244722E}"/>
    <cellStyle name="Normal 9 4 3" xfId="7689" xr:uid="{2BB13E02-19C4-4524-8DC0-47E3C0F70BFC}"/>
    <cellStyle name="Normal 9 4 3 2" xfId="15966" xr:uid="{17E247DD-065E-481B-90E8-AF2B9F0EC2FE}"/>
    <cellStyle name="Normal 9 4 4" xfId="3633" xr:uid="{D87E08F6-1F5A-40A7-8F8E-1E80CCDDFDA2}"/>
    <cellStyle name="Normal 9 4 4 2" xfId="11910" xr:uid="{B917DBB9-BD4E-43C3-8BC4-02D2C710DC1D}"/>
    <cellStyle name="Normal 9 4 5" xfId="9861" xr:uid="{2A802575-A94D-45BD-A28F-64A4A38968F4}"/>
    <cellStyle name="Normal 9 5" xfId="1067" xr:uid="{A07B74FC-7E22-4565-B2B1-9C32D76F28FF}"/>
    <cellStyle name="Normal 9 5 2" xfId="5168" xr:uid="{75B464DC-DC6A-4F60-BDCD-45C94DA99E1A}"/>
    <cellStyle name="Normal 9 5 2 2" xfId="13445" xr:uid="{58B39F0D-F368-4161-BEF6-2279C4F2FB60}"/>
    <cellStyle name="Normal 9 5 3" xfId="7193" xr:uid="{DD489440-D054-4030-9686-FEBECD7BD24E}"/>
    <cellStyle name="Normal 9 5 3 2" xfId="15470" xr:uid="{BBC54473-09FA-491D-867C-5A54C6BD4C9D}"/>
    <cellStyle name="Normal 9 5 4" xfId="3126" xr:uid="{1BE189DB-1FD5-4397-871E-C0B538A48AD3}"/>
    <cellStyle name="Normal 9 5 4 2" xfId="11403" xr:uid="{0DA30BB4-C5C5-46D2-8DC3-11B9D9319763}"/>
    <cellStyle name="Normal 9 5 5" xfId="9354" xr:uid="{59E45ADC-8151-4D49-9B17-D01ED5A0C5F4}"/>
    <cellStyle name="Normal 9 6" xfId="2116" xr:uid="{A4902EB0-C5B7-467E-ACFE-CCD6ED4A3FA9}"/>
    <cellStyle name="Normal 9 6 2" xfId="6201" xr:uid="{1DBA01A9-7E6B-49EA-8EEA-7699008F6C6A}"/>
    <cellStyle name="Normal 9 6 2 2" xfId="14478" xr:uid="{97A49CFF-1B7A-4A36-A8CA-E7FF0E955B35}"/>
    <cellStyle name="Normal 9 6 3" xfId="8201" xr:uid="{AA95ECE7-DACE-4A9E-BC58-68A63230A66D}"/>
    <cellStyle name="Normal 9 6 3 2" xfId="16478" xr:uid="{C32A9C26-58D9-42EE-969E-69110B06D454}"/>
    <cellStyle name="Normal 9 6 4" xfId="4168" xr:uid="{50E4C717-58E2-4427-B75B-FEAC834AC07B}"/>
    <cellStyle name="Normal 9 6 4 2" xfId="12445" xr:uid="{3458F082-6288-4473-97F1-B064FC41E070}"/>
    <cellStyle name="Normal 9 6 5" xfId="10396" xr:uid="{730A4D58-4AC3-4E6D-9CAA-D82582ED906A}"/>
    <cellStyle name="Normal 9 7" xfId="4667" xr:uid="{39AF2DEB-BA85-414D-8803-F7E7596118C7}"/>
    <cellStyle name="Normal 9 7 2" xfId="12944" xr:uid="{173E4AA0-4315-4AFB-BAFF-3F98773083E8}"/>
    <cellStyle name="Normal 9 8" xfId="6695" xr:uid="{BB16BE8E-E273-4D14-8DB9-46FD48ADB99E}"/>
    <cellStyle name="Normal 9 8 2" xfId="14972" xr:uid="{00403E97-ED61-49B8-B52C-FD3F018C344C}"/>
    <cellStyle name="Normal 9 9" xfId="2620" xr:uid="{C2B29B70-751B-4C36-87E6-F3F4AD6F9597}"/>
    <cellStyle name="Normal 9 9 2" xfId="10897" xr:uid="{E4FFCCD5-ACA1-4868-9D23-08BD842696FD}"/>
    <cellStyle name="Normal_Modelo Planilha Financeira" xfId="3" xr:uid="{5FA4CE53-1206-481B-A3B5-4F4E6D74F1CE}"/>
    <cellStyle name="Nota 10" xfId="540" xr:uid="{673B68C4-9AF6-45B1-BF0C-A48AEF476554}"/>
    <cellStyle name="Nota 10 2" xfId="541" xr:uid="{03C850F7-5717-460F-992E-C3D040B6440F}"/>
    <cellStyle name="Nota 10 2 2" xfId="1583" xr:uid="{A192ADCF-5052-4805-83F5-70C12D214672}"/>
    <cellStyle name="Nota 10 2 2 2" xfId="5671" xr:uid="{608E6748-264C-400C-AC7B-1C9FFF8735DC}"/>
    <cellStyle name="Nota 10 2 2 2 2" xfId="13948" xr:uid="{C05A3E5A-AF6A-4800-AA16-8DACBAFCB159}"/>
    <cellStyle name="Nota 10 2 2 3" xfId="7693" xr:uid="{18CD6811-F71D-417E-B109-4755C93F56F8}"/>
    <cellStyle name="Nota 10 2 2 3 2" xfId="15970" xr:uid="{ECD2DA8E-5AF2-4AA5-B419-09604F0A526E}"/>
    <cellStyle name="Nota 10 2 2 4" xfId="3637" xr:uid="{B13C20A6-2397-4B51-AB5A-039A0A4DE5FF}"/>
    <cellStyle name="Nota 10 2 2 4 2" xfId="11914" xr:uid="{5AD4B27C-20EE-4C9F-B137-18B3CA0C53F4}"/>
    <cellStyle name="Nota 10 2 2 5" xfId="9865" xr:uid="{677C7DD5-57C5-4715-A19A-9F83C82128B9}"/>
    <cellStyle name="Nota 10 2 3" xfId="1071" xr:uid="{6980CD63-4DBB-4023-A65B-7F70BC61F4EC}"/>
    <cellStyle name="Nota 10 2 3 2" xfId="5172" xr:uid="{D63136CC-820A-4963-BBDF-F6AF1D37FF93}"/>
    <cellStyle name="Nota 10 2 3 2 2" xfId="13449" xr:uid="{60F64AC6-580E-4DC3-B017-DED79FE86EC1}"/>
    <cellStyle name="Nota 10 2 3 3" xfId="7197" xr:uid="{1355308C-3A6D-4065-99D1-61C913F20017}"/>
    <cellStyle name="Nota 10 2 3 3 2" xfId="15474" xr:uid="{BA003161-B9A1-4FDA-BBE2-9E0C51D42108}"/>
    <cellStyle name="Nota 10 2 3 4" xfId="3130" xr:uid="{EBF23496-E580-4C01-93EE-045A88CB49C7}"/>
    <cellStyle name="Nota 10 2 3 4 2" xfId="11407" xr:uid="{4383E298-9C2A-40D3-A540-F77F01C3DF39}"/>
    <cellStyle name="Nota 10 2 3 5" xfId="9358" xr:uid="{363BEE12-CECC-4B09-8787-ED32522C1679}"/>
    <cellStyle name="Nota 10 2 4" xfId="2120" xr:uid="{20146240-7D50-47A9-8164-14C54887132A}"/>
    <cellStyle name="Nota 10 2 4 2" xfId="6205" xr:uid="{C313134F-C30D-4093-88E6-9401517574AB}"/>
    <cellStyle name="Nota 10 2 4 2 2" xfId="14482" xr:uid="{7B5BDE52-7E78-4853-9601-5296BB1AE0C6}"/>
    <cellStyle name="Nota 10 2 4 3" xfId="8205" xr:uid="{83C21026-B38E-4C97-AA65-E85C54E9F29C}"/>
    <cellStyle name="Nota 10 2 4 3 2" xfId="16482" xr:uid="{FC519D1B-3E16-45F7-A791-6ED4E9208D88}"/>
    <cellStyle name="Nota 10 2 4 4" xfId="4172" xr:uid="{DA20F2F1-9FAA-4044-A993-C047B13EE07A}"/>
    <cellStyle name="Nota 10 2 4 4 2" xfId="12449" xr:uid="{133A1F29-542F-43E7-B397-6A638FEB16AE}"/>
    <cellStyle name="Nota 10 2 4 5" xfId="10400" xr:uid="{B52A523D-C0F9-4C2F-B50E-B6130E59ADF6}"/>
    <cellStyle name="Nota 10 2 5" xfId="4671" xr:uid="{4590503B-6D8F-4711-BD64-34A78A0FC253}"/>
    <cellStyle name="Nota 10 2 5 2" xfId="12948" xr:uid="{BA2E613D-DB86-485C-AF15-31F007F318C6}"/>
    <cellStyle name="Nota 10 2 6" xfId="6699" xr:uid="{4B9044F5-B2F4-4F90-A343-F0EE8DB7F23F}"/>
    <cellStyle name="Nota 10 2 6 2" xfId="14976" xr:uid="{63AC0EBB-C648-4D26-8190-BF161346DE77}"/>
    <cellStyle name="Nota 10 2 7" xfId="2624" xr:uid="{17545A76-980D-43B3-83A5-A83313D3A296}"/>
    <cellStyle name="Nota 10 2 7 2" xfId="10901" xr:uid="{DA4EF99F-CFEA-4E15-9A17-F81ECEF354D0}"/>
    <cellStyle name="Nota 10 2 8" xfId="8854" xr:uid="{2085D3E3-7F77-4F8D-86B3-FA58C07551F9}"/>
    <cellStyle name="Nota 10 3" xfId="1582" xr:uid="{D13E4088-5078-466D-9CE9-CA077174312A}"/>
    <cellStyle name="Nota 10 3 2" xfId="5670" xr:uid="{5A0EC4C0-BDC2-4F7A-A9B4-C040E68BD6DB}"/>
    <cellStyle name="Nota 10 3 2 2" xfId="13947" xr:uid="{F1E85821-BE0B-460B-9230-861828496A2A}"/>
    <cellStyle name="Nota 10 3 3" xfId="7692" xr:uid="{892FE951-1FC3-4F6C-8B92-5D4B1AB594D8}"/>
    <cellStyle name="Nota 10 3 3 2" xfId="15969" xr:uid="{1416FEA9-09CF-4B3F-A65F-B64A2D6A8003}"/>
    <cellStyle name="Nota 10 3 4" xfId="3636" xr:uid="{CE456D4E-FA89-4AB3-82A2-FD42DCA8D77C}"/>
    <cellStyle name="Nota 10 3 4 2" xfId="11913" xr:uid="{F3553C45-38A8-4517-A613-8C36D7BF2B69}"/>
    <cellStyle name="Nota 10 3 5" xfId="9864" xr:uid="{05E4F7B2-DAA2-4E29-8DF9-BFAC2663C5B5}"/>
    <cellStyle name="Nota 10 4" xfId="1070" xr:uid="{03C3F8FD-047E-4B6B-8A8D-FC294FBFFE7B}"/>
    <cellStyle name="Nota 10 4 2" xfId="5171" xr:uid="{42250738-6DE1-4B46-B35E-D08060B1CA17}"/>
    <cellStyle name="Nota 10 4 2 2" xfId="13448" xr:uid="{35255063-1EDD-4577-95DE-CC4CC30D340E}"/>
    <cellStyle name="Nota 10 4 3" xfId="7196" xr:uid="{D92B7F0E-5010-4CF7-A141-699038CACA0C}"/>
    <cellStyle name="Nota 10 4 3 2" xfId="15473" xr:uid="{8985C5D4-3119-447A-9B81-12D010488819}"/>
    <cellStyle name="Nota 10 4 4" xfId="3129" xr:uid="{EAEDF5E8-DA3C-475C-9A1C-DFFB8B5748A0}"/>
    <cellStyle name="Nota 10 4 4 2" xfId="11406" xr:uid="{E78C8D17-864C-424C-8E2D-B78E44864657}"/>
    <cellStyle name="Nota 10 4 5" xfId="9357" xr:uid="{09ADA3FE-8E52-4B0D-9C6E-18F9B072BAF6}"/>
    <cellStyle name="Nota 10 5" xfId="2119" xr:uid="{6A9A3FA9-E12B-4E06-BCFD-011EE757B669}"/>
    <cellStyle name="Nota 10 5 2" xfId="6204" xr:uid="{E70B1D04-610F-4840-8CCA-23B2F2FD6E95}"/>
    <cellStyle name="Nota 10 5 2 2" xfId="14481" xr:uid="{60366BE4-9180-487E-8B28-4E1807604D3F}"/>
    <cellStyle name="Nota 10 5 3" xfId="8204" xr:uid="{472F955F-376F-4108-9139-EA7264C1C33C}"/>
    <cellStyle name="Nota 10 5 3 2" xfId="16481" xr:uid="{54A455B5-D82A-43F1-B42F-86166028E54E}"/>
    <cellStyle name="Nota 10 5 4" xfId="4171" xr:uid="{E158CF07-9132-4FC8-B3DE-71A67DD0BA81}"/>
    <cellStyle name="Nota 10 5 4 2" xfId="12448" xr:uid="{C3E359B7-DB74-41E8-8C39-9717DEBC7F6B}"/>
    <cellStyle name="Nota 10 5 5" xfId="10399" xr:uid="{9FB7704A-FD7B-4734-807D-D6C765DAE6B5}"/>
    <cellStyle name="Nota 10 6" xfId="4670" xr:uid="{B5714513-63FC-4FA1-B65F-764CE65172DE}"/>
    <cellStyle name="Nota 10 6 2" xfId="12947" xr:uid="{D5D867AA-DF0D-47D3-B187-3DC693429554}"/>
    <cellStyle name="Nota 10 7" xfId="6698" xr:uid="{0E7D9D4D-4EF1-436A-B8F4-32BB1256D701}"/>
    <cellStyle name="Nota 10 7 2" xfId="14975" xr:uid="{3AA44053-078C-4432-8C5B-6FD78B5F61AB}"/>
    <cellStyle name="Nota 10 8" xfId="2623" xr:uid="{48BD11BB-A87E-4ED8-835C-2BF19E9027F9}"/>
    <cellStyle name="Nota 10 8 2" xfId="10900" xr:uid="{47E39516-325C-4AE8-B3D3-42A427FEE5DB}"/>
    <cellStyle name="Nota 10 9" xfId="8853" xr:uid="{A4B40BBE-05A2-498F-8945-DF2D5A82AB24}"/>
    <cellStyle name="Nota 11" xfId="411" xr:uid="{0D45F8B5-0E7C-48C2-9F1F-52A0745CF950}"/>
    <cellStyle name="Nota 11 2" xfId="542" xr:uid="{F6810BE7-7F53-4B82-82B9-3F4E30A48D67}"/>
    <cellStyle name="Nota 11 2 2" xfId="1584" xr:uid="{92318737-3A7D-4329-A145-77F4705A159F}"/>
    <cellStyle name="Nota 11 2 2 2" xfId="5672" xr:uid="{31E3A48F-427F-43B1-9686-92E66EA9B6BA}"/>
    <cellStyle name="Nota 11 2 2 2 2" xfId="13949" xr:uid="{7E4857B7-E081-404C-8BEF-1817CC898195}"/>
    <cellStyle name="Nota 11 2 2 3" xfId="7694" xr:uid="{E8E14249-DAA6-4B5F-9CB3-6F199AC8D4AE}"/>
    <cellStyle name="Nota 11 2 2 3 2" xfId="15971" xr:uid="{2D8B284C-E169-49FD-9D48-D3868DDAF41E}"/>
    <cellStyle name="Nota 11 2 2 4" xfId="3638" xr:uid="{1BF644D7-1AA7-4885-9B0C-21F048FA1D20}"/>
    <cellStyle name="Nota 11 2 2 4 2" xfId="11915" xr:uid="{76C9701A-D46B-4785-A946-4C266867DDE8}"/>
    <cellStyle name="Nota 11 2 2 5" xfId="9866" xr:uid="{5C5770A2-06F2-4A87-8067-B16DB73A1C1D}"/>
    <cellStyle name="Nota 11 2 3" xfId="1072" xr:uid="{EA708D97-3FB8-44B9-8E52-31BAC6A7ADA9}"/>
    <cellStyle name="Nota 11 2 3 2" xfId="5173" xr:uid="{E1DCDB69-24AA-4FE1-9CCB-59BFD038A133}"/>
    <cellStyle name="Nota 11 2 3 2 2" xfId="13450" xr:uid="{E7471B70-9F91-4B6E-BDD4-4359A74B06F3}"/>
    <cellStyle name="Nota 11 2 3 3" xfId="7198" xr:uid="{E2E56A89-71F1-4D2C-AB0E-0E88F6119198}"/>
    <cellStyle name="Nota 11 2 3 3 2" xfId="15475" xr:uid="{50E99883-659E-4AAF-8501-7C76E7EA4A27}"/>
    <cellStyle name="Nota 11 2 3 4" xfId="3131" xr:uid="{A77F8605-A99A-46CF-934B-4044872B1320}"/>
    <cellStyle name="Nota 11 2 3 4 2" xfId="11408" xr:uid="{E6239241-2B7D-4B1C-8956-E5D24D345CB0}"/>
    <cellStyle name="Nota 11 2 3 5" xfId="9359" xr:uid="{ABF655BC-147C-4EC0-8232-13FD3E31B7C8}"/>
    <cellStyle name="Nota 11 2 4" xfId="2121" xr:uid="{EB76532C-1C96-4A60-90BB-7D345D337C41}"/>
    <cellStyle name="Nota 11 2 4 2" xfId="6206" xr:uid="{1AF6CF7D-8474-484C-93AD-17C4595A73E2}"/>
    <cellStyle name="Nota 11 2 4 2 2" xfId="14483" xr:uid="{2E192978-0D24-422B-83EB-B01D3FF1DECF}"/>
    <cellStyle name="Nota 11 2 4 3" xfId="8206" xr:uid="{A778F0C0-5A70-4515-8D7D-C0439AAEB925}"/>
    <cellStyle name="Nota 11 2 4 3 2" xfId="16483" xr:uid="{07457E03-4721-4EDF-8B38-860BFB576D6D}"/>
    <cellStyle name="Nota 11 2 4 4" xfId="4173" xr:uid="{01E9F74D-7941-45E7-A08C-D9DE61E8C980}"/>
    <cellStyle name="Nota 11 2 4 4 2" xfId="12450" xr:uid="{A3EE29B8-A86D-48F7-8972-150159DF0031}"/>
    <cellStyle name="Nota 11 2 4 5" xfId="10401" xr:uid="{11B259EE-A758-4B7A-B774-7ADE52F320BB}"/>
    <cellStyle name="Nota 11 2 5" xfId="4672" xr:uid="{73C70CAF-2358-4E6B-B897-6980B005FC74}"/>
    <cellStyle name="Nota 11 2 5 2" xfId="12949" xr:uid="{3E7759BB-FDF0-4CE0-AA89-C2FCAC87BC85}"/>
    <cellStyle name="Nota 11 2 6" xfId="6700" xr:uid="{B1A77628-7D03-404E-B4CF-AA301D80CA42}"/>
    <cellStyle name="Nota 11 2 6 2" xfId="14977" xr:uid="{D610BD1B-A1E4-4244-BFD1-76496260338B}"/>
    <cellStyle name="Nota 11 2 7" xfId="2625" xr:uid="{EDD1FBD6-F6DB-4079-AECD-40D1AC9105DB}"/>
    <cellStyle name="Nota 11 2 7 2" xfId="10902" xr:uid="{70FAF661-D98F-4B58-9B6B-9F59CF6745A5}"/>
    <cellStyle name="Nota 11 2 8" xfId="8855" xr:uid="{775E15D3-1DA7-494B-B5C6-F944BCCED67D}"/>
    <cellStyle name="Nota 11 3" xfId="1486" xr:uid="{6F1959A0-9529-41F5-9E0C-CFEED97DFC50}"/>
    <cellStyle name="Nota 11 3 2" xfId="5576" xr:uid="{4668FB08-40BF-49F7-9EB2-A84772B60F56}"/>
    <cellStyle name="Nota 11 3 2 2" xfId="13853" xr:uid="{F6B83092-A7CC-4B28-B8C4-EA86260316D0}"/>
    <cellStyle name="Nota 11 3 3" xfId="7600" xr:uid="{BDC8D1BD-93CD-4E57-A8EE-6504A84957CC}"/>
    <cellStyle name="Nota 11 3 3 2" xfId="15877" xr:uid="{DB2EFFBF-A4AD-4B97-B265-12BE708D7E31}"/>
    <cellStyle name="Nota 11 3 4" xfId="3542" xr:uid="{0816C8DF-6451-4B05-80A5-046C6358E36D}"/>
    <cellStyle name="Nota 11 3 4 2" xfId="11819" xr:uid="{C354AA92-6B64-499E-8072-93D9D8240830}"/>
    <cellStyle name="Nota 11 3 5" xfId="9770" xr:uid="{765897ED-1993-4DFD-8F44-29FE49E62C90}"/>
    <cellStyle name="Nota 11 4" xfId="976" xr:uid="{7BB2EBF7-574F-42E8-9A4B-078303C22442}"/>
    <cellStyle name="Nota 11 4 2" xfId="5079" xr:uid="{CFD6D220-FC84-4C1D-96E6-D206CD465D7E}"/>
    <cellStyle name="Nota 11 4 2 2" xfId="13356" xr:uid="{2CF5AE1F-1533-45A5-ACCA-D7FBE4028ADB}"/>
    <cellStyle name="Nota 11 4 3" xfId="7104" xr:uid="{2488E4F5-68DE-4AFA-A3E0-8E775FC83AC9}"/>
    <cellStyle name="Nota 11 4 3 2" xfId="15381" xr:uid="{0EB96234-29A3-4797-8569-99BC663FEAAF}"/>
    <cellStyle name="Nota 11 4 4" xfId="3036" xr:uid="{8547A5BA-FBA8-40F8-B4BE-234D6065AA27}"/>
    <cellStyle name="Nota 11 4 4 2" xfId="11313" xr:uid="{EA192F11-2214-4267-8D48-DA8B937C78BB}"/>
    <cellStyle name="Nota 11 4 5" xfId="9265" xr:uid="{AAE1C847-855D-439A-83C0-93BCC809B369}"/>
    <cellStyle name="Nota 11 5" xfId="2027" xr:uid="{F8D18294-2254-4F43-AA64-CFCD10D7294F}"/>
    <cellStyle name="Nota 11 5 2" xfId="6112" xr:uid="{E837F8F7-8D9B-490A-AD32-74F527F30FAC}"/>
    <cellStyle name="Nota 11 5 2 2" xfId="14389" xr:uid="{C822CBEC-D050-4FAC-AAB7-342B469AE390}"/>
    <cellStyle name="Nota 11 5 3" xfId="8112" xr:uid="{0B075B2E-13ED-438E-98F5-B5460E757D56}"/>
    <cellStyle name="Nota 11 5 3 2" xfId="16389" xr:uid="{121ABBDF-032F-42BA-8D95-375E43FFECC6}"/>
    <cellStyle name="Nota 11 5 4" xfId="4079" xr:uid="{7D44DEB4-5180-485E-80E4-ED94F6733AC2}"/>
    <cellStyle name="Nota 11 5 4 2" xfId="12356" xr:uid="{F12116AB-3EA2-46F5-9C47-A0666B3E36AB}"/>
    <cellStyle name="Nota 11 5 5" xfId="10307" xr:uid="{EFF2101C-68A4-4CE2-8671-1ED5FF934382}"/>
    <cellStyle name="Nota 11 6" xfId="4576" xr:uid="{28A00F55-299A-4A9D-986E-04E64ACD7DF7}"/>
    <cellStyle name="Nota 11 6 2" xfId="12853" xr:uid="{49334952-C8EA-4100-8FF5-81F9DB2B494F}"/>
    <cellStyle name="Nota 11 7" xfId="6606" xr:uid="{A6D01B95-10C9-4DAF-B507-C675CB3112B0}"/>
    <cellStyle name="Nota 11 7 2" xfId="14883" xr:uid="{A2D3A3AA-8351-4915-A4A9-B7F0F95C5727}"/>
    <cellStyle name="Nota 11 8" xfId="2529" xr:uid="{8C80BB4B-06FF-48A5-B683-A4B223C6B3A7}"/>
    <cellStyle name="Nota 11 8 2" xfId="10806" xr:uid="{EE8F50E1-B076-4D84-A168-516B9C766F4F}"/>
    <cellStyle name="Nota 11 9" xfId="8759" xr:uid="{F86846C1-A822-4D96-94B9-37B67074914C}"/>
    <cellStyle name="Nota 12" xfId="543" xr:uid="{88BEF0E8-B623-46F6-B1E8-98F6FC21300C}"/>
    <cellStyle name="Nota 12 2" xfId="1585" xr:uid="{0927BE0D-4F0F-4F13-BF75-CB53EF0BAB1D}"/>
    <cellStyle name="Nota 12 2 2" xfId="5673" xr:uid="{6A1025F6-5531-468D-904D-644166533585}"/>
    <cellStyle name="Nota 12 2 2 2" xfId="13950" xr:uid="{9F361C50-2339-4C4D-B85D-B2DC6E9D6883}"/>
    <cellStyle name="Nota 12 2 3" xfId="7695" xr:uid="{8A57B6AE-AD9C-4952-8637-6DBB07B11CD8}"/>
    <cellStyle name="Nota 12 2 3 2" xfId="15972" xr:uid="{1995FB03-6E64-446D-8A01-34E038ED1F3F}"/>
    <cellStyle name="Nota 12 2 4" xfId="3639" xr:uid="{139CEEDA-79F8-4787-BE1E-09AA73F19FE0}"/>
    <cellStyle name="Nota 12 2 4 2" xfId="11916" xr:uid="{6EB0367A-8E94-4EDF-9592-008B3B06B546}"/>
    <cellStyle name="Nota 12 2 5" xfId="9867" xr:uid="{B505FA28-B95E-4826-8C8F-1CE88700CDE5}"/>
    <cellStyle name="Nota 12 3" xfId="1073" xr:uid="{8F02C7D8-C8F2-44CF-BD11-F9A1764BFBFB}"/>
    <cellStyle name="Nota 12 3 2" xfId="5174" xr:uid="{94B7DD42-8DB8-4AF0-838F-218487026956}"/>
    <cellStyle name="Nota 12 3 2 2" xfId="13451" xr:uid="{E7842B85-0884-46DE-A418-BECFD8897BF7}"/>
    <cellStyle name="Nota 12 3 3" xfId="7199" xr:uid="{3D8DBF61-DAAF-45AC-996A-978BA0D7B08C}"/>
    <cellStyle name="Nota 12 3 3 2" xfId="15476" xr:uid="{3E7271B1-C204-4BBC-A332-B978A0E67467}"/>
    <cellStyle name="Nota 12 3 4" xfId="3132" xr:uid="{16CA7648-E483-413F-8B0F-D0875DD32CE8}"/>
    <cellStyle name="Nota 12 3 4 2" xfId="11409" xr:uid="{74C3775C-C024-4294-BA6A-84E65E2E3475}"/>
    <cellStyle name="Nota 12 3 5" xfId="9360" xr:uid="{5A41FF69-2CC8-4174-8D9D-FF76378F91ED}"/>
    <cellStyle name="Nota 12 4" xfId="2122" xr:uid="{2D52AB12-EBC5-4E90-878C-69169E669635}"/>
    <cellStyle name="Nota 12 4 2" xfId="6207" xr:uid="{1FFEDAF6-6530-4E51-A4C8-E6DCAA872090}"/>
    <cellStyle name="Nota 12 4 2 2" xfId="14484" xr:uid="{63BD28D2-E669-47EF-B638-37B468AB7BDF}"/>
    <cellStyle name="Nota 12 4 3" xfId="8207" xr:uid="{01E19A79-CDC0-433C-A90C-A0C4BC5D8836}"/>
    <cellStyle name="Nota 12 4 3 2" xfId="16484" xr:uid="{58C3A537-4706-4463-902C-2CE0A3513BCC}"/>
    <cellStyle name="Nota 12 4 4" xfId="4174" xr:uid="{E9AABCFF-3CEC-40B0-9F2A-0C80D4BFA032}"/>
    <cellStyle name="Nota 12 4 4 2" xfId="12451" xr:uid="{996A57F6-8CDA-4BFB-B3AA-0D1C291E44CA}"/>
    <cellStyle name="Nota 12 4 5" xfId="10402" xr:uid="{48035972-FF9E-479B-B9D3-92EB184B804C}"/>
    <cellStyle name="Nota 12 5" xfId="4673" xr:uid="{30027D4B-E3DE-4B62-9532-151168EA9806}"/>
    <cellStyle name="Nota 12 5 2" xfId="12950" xr:uid="{0A34AF4A-B49D-405B-BE6D-71CD949E1422}"/>
    <cellStyle name="Nota 12 6" xfId="6701" xr:uid="{056036CC-DBE1-4A58-B460-3F438020AD24}"/>
    <cellStyle name="Nota 12 6 2" xfId="14978" xr:uid="{2233C3AB-9D1B-47EF-A439-DC6DF7D07250}"/>
    <cellStyle name="Nota 12 7" xfId="2626" xr:uid="{D3DA647A-7266-458E-BB13-49BEA141B3DF}"/>
    <cellStyle name="Nota 12 7 2" xfId="10903" xr:uid="{908F492C-E565-4E84-99E7-937DF695A822}"/>
    <cellStyle name="Nota 12 8" xfId="8856" xr:uid="{32D8DEF3-AAC7-4AE4-B8C4-E03560F9F64E}"/>
    <cellStyle name="Nota 13" xfId="545" xr:uid="{9F6216DC-E43A-47E7-A236-0901875B4B85}"/>
    <cellStyle name="Nota 13 2" xfId="1586" xr:uid="{06769C91-0008-4A9F-BB43-9DAC4D8821E9}"/>
    <cellStyle name="Nota 13 2 2" xfId="5674" xr:uid="{A09AE48A-4388-4F5E-8F53-DC5FA1A6B2FE}"/>
    <cellStyle name="Nota 13 2 2 2" xfId="13951" xr:uid="{52075A4D-A0E1-4E9B-B565-FA82A3284A43}"/>
    <cellStyle name="Nota 13 2 3" xfId="7696" xr:uid="{B409F191-ACD4-490E-86CC-0A15A09423B0}"/>
    <cellStyle name="Nota 13 2 3 2" xfId="15973" xr:uid="{77B2BACB-15D0-45FB-9F65-940541E82B75}"/>
    <cellStyle name="Nota 13 2 4" xfId="3640" xr:uid="{F5D3162A-F35F-4BE0-B1F5-2B24B2A488A1}"/>
    <cellStyle name="Nota 13 2 4 2" xfId="11917" xr:uid="{271BD056-A913-47CB-86E3-3F27AD10962A}"/>
    <cellStyle name="Nota 13 2 5" xfId="9868" xr:uid="{0BB907E6-F80F-4B29-B029-CB4FA8D4EE0B}"/>
    <cellStyle name="Nota 13 3" xfId="1074" xr:uid="{7EFAF6B3-6ED2-433F-AC0C-540160DC1973}"/>
    <cellStyle name="Nota 13 3 2" xfId="5175" xr:uid="{ECC8BB59-2DEE-4199-B89A-6C2DE923C8B6}"/>
    <cellStyle name="Nota 13 3 2 2" xfId="13452" xr:uid="{E4FF757B-63A2-42D1-94D6-4A305655DDF7}"/>
    <cellStyle name="Nota 13 3 3" xfId="7200" xr:uid="{15811DC3-CCBD-4E44-BAE5-E27C2A5BA870}"/>
    <cellStyle name="Nota 13 3 3 2" xfId="15477" xr:uid="{9FA7B1DB-180D-4099-990F-12E4FB47B1AF}"/>
    <cellStyle name="Nota 13 3 4" xfId="3133" xr:uid="{DB513E2D-9C53-432C-B9CB-72914090057B}"/>
    <cellStyle name="Nota 13 3 4 2" xfId="11410" xr:uid="{F5B62E7B-D7A6-435E-80AE-FED1C191D299}"/>
    <cellStyle name="Nota 13 3 5" xfId="9361" xr:uid="{94F6E594-3569-436F-B98C-05183121F5D5}"/>
    <cellStyle name="Nota 13 4" xfId="2123" xr:uid="{0FEAE6C6-F587-45B0-9D3D-BBFFDEE9B15B}"/>
    <cellStyle name="Nota 13 4 2" xfId="6208" xr:uid="{FCA090D4-17B4-4EDE-89E4-4C36ECB7E703}"/>
    <cellStyle name="Nota 13 4 2 2" xfId="14485" xr:uid="{59F01664-3029-452A-91EA-9771CF4755A9}"/>
    <cellStyle name="Nota 13 4 3" xfId="8208" xr:uid="{3C6DC89F-72E1-4988-8C1B-8F5B95701B4F}"/>
    <cellStyle name="Nota 13 4 3 2" xfId="16485" xr:uid="{19A46831-531D-4278-BFBC-3A02CCC8C54A}"/>
    <cellStyle name="Nota 13 4 4" xfId="4175" xr:uid="{9F9A4D41-AC7C-4A7D-991B-1F5B8EECE59C}"/>
    <cellStyle name="Nota 13 4 4 2" xfId="12452" xr:uid="{FE0EA76A-3011-4929-ACD5-9CD300C8BD06}"/>
    <cellStyle name="Nota 13 4 5" xfId="10403" xr:uid="{8BC6CD27-D5A1-4667-A8B8-948C5C5870C2}"/>
    <cellStyle name="Nota 13 5" xfId="4674" xr:uid="{5ABFC0DB-CE4E-48C8-B706-C47360A6C417}"/>
    <cellStyle name="Nota 13 5 2" xfId="12951" xr:uid="{2C863859-99C9-4FF1-8D0D-CA65ECF10A5B}"/>
    <cellStyle name="Nota 13 6" xfId="6702" xr:uid="{96046568-8BB4-4C42-890F-D3364DCEB878}"/>
    <cellStyle name="Nota 13 6 2" xfId="14979" xr:uid="{51EF168F-5497-480F-9CB7-3E50ABDB6ED6}"/>
    <cellStyle name="Nota 13 7" xfId="2627" xr:uid="{156B5E30-E806-429C-94E9-567486F74AD9}"/>
    <cellStyle name="Nota 13 7 2" xfId="10904" xr:uid="{BD807166-9FF4-4AA2-8983-9C0A383B2FBD}"/>
    <cellStyle name="Nota 13 8" xfId="8857" xr:uid="{B091E3DE-EF69-43D9-A062-9DEA3C3784AA}"/>
    <cellStyle name="Nota 14" xfId="332" xr:uid="{DD3E24C8-86AD-4756-B107-8FC335C7D01D}"/>
    <cellStyle name="Nota 14 2" xfId="1417" xr:uid="{4A377C72-B72F-4CD7-99E7-8BAD57F5B5F8}"/>
    <cellStyle name="Nota 14 2 2" xfId="5507" xr:uid="{06DA9945-9F49-4293-A37F-4F276AB5B575}"/>
    <cellStyle name="Nota 14 2 2 2" xfId="13784" xr:uid="{F8D1A7B5-8076-46EC-BD53-A400EA86D89B}"/>
    <cellStyle name="Nota 14 2 3" xfId="7532" xr:uid="{1E0194C5-13B2-4A21-9186-B500FED1818A}"/>
    <cellStyle name="Nota 14 2 3 2" xfId="15809" xr:uid="{3D2D8852-B8D0-4A9E-BCFB-9AAA1812957C}"/>
    <cellStyle name="Nota 14 2 4" xfId="3473" xr:uid="{8BE50A6B-250E-4EF5-8EFF-F3F5A0D137DE}"/>
    <cellStyle name="Nota 14 2 4 2" xfId="11750" xr:uid="{8D51F7FD-9448-46D6-91B5-3FA1930FC2CB}"/>
    <cellStyle name="Nota 14 2 5" xfId="9701" xr:uid="{7A7FA240-3719-46BC-9D8A-BF32B417D00B}"/>
    <cellStyle name="Nota 14 3" xfId="908" xr:uid="{D70770D9-3FAE-476C-BF30-3BF6F4971975}"/>
    <cellStyle name="Nota 14 3 2" xfId="5011" xr:uid="{5656FA7E-9EAE-4AFB-91DF-3E29BB0212F4}"/>
    <cellStyle name="Nota 14 3 2 2" xfId="13288" xr:uid="{9DE12D2D-6BD3-4218-93E6-22A6C7A34F25}"/>
    <cellStyle name="Nota 14 3 3" xfId="7036" xr:uid="{68EA2FF3-DD2B-475A-9BC2-6DCDD8E0DDA6}"/>
    <cellStyle name="Nota 14 3 3 2" xfId="15313" xr:uid="{ADB41F2D-45EA-4DEC-878F-1E6BEC3B9E04}"/>
    <cellStyle name="Nota 14 3 4" xfId="2968" xr:uid="{6C6A6D75-BF63-429F-9ACC-332671A3F0B8}"/>
    <cellStyle name="Nota 14 3 4 2" xfId="11245" xr:uid="{AED3A2C8-FD08-404E-A7E0-E97CE623BE94}"/>
    <cellStyle name="Nota 14 3 5" xfId="9197" xr:uid="{B3A1FAAC-566D-4A60-8F10-EF45B3244E4C}"/>
    <cellStyle name="Nota 14 4" xfId="1959" xr:uid="{7FC673EB-7204-4965-BB08-132DA0050CC7}"/>
    <cellStyle name="Nota 14 4 2" xfId="6044" xr:uid="{9BAEFF8E-FA5A-4F6A-8928-A9AAA78961CC}"/>
    <cellStyle name="Nota 14 4 2 2" xfId="14321" xr:uid="{42A244A5-C54A-4D5F-BB45-E415761B3FA4}"/>
    <cellStyle name="Nota 14 4 3" xfId="8044" xr:uid="{0A9F245F-B825-4330-BF18-8254D9524041}"/>
    <cellStyle name="Nota 14 4 3 2" xfId="16321" xr:uid="{C1B01223-4E1A-4BCB-AF19-2DA93A664F27}"/>
    <cellStyle name="Nota 14 4 4" xfId="4011" xr:uid="{3E55B30B-7D41-425D-AD6B-094B7B430094}"/>
    <cellStyle name="Nota 14 4 4 2" xfId="12288" xr:uid="{E96C9E6E-6B20-48B6-AE33-243FB0A5F584}"/>
    <cellStyle name="Nota 14 4 5" xfId="10239" xr:uid="{2EE3B447-9A36-47EA-93DB-7A9774E639E4}"/>
    <cellStyle name="Nota 14 5" xfId="4507" xr:uid="{F0529077-CFFF-4284-B3DA-ABF9295787C1}"/>
    <cellStyle name="Nota 14 5 2" xfId="12784" xr:uid="{E1943FE3-83A4-4337-AD60-8B0EC54B63F9}"/>
    <cellStyle name="Nota 14 6" xfId="6538" xr:uid="{E11E763A-DA7B-4572-8E1F-2B534F0585B5}"/>
    <cellStyle name="Nota 14 6 2" xfId="14815" xr:uid="{B3822A36-1C9D-427B-871B-EEA0DE103A13}"/>
    <cellStyle name="Nota 14 7" xfId="2459" xr:uid="{6E9940E0-5213-4168-985C-1D181E8616BA}"/>
    <cellStyle name="Nota 14 7 2" xfId="10736" xr:uid="{B0394DC1-9CD4-4FE3-BDB3-C642C1E11F8B}"/>
    <cellStyle name="Nota 14 8" xfId="8690" xr:uid="{D0FD528F-E3FC-486B-BC08-CD606B00AAEC}"/>
    <cellStyle name="Nota 15" xfId="546" xr:uid="{CC869089-1831-4C81-8D00-AA08C5B528B2}"/>
    <cellStyle name="Nota 15 2" xfId="1587" xr:uid="{61855775-E150-4954-B445-8F9C57DFB367}"/>
    <cellStyle name="Nota 15 2 2" xfId="5675" xr:uid="{332E5299-6667-4905-8FAD-CA783F828FC7}"/>
    <cellStyle name="Nota 15 2 2 2" xfId="13952" xr:uid="{5EA491A0-8D24-406C-AA58-A2091EE2E6CF}"/>
    <cellStyle name="Nota 15 2 3" xfId="7697" xr:uid="{3378EDF0-03D5-42D3-9CE3-BD6D89FD241A}"/>
    <cellStyle name="Nota 15 2 3 2" xfId="15974" xr:uid="{53178B47-3A79-4AB0-86E9-E53601B3A8CF}"/>
    <cellStyle name="Nota 15 2 4" xfId="3641" xr:uid="{DCF629DA-AFDB-440F-BCA1-2E0EA612F367}"/>
    <cellStyle name="Nota 15 2 4 2" xfId="11918" xr:uid="{96AEF8C3-E066-4989-B7F2-9701D8D57247}"/>
    <cellStyle name="Nota 15 2 5" xfId="9869" xr:uid="{B7EEC67A-3F81-49E0-A826-2BE25E8B5A00}"/>
    <cellStyle name="Nota 15 3" xfId="1075" xr:uid="{C287981C-AA76-4FE9-8BC7-7F858892D01F}"/>
    <cellStyle name="Nota 15 3 2" xfId="5176" xr:uid="{A163F78B-CA3E-41DA-A88E-98AB707A3E2D}"/>
    <cellStyle name="Nota 15 3 2 2" xfId="13453" xr:uid="{D5A72F4F-650E-45A3-B529-C3CD5F986322}"/>
    <cellStyle name="Nota 15 3 3" xfId="7201" xr:uid="{03A61862-7BE3-4709-9473-6CED891DB0AC}"/>
    <cellStyle name="Nota 15 3 3 2" xfId="15478" xr:uid="{BF99E026-686A-45A5-ADD1-567A4CAF8FBE}"/>
    <cellStyle name="Nota 15 3 4" xfId="3134" xr:uid="{9E3592CC-1EEE-48C1-B34C-B5D37ECB8ED6}"/>
    <cellStyle name="Nota 15 3 4 2" xfId="11411" xr:uid="{902568A2-4890-405C-A07A-EA0BFDF5C511}"/>
    <cellStyle name="Nota 15 3 5" xfId="9362" xr:uid="{B995B592-BECE-43D7-B00D-A47D9C9A6DFE}"/>
    <cellStyle name="Nota 15 4" xfId="2124" xr:uid="{7909D0AF-35F7-435D-9AB4-187C7F08A0EC}"/>
    <cellStyle name="Nota 15 4 2" xfId="6209" xr:uid="{37747058-852E-419A-8FBC-44749D9C7C6C}"/>
    <cellStyle name="Nota 15 4 2 2" xfId="14486" xr:uid="{FCE2040A-F74E-429D-94F4-14579F718F80}"/>
    <cellStyle name="Nota 15 4 3" xfId="8209" xr:uid="{765A2512-2B52-4605-A7EB-465D50AA2A99}"/>
    <cellStyle name="Nota 15 4 3 2" xfId="16486" xr:uid="{2E3626AE-C3A6-46F0-AAC3-8BDBCCBEE111}"/>
    <cellStyle name="Nota 15 4 4" xfId="4176" xr:uid="{1A4AD49A-6A28-44E7-9B36-AF54A805C18E}"/>
    <cellStyle name="Nota 15 4 4 2" xfId="12453" xr:uid="{23A888AD-56CB-4536-8D0C-CA9E2CF2027E}"/>
    <cellStyle name="Nota 15 4 5" xfId="10404" xr:uid="{CDACD055-CA35-42B3-918C-09E7A092D242}"/>
    <cellStyle name="Nota 15 5" xfId="4675" xr:uid="{B4827BC5-10AE-4E14-870F-63E695002C4E}"/>
    <cellStyle name="Nota 15 5 2" xfId="12952" xr:uid="{CA565E8D-53CD-4039-BE84-386A453E3EA4}"/>
    <cellStyle name="Nota 15 6" xfId="6703" xr:uid="{53B6C18A-435C-4ABE-9C0B-7E81F8A3BDD5}"/>
    <cellStyle name="Nota 15 6 2" xfId="14980" xr:uid="{D5E60A1C-5BE8-4D75-BEFC-0277EB640D72}"/>
    <cellStyle name="Nota 15 7" xfId="2628" xr:uid="{1C8E3092-4813-45DC-A0FE-59D732E1DDB2}"/>
    <cellStyle name="Nota 15 7 2" xfId="10905" xr:uid="{27A1C8E0-7DE4-4C59-B0C2-553D168DB788}"/>
    <cellStyle name="Nota 15 8" xfId="8858" xr:uid="{55170D07-F1D3-4B51-9DD5-5F5ED67155CB}"/>
    <cellStyle name="Nota 16" xfId="548" xr:uid="{0BDC814D-DF5F-418F-A164-AF76DDB456AA}"/>
    <cellStyle name="Nota 16 2" xfId="1589" xr:uid="{7E4186DA-655A-4AF5-BCDA-511D6F8863CF}"/>
    <cellStyle name="Nota 16 2 2" xfId="5677" xr:uid="{E499C240-7D16-4822-AB42-64AFFC6F1BE7}"/>
    <cellStyle name="Nota 16 2 2 2" xfId="13954" xr:uid="{E3828299-B56A-49C9-8D00-32FB9D5BADCC}"/>
    <cellStyle name="Nota 16 2 3" xfId="7699" xr:uid="{AE6A660F-F26D-4BA8-AD1C-D626EBF134B6}"/>
    <cellStyle name="Nota 16 2 3 2" xfId="15976" xr:uid="{E2536F8E-376B-48C1-98BC-EE7EE96E2357}"/>
    <cellStyle name="Nota 16 2 4" xfId="3643" xr:uid="{4D8EED79-749E-4373-847F-64ECC9FA8011}"/>
    <cellStyle name="Nota 16 2 4 2" xfId="11920" xr:uid="{45D19528-E199-4CB6-B7F4-652BF960B2A7}"/>
    <cellStyle name="Nota 16 2 5" xfId="9871" xr:uid="{B45503B4-3FD7-47DF-A636-E0BEC132A63F}"/>
    <cellStyle name="Nota 16 3" xfId="1077" xr:uid="{A63B61F6-DD06-4ADE-B2FD-851A60ABFBB2}"/>
    <cellStyle name="Nota 16 3 2" xfId="5178" xr:uid="{D62EE286-D7BB-46FA-8E8E-94B395DCB26D}"/>
    <cellStyle name="Nota 16 3 2 2" xfId="13455" xr:uid="{880E0E76-082D-4A81-8FEC-9E6D482F5630}"/>
    <cellStyle name="Nota 16 3 3" xfId="7203" xr:uid="{1B6686E1-A8F5-460C-AD21-FAECC9A412AF}"/>
    <cellStyle name="Nota 16 3 3 2" xfId="15480" xr:uid="{257A4722-3517-4A83-9E56-0F3A326EEF29}"/>
    <cellStyle name="Nota 16 3 4" xfId="3136" xr:uid="{BD111F0F-3DB6-42FC-AE1C-59A977FE92E3}"/>
    <cellStyle name="Nota 16 3 4 2" xfId="11413" xr:uid="{4B829B70-BFE3-4EA0-9652-F402131FDA17}"/>
    <cellStyle name="Nota 16 3 5" xfId="9364" xr:uid="{E84B0F2F-5571-4619-AFF5-820CEA92750B}"/>
    <cellStyle name="Nota 16 4" xfId="2126" xr:uid="{14AB5ECE-5579-4162-989D-5F8A37BDB149}"/>
    <cellStyle name="Nota 16 4 2" xfId="6211" xr:uid="{6C8A491E-747D-4E98-982E-587964FF0523}"/>
    <cellStyle name="Nota 16 4 2 2" xfId="14488" xr:uid="{00AFC551-9460-4546-994B-9FBE8F4C0602}"/>
    <cellStyle name="Nota 16 4 3" xfId="8211" xr:uid="{B1FA780F-BDF1-49EC-B01D-7107836C3620}"/>
    <cellStyle name="Nota 16 4 3 2" xfId="16488" xr:uid="{88EB4A4D-AD82-49FA-BFE2-21B027ECA368}"/>
    <cellStyle name="Nota 16 4 4" xfId="4178" xr:uid="{D7E3B076-5C03-454C-B938-B48570A2D2B9}"/>
    <cellStyle name="Nota 16 4 4 2" xfId="12455" xr:uid="{81942C3C-5CE7-4638-B1AD-A3FEC6CAF666}"/>
    <cellStyle name="Nota 16 4 5" xfId="10406" xr:uid="{FA8DF3DC-B0A3-4B7B-A068-A9ECBC6A3F87}"/>
    <cellStyle name="Nota 16 5" xfId="4677" xr:uid="{8F00BDB6-140D-40FF-82BC-0422B2174CA0}"/>
    <cellStyle name="Nota 16 5 2" xfId="12954" xr:uid="{3A5D2A5A-0830-4AEC-ABE5-217FABBA7BA4}"/>
    <cellStyle name="Nota 16 6" xfId="6705" xr:uid="{1F89553E-F1C6-44A7-A00E-47439219FED9}"/>
    <cellStyle name="Nota 16 6 2" xfId="14982" xr:uid="{85F59414-D224-4DDA-97DA-36F3DF8ACA45}"/>
    <cellStyle name="Nota 16 7" xfId="2630" xr:uid="{D14FB917-EE16-4A08-B0D1-927BC749DDA0}"/>
    <cellStyle name="Nota 16 7 2" xfId="10907" xr:uid="{BA790860-A7E1-4CE4-9569-7751DBD490AA}"/>
    <cellStyle name="Nota 16 8" xfId="8860" xr:uid="{47F1111A-63E8-4362-BFA0-C3F3CEB24C38}"/>
    <cellStyle name="Nota 17" xfId="550" xr:uid="{7A25428A-B877-4996-95D4-5AC511AECA41}"/>
    <cellStyle name="Nota 17 2" xfId="1591" xr:uid="{2822718C-2F9E-41C6-B8B1-39B078DBC3F1}"/>
    <cellStyle name="Nota 17 2 2" xfId="5679" xr:uid="{2771644A-A815-4705-8547-3C0A305D598A}"/>
    <cellStyle name="Nota 17 2 2 2" xfId="13956" xr:uid="{F3436352-AFE6-452B-85A3-072B74F46A1D}"/>
    <cellStyle name="Nota 17 2 3" xfId="7701" xr:uid="{20E99D3F-FA1F-4AAE-AE9D-EDEA95BAD3DE}"/>
    <cellStyle name="Nota 17 2 3 2" xfId="15978" xr:uid="{AE23BCFE-120D-4F6B-828C-18E80FFDEC24}"/>
    <cellStyle name="Nota 17 2 4" xfId="3645" xr:uid="{BC8AD359-640E-4D2A-A30B-016238D7E86B}"/>
    <cellStyle name="Nota 17 2 4 2" xfId="11922" xr:uid="{A8FF2C1E-F83D-4AB2-952A-5B90664F8EBF}"/>
    <cellStyle name="Nota 17 2 5" xfId="9873" xr:uid="{0E815F58-8EA1-465B-9FC2-6D200D645D4D}"/>
    <cellStyle name="Nota 17 3" xfId="1079" xr:uid="{231DDFA8-97A3-4456-B09A-254064613FFD}"/>
    <cellStyle name="Nota 17 3 2" xfId="5180" xr:uid="{90B1AAA7-3C8E-4A0C-B36A-055FB9E6DFB9}"/>
    <cellStyle name="Nota 17 3 2 2" xfId="13457" xr:uid="{07FD809E-771F-4414-8938-5914D3ED4E54}"/>
    <cellStyle name="Nota 17 3 3" xfId="7205" xr:uid="{0912D8CC-039F-43BD-9C61-D9442C884D33}"/>
    <cellStyle name="Nota 17 3 3 2" xfId="15482" xr:uid="{51DCD152-1E71-4E95-B91B-0A65AA16863D}"/>
    <cellStyle name="Nota 17 3 4" xfId="3138" xr:uid="{072B90CD-D3C6-4DA7-89F6-BF61BAC14E53}"/>
    <cellStyle name="Nota 17 3 4 2" xfId="11415" xr:uid="{9C5A639D-26BE-48C3-856F-813FFE29BA2F}"/>
    <cellStyle name="Nota 17 3 5" xfId="9366" xr:uid="{FA1EE637-4613-49B7-BF35-0697FFFB9D3D}"/>
    <cellStyle name="Nota 17 4" xfId="2128" xr:uid="{C25B5E56-551D-464F-B4DA-E859BF621040}"/>
    <cellStyle name="Nota 17 4 2" xfId="6213" xr:uid="{A884C15F-15CB-43DA-82E7-2D753A3E0471}"/>
    <cellStyle name="Nota 17 4 2 2" xfId="14490" xr:uid="{C15B76EA-AF97-4BB6-AF8A-03CACF758D5C}"/>
    <cellStyle name="Nota 17 4 3" xfId="8213" xr:uid="{3760AF40-F39F-4132-B7B9-BEE646986AC5}"/>
    <cellStyle name="Nota 17 4 3 2" xfId="16490" xr:uid="{4FCA4B43-A549-45F7-A4C2-323F69E80E02}"/>
    <cellStyle name="Nota 17 4 4" xfId="4180" xr:uid="{4E9166D6-5E2A-46BD-95DC-A72DBAD8AFBB}"/>
    <cellStyle name="Nota 17 4 4 2" xfId="12457" xr:uid="{3AFDA2FA-B8C7-409D-AF44-09B6A65DE8F8}"/>
    <cellStyle name="Nota 17 4 5" xfId="10408" xr:uid="{86A25934-B20D-4353-81B0-0FEA556757D7}"/>
    <cellStyle name="Nota 17 5" xfId="4679" xr:uid="{48170A2F-17EF-4392-8E58-9D7DE73E52B7}"/>
    <cellStyle name="Nota 17 5 2" xfId="12956" xr:uid="{CE194AC2-218D-4FB4-97B8-46EF501BADA7}"/>
    <cellStyle name="Nota 17 6" xfId="6707" xr:uid="{AEFDB89B-31FB-4BAE-9CF9-FF645536F720}"/>
    <cellStyle name="Nota 17 6 2" xfId="14984" xr:uid="{F9EE58CC-5D05-4295-B7BE-8C34377AD411}"/>
    <cellStyle name="Nota 17 7" xfId="2632" xr:uid="{9F47224B-6179-4CC7-9614-8ECF53279DE6}"/>
    <cellStyle name="Nota 17 7 2" xfId="10909" xr:uid="{78914364-27ED-4620-947B-3FEC4DCE2F0D}"/>
    <cellStyle name="Nota 17 8" xfId="8862" xr:uid="{FE9320D1-EF22-4ECC-89F2-BC6B75F29DF8}"/>
    <cellStyle name="Nota 18" xfId="552" xr:uid="{1B8FD110-1DC2-4967-ADB3-B18D8B0DEA77}"/>
    <cellStyle name="Nota 18 2" xfId="1593" xr:uid="{D74C62D2-D0E6-4EDE-AA55-5EA169219CBA}"/>
    <cellStyle name="Nota 18 2 2" xfId="5681" xr:uid="{2843C217-7810-434D-9657-D2026459C946}"/>
    <cellStyle name="Nota 18 2 2 2" xfId="13958" xr:uid="{04DC4D15-56DB-4451-A2AC-3C4DF3E896B1}"/>
    <cellStyle name="Nota 18 2 3" xfId="7703" xr:uid="{D2A728FB-902B-433D-86D4-3B9CA66D6D4B}"/>
    <cellStyle name="Nota 18 2 3 2" xfId="15980" xr:uid="{291B40E1-5A0A-4BD9-8414-EA3371B18BE2}"/>
    <cellStyle name="Nota 18 2 4" xfId="3647" xr:uid="{08849197-426C-4874-89B8-3E1FAAD7F59F}"/>
    <cellStyle name="Nota 18 2 4 2" xfId="11924" xr:uid="{8187BED0-34A8-469D-86EC-98F32577D529}"/>
    <cellStyle name="Nota 18 2 5" xfId="9875" xr:uid="{2EAEEEE1-B5E9-479C-BE82-0ADC372454A5}"/>
    <cellStyle name="Nota 18 3" xfId="1081" xr:uid="{182C3DB6-35D1-4B09-A39E-CF998730D299}"/>
    <cellStyle name="Nota 18 3 2" xfId="5182" xr:uid="{110E89E2-0268-446A-B9F9-F4D8F378F19D}"/>
    <cellStyle name="Nota 18 3 2 2" xfId="13459" xr:uid="{87C26AB7-2458-4F4F-92A5-7B65C1E86A7D}"/>
    <cellStyle name="Nota 18 3 3" xfId="7207" xr:uid="{1606CA95-6525-4220-89EA-0D5FF72A1CF7}"/>
    <cellStyle name="Nota 18 3 3 2" xfId="15484" xr:uid="{1C11CC33-2FA5-4E48-8D6E-BE17DF197FB3}"/>
    <cellStyle name="Nota 18 3 4" xfId="3140" xr:uid="{32DAACC1-FEAF-4930-98E9-4D33C09AB40E}"/>
    <cellStyle name="Nota 18 3 4 2" xfId="11417" xr:uid="{00F8967A-5D33-4149-95A1-DA1C16A17BFF}"/>
    <cellStyle name="Nota 18 3 5" xfId="9368" xr:uid="{48F3A996-11DC-43CD-BA93-68031955C2C3}"/>
    <cellStyle name="Nota 18 4" xfId="2130" xr:uid="{F8D0DDA5-288B-47F3-9C10-5DEB09FB4303}"/>
    <cellStyle name="Nota 18 4 2" xfId="6215" xr:uid="{BF5C9FA0-E718-4E5B-A55A-33B43EA6AFEE}"/>
    <cellStyle name="Nota 18 4 2 2" xfId="14492" xr:uid="{3E3D6D97-78C7-4EBE-9D34-F6FA0A9AFF94}"/>
    <cellStyle name="Nota 18 4 3" xfId="8215" xr:uid="{4765A056-D620-4925-B7BC-29B856FF78CC}"/>
    <cellStyle name="Nota 18 4 3 2" xfId="16492" xr:uid="{80FB5A2B-FB07-408E-A307-39DDEAEAF708}"/>
    <cellStyle name="Nota 18 4 4" xfId="4182" xr:uid="{428D59EC-0920-4984-9291-394221C2EF23}"/>
    <cellStyle name="Nota 18 4 4 2" xfId="12459" xr:uid="{50BC24FC-4B30-4678-A1D1-B64FF752CB32}"/>
    <cellStyle name="Nota 18 4 5" xfId="10410" xr:uid="{F2B8CAD8-E026-4920-BADE-C1D781BBCCB2}"/>
    <cellStyle name="Nota 18 5" xfId="4681" xr:uid="{112F2E7C-DABD-4FA9-95B7-9DAD5BCF6AA9}"/>
    <cellStyle name="Nota 18 5 2" xfId="12958" xr:uid="{149B67A1-5E2C-40F7-9074-9D1CC352B54D}"/>
    <cellStyle name="Nota 18 6" xfId="6709" xr:uid="{8F0E415F-4680-45A8-BC4F-2356FA2AD875}"/>
    <cellStyle name="Nota 18 6 2" xfId="14986" xr:uid="{DDE9EB15-35A3-4E8A-9B96-65047A6FD4D6}"/>
    <cellStyle name="Nota 18 7" xfId="2634" xr:uid="{C3F98CDD-8F33-47D1-8E39-49427F1AD7E1}"/>
    <cellStyle name="Nota 18 7 2" xfId="10911" xr:uid="{77D8F465-2B9D-4792-8EF9-2E08A4FD84D8}"/>
    <cellStyle name="Nota 18 8" xfId="8864" xr:uid="{9291DED7-25C2-49BC-BAB0-B107D71E2F0F}"/>
    <cellStyle name="Nota 19" xfId="554" xr:uid="{269A2B65-1F4F-4142-918A-872016BFEC9E}"/>
    <cellStyle name="Nota 19 2" xfId="1595" xr:uid="{1D4C750E-6097-4E5D-BF38-FC001FEB8FB8}"/>
    <cellStyle name="Nota 19 2 2" xfId="5683" xr:uid="{B852791D-5BBD-4403-AFF5-B95E17A8B9B7}"/>
    <cellStyle name="Nota 19 2 2 2" xfId="13960" xr:uid="{AB9C74C2-8807-49CC-BD90-057449C06EA5}"/>
    <cellStyle name="Nota 19 2 3" xfId="7704" xr:uid="{02EFB7E4-0A20-4FFD-8D71-9D71C022B2A0}"/>
    <cellStyle name="Nota 19 2 3 2" xfId="15981" xr:uid="{50A57B87-96B8-47CD-94AC-5CE860C50D3B}"/>
    <cellStyle name="Nota 19 2 4" xfId="3649" xr:uid="{E505B504-D9C6-4E00-9846-2CC3C6EC8D1A}"/>
    <cellStyle name="Nota 19 2 4 2" xfId="11926" xr:uid="{6AE09E1F-33F8-4B53-BB39-60187876192E}"/>
    <cellStyle name="Nota 19 2 5" xfId="9877" xr:uid="{BC6DB21E-D4B9-41E3-8F3D-B6C6E1A8FDC9}"/>
    <cellStyle name="Nota 19 3" xfId="1082" xr:uid="{11873BDE-A568-44B0-9133-82283644EFA0}"/>
    <cellStyle name="Nota 19 3 2" xfId="5183" xr:uid="{1B92823D-D7ED-4410-B6D1-E45F19A8FE0A}"/>
    <cellStyle name="Nota 19 3 2 2" xfId="13460" xr:uid="{5F02E394-27FE-4E6C-9480-244BCBAC5314}"/>
    <cellStyle name="Nota 19 3 3" xfId="7208" xr:uid="{CC45FA35-8147-4B20-BD6E-9B4C3DD750ED}"/>
    <cellStyle name="Nota 19 3 3 2" xfId="15485" xr:uid="{5623B8AA-60F6-472A-A862-B5D1FF9414F2}"/>
    <cellStyle name="Nota 19 3 4" xfId="3141" xr:uid="{9F420810-B32D-4AED-BF14-A0E810915DEC}"/>
    <cellStyle name="Nota 19 3 4 2" xfId="11418" xr:uid="{1AEE84E3-8A27-4429-9922-55E3D94684F9}"/>
    <cellStyle name="Nota 19 3 5" xfId="9369" xr:uid="{246C9C90-CDB7-4F09-9061-73A514BC7517}"/>
    <cellStyle name="Nota 19 4" xfId="2131" xr:uid="{04D2075E-A1A4-4395-937D-9B7E5B000B5A}"/>
    <cellStyle name="Nota 19 4 2" xfId="6216" xr:uid="{97CB4BBC-8999-4A1C-953D-6F26E9EE0B20}"/>
    <cellStyle name="Nota 19 4 2 2" xfId="14493" xr:uid="{E282AA0D-ECAC-4CD8-8FD8-1C1FB072178E}"/>
    <cellStyle name="Nota 19 4 3" xfId="8216" xr:uid="{0100EBF6-7716-4DEC-A68E-62B8F4F9C6D7}"/>
    <cellStyle name="Nota 19 4 3 2" xfId="16493" xr:uid="{F184ECA0-C2B1-4F16-9382-9AAA93CC29E1}"/>
    <cellStyle name="Nota 19 4 4" xfId="4183" xr:uid="{C4564572-AB12-4BBA-A837-B1A08227180A}"/>
    <cellStyle name="Nota 19 4 4 2" xfId="12460" xr:uid="{C734658D-B9FD-4CAC-93BC-1E30095F5149}"/>
    <cellStyle name="Nota 19 4 5" xfId="10411" xr:uid="{9B16A8F5-7F69-44AE-A9A1-32FA51AEA04F}"/>
    <cellStyle name="Nota 19 5" xfId="4683" xr:uid="{0C7DB9DD-1BB2-4EAE-B202-DCE686C47D8C}"/>
    <cellStyle name="Nota 19 5 2" xfId="12960" xr:uid="{3B495D0D-29BE-40B8-BCB5-FBFDD3124328}"/>
    <cellStyle name="Nota 19 6" xfId="6710" xr:uid="{897B2BE9-42D3-4FE2-96BE-9CFFFF97569F}"/>
    <cellStyle name="Nota 19 6 2" xfId="14987" xr:uid="{9B4AEE8B-D469-4A96-B3D6-72DB1A214FC7}"/>
    <cellStyle name="Nota 19 7" xfId="2636" xr:uid="{9C8C6E77-CF9C-4D2B-B564-16A85D804D21}"/>
    <cellStyle name="Nota 19 7 2" xfId="10913" xr:uid="{6B060669-F322-41DD-A193-FAC4D91721DA}"/>
    <cellStyle name="Nota 19 8" xfId="8866" xr:uid="{DCB03323-D875-4D3F-81E5-9D67F1EC5E63}"/>
    <cellStyle name="Nota 2" xfId="493" xr:uid="{6A0495CC-1937-47A0-ADA4-1F83B259CF2F}"/>
    <cellStyle name="Nota 2 10" xfId="8816" xr:uid="{C72BEF18-FE12-482C-986F-A356D9C597C7}"/>
    <cellStyle name="Nota 2 2" xfId="23" xr:uid="{5CFA4494-90F5-4774-98B6-8278336FDC83}"/>
    <cellStyle name="Nota 2 2 2" xfId="185" xr:uid="{AD95FA9C-1F1D-4654-8E88-CCB21186358E}"/>
    <cellStyle name="Nota 2 2 2 2" xfId="1279" xr:uid="{366EF62F-B060-4ABE-A349-40788E4D5945}"/>
    <cellStyle name="Nota 2 2 2 2 2" xfId="5370" xr:uid="{39BBE1A2-50A5-48A4-B75C-389AE4E36F6E}"/>
    <cellStyle name="Nota 2 2 2 2 2 2" xfId="13647" xr:uid="{6C2F6C2B-BB37-4AD3-8FD4-678D493F4982}"/>
    <cellStyle name="Nota 2 2 2 2 3" xfId="7395" xr:uid="{B5F63987-0AD1-4CBB-AE3F-DC28B86A8503}"/>
    <cellStyle name="Nota 2 2 2 2 3 2" xfId="15672" xr:uid="{D2E9E77A-3077-435C-B911-8B409C189108}"/>
    <cellStyle name="Nota 2 2 2 2 4" xfId="3335" xr:uid="{9F62D69A-7B03-49B8-BB4C-61AB1BB8B3EB}"/>
    <cellStyle name="Nota 2 2 2 2 4 2" xfId="11612" xr:uid="{F2884FC1-C43C-478B-BAE7-0B5D4FBFA660}"/>
    <cellStyle name="Nota 2 2 2 2 5" xfId="9563" xr:uid="{EFE9D7F8-CB91-4866-8EB1-E557C1E1E74C}"/>
    <cellStyle name="Nota 2 2 2 3" xfId="770" xr:uid="{F7DA0449-615E-49D5-8366-8F7783B41E59}"/>
    <cellStyle name="Nota 2 2 2 3 2" xfId="4874" xr:uid="{705EF044-2112-40F6-B30E-925949BD4BD7}"/>
    <cellStyle name="Nota 2 2 2 3 2 2" xfId="13151" xr:uid="{DD6D143F-7B43-4E19-80FB-8329F7A93DD3}"/>
    <cellStyle name="Nota 2 2 2 3 3" xfId="6899" xr:uid="{B6150265-7181-42A7-9AC2-8C67C307FEB3}"/>
    <cellStyle name="Nota 2 2 2 3 3 2" xfId="15176" xr:uid="{17909E69-D7E6-4477-BC02-B81C8F108135}"/>
    <cellStyle name="Nota 2 2 2 3 4" xfId="2830" xr:uid="{CF09F58D-A5A2-441B-AA50-9A0E44E408C2}"/>
    <cellStyle name="Nota 2 2 2 3 4 2" xfId="11107" xr:uid="{67BC6725-D5BA-4407-A826-7582911FE273}"/>
    <cellStyle name="Nota 2 2 2 3 5" xfId="9059" xr:uid="{04B45A39-079B-4F9E-B008-4D06CB769FDB}"/>
    <cellStyle name="Nota 2 2 2 4" xfId="1821" xr:uid="{A5A9BC13-85A8-49B1-A9BE-B426511E192B}"/>
    <cellStyle name="Nota 2 2 2 4 2" xfId="5907" xr:uid="{B7268585-BCCC-4CCE-BBAA-9A8FF74E854D}"/>
    <cellStyle name="Nota 2 2 2 4 2 2" xfId="14184" xr:uid="{D934879B-FEF1-42EC-BD20-4E9727632CC4}"/>
    <cellStyle name="Nota 2 2 2 4 3" xfId="7907" xr:uid="{C9B0DC4D-DE12-4D15-88F3-5F2025150EAD}"/>
    <cellStyle name="Nota 2 2 2 4 3 2" xfId="16184" xr:uid="{74DA35A4-26C7-4D2B-9789-FF9FC78E2D8D}"/>
    <cellStyle name="Nota 2 2 2 4 4" xfId="3873" xr:uid="{923F7811-4227-4591-A868-4D61EF8261F1}"/>
    <cellStyle name="Nota 2 2 2 4 4 2" xfId="12150" xr:uid="{5B3FA25D-717E-4C63-B574-8030F39C9E1E}"/>
    <cellStyle name="Nota 2 2 2 4 5" xfId="10101" xr:uid="{DE9235F7-35A9-48AD-9F95-6C23C0836EBE}"/>
    <cellStyle name="Nota 2 2 2 5" xfId="4370" xr:uid="{EC91F065-0854-437C-9C62-E5A338460EB4}"/>
    <cellStyle name="Nota 2 2 2 5 2" xfId="12647" xr:uid="{8C6ABFC5-553A-45A6-A819-D38E0C88F8DA}"/>
    <cellStyle name="Nota 2 2 2 6" xfId="6401" xr:uid="{1625EEEC-FC7B-4BDD-8E20-6E3AA224A4BE}"/>
    <cellStyle name="Nota 2 2 2 6 2" xfId="14678" xr:uid="{C00B90B0-CD6F-473C-8FC0-2E3A38283889}"/>
    <cellStyle name="Nota 2 2 2 7" xfId="2321" xr:uid="{D9A9FCA6-6D61-4BDB-89CA-58143414249C}"/>
    <cellStyle name="Nota 2 2 2 7 2" xfId="10598" xr:uid="{773AD15D-6070-48FB-8A85-D4170F10520C}"/>
    <cellStyle name="Nota 2 2 2 8" xfId="8552" xr:uid="{C0A79044-0D02-46C8-8B73-9C80277CE894}"/>
    <cellStyle name="Nota 2 2 3" xfId="1130" xr:uid="{838A4A62-2D04-4274-8375-C47536A33F1F}"/>
    <cellStyle name="Nota 2 2 3 2" xfId="5222" xr:uid="{F0E1B526-A194-443D-9A48-BCD49C931453}"/>
    <cellStyle name="Nota 2 2 3 2 2" xfId="13499" xr:uid="{ADF79D11-04E9-4501-87E7-4837059F5CB7}"/>
    <cellStyle name="Nota 2 2 3 3" xfId="7247" xr:uid="{037B1747-8AE9-46B5-8293-EE1ABAAEDA53}"/>
    <cellStyle name="Nota 2 2 3 3 2" xfId="15524" xr:uid="{D9709DCD-22BF-4E82-8EEA-A297819E1DAB}"/>
    <cellStyle name="Nota 2 2 3 4" xfId="3187" xr:uid="{D299F807-AC72-4253-80C8-18A4BFC7AF1B}"/>
    <cellStyle name="Nota 2 2 3 4 2" xfId="11464" xr:uid="{6456DC91-6649-436B-BED8-C6038F73D2A7}"/>
    <cellStyle name="Nota 2 2 3 5" xfId="9415" xr:uid="{4B2DD2A1-3AB4-45EE-8C08-F759EE3B0459}"/>
    <cellStyle name="Nota 2 2 4" xfId="622" xr:uid="{42E17691-C8D0-4AA6-A31A-61DB2D8F04A6}"/>
    <cellStyle name="Nota 2 2 4 2" xfId="4728" xr:uid="{3482A6F3-3EF5-4080-8DE8-3DD728C385DE}"/>
    <cellStyle name="Nota 2 2 4 2 2" xfId="13005" xr:uid="{5796487D-51DC-411A-AB78-5AD6290696CF}"/>
    <cellStyle name="Nota 2 2 4 3" xfId="6753" xr:uid="{16D03E6C-2103-4FAA-92B6-698D5C2A7E5E}"/>
    <cellStyle name="Nota 2 2 4 3 2" xfId="15030" xr:uid="{74DBC825-A09D-4BA9-BF95-62DEF0924ACE}"/>
    <cellStyle name="Nota 2 2 4 4" xfId="2683" xr:uid="{9BF1AF37-B5E0-41E5-93EC-648E318109B1}"/>
    <cellStyle name="Nota 2 2 4 4 2" xfId="10960" xr:uid="{0DE812F3-4C4C-4084-ABE4-73E1DFB6E92D}"/>
    <cellStyle name="Nota 2 2 4 5" xfId="8912" xr:uid="{7DA94A59-0232-4964-80F9-7A6E8373BB0B}"/>
    <cellStyle name="Nota 2 2 5" xfId="1675" xr:uid="{5A9DAF42-7476-40CB-A7F2-CB0FAFBCF59B}"/>
    <cellStyle name="Nota 2 2 5 2" xfId="5761" xr:uid="{1B419D2F-AB14-4558-A7C5-7353807263CB}"/>
    <cellStyle name="Nota 2 2 5 2 2" xfId="14038" xr:uid="{9A0438FC-1771-4C2B-A6B4-AF3DED717765}"/>
    <cellStyle name="Nota 2 2 5 3" xfId="7761" xr:uid="{F0871A1A-9C3B-48D9-8E20-BF61161B5C14}"/>
    <cellStyle name="Nota 2 2 5 3 2" xfId="16038" xr:uid="{F888FEC2-9B28-4385-AFF1-11E3ED862A6F}"/>
    <cellStyle name="Nota 2 2 5 4" xfId="3727" xr:uid="{37CE2FD6-F20D-4BB2-B92F-26864419177D}"/>
    <cellStyle name="Nota 2 2 5 4 2" xfId="12004" xr:uid="{E0E0C440-C53A-4271-B925-C77CDDBFE7A4}"/>
    <cellStyle name="Nota 2 2 5 5" xfId="9955" xr:uid="{36525A5B-7F13-4B94-94BA-7030E4B48AB2}"/>
    <cellStyle name="Nota 2 2 6" xfId="4224" xr:uid="{A777BD51-8B20-47E0-BD92-067717E054C7}"/>
    <cellStyle name="Nota 2 2 6 2" xfId="12501" xr:uid="{F2D159B4-4C59-4DE8-A230-18EE4837DCD1}"/>
    <cellStyle name="Nota 2 2 7" xfId="6255" xr:uid="{5DE31E38-0D7D-49D6-AD43-28301C198D81}"/>
    <cellStyle name="Nota 2 2 7 2" xfId="14532" xr:uid="{7F2E6951-8FDF-4B97-87FB-528EE7B993DE}"/>
    <cellStyle name="Nota 2 2 8" xfId="2174" xr:uid="{8D8F944B-698F-4C2B-B322-CA372C2F9AD2}"/>
    <cellStyle name="Nota 2 2 8 2" xfId="10451" xr:uid="{07033557-3E92-49BB-8259-ADFD62372CA2}"/>
    <cellStyle name="Nota 2 2 9" xfId="8406" xr:uid="{C721BF7E-CCB9-4E26-B4A9-5D341508E4EE}"/>
    <cellStyle name="Nota 2 3" xfId="555" xr:uid="{7DA619E0-1D9A-44A2-BA8B-EAAF0BD44E27}"/>
    <cellStyle name="Nota 2 3 2" xfId="1596" xr:uid="{299799C9-FE97-4F95-955D-E214B875E8EE}"/>
    <cellStyle name="Nota 2 3 2 2" xfId="5684" xr:uid="{8FEF4409-D823-447A-81D4-F731DB38E6DC}"/>
    <cellStyle name="Nota 2 3 2 2 2" xfId="13961" xr:uid="{E1FC95AB-E28A-4D44-9A0D-CC2B20351AD0}"/>
    <cellStyle name="Nota 2 3 2 3" xfId="7705" xr:uid="{2A3012B3-BF1E-4C7B-B214-C6ED4FBAFCAE}"/>
    <cellStyle name="Nota 2 3 2 3 2" xfId="15982" xr:uid="{3820B6CB-D7FD-4B64-8910-199E1EC2E179}"/>
    <cellStyle name="Nota 2 3 2 4" xfId="3650" xr:uid="{246A0900-465F-4526-9C04-0D1CE6852CE7}"/>
    <cellStyle name="Nota 2 3 2 4 2" xfId="11927" xr:uid="{C7FC6980-0930-4737-9726-38D54E83557D}"/>
    <cellStyle name="Nota 2 3 2 5" xfId="9878" xr:uid="{A92C4E71-1001-4BBF-8A7A-05EC525FD8C9}"/>
    <cellStyle name="Nota 2 3 3" xfId="1083" xr:uid="{E92D78C8-F68D-4DD4-859E-C3C3B53CB142}"/>
    <cellStyle name="Nota 2 3 3 2" xfId="5184" xr:uid="{24924205-0048-4AC5-9451-29F9149F3A3E}"/>
    <cellStyle name="Nota 2 3 3 2 2" xfId="13461" xr:uid="{ED4B3DCA-C685-4CA1-8C9C-D70D6BEDE25D}"/>
    <cellStyle name="Nota 2 3 3 3" xfId="7209" xr:uid="{1F97A111-CC35-48A5-ABC8-6345B383813B}"/>
    <cellStyle name="Nota 2 3 3 3 2" xfId="15486" xr:uid="{F613F7E5-0773-4C9C-B679-65F89421A7B7}"/>
    <cellStyle name="Nota 2 3 3 4" xfId="3142" xr:uid="{84AD7EB7-CE59-421E-8650-D8D54CFB3BFC}"/>
    <cellStyle name="Nota 2 3 3 4 2" xfId="11419" xr:uid="{2AE992C8-80D3-417B-A438-5ACBD0A598DB}"/>
    <cellStyle name="Nota 2 3 3 5" xfId="9370" xr:uid="{299BA9D6-4EBC-48D9-8E45-2EAD9E98B9F9}"/>
    <cellStyle name="Nota 2 3 4" xfId="2132" xr:uid="{6D3CC540-88A9-480A-802E-416E22757574}"/>
    <cellStyle name="Nota 2 3 4 2" xfId="6217" xr:uid="{ACF566B2-E840-4CB5-9E1F-45CEC7E1975E}"/>
    <cellStyle name="Nota 2 3 4 2 2" xfId="14494" xr:uid="{5BDD32FD-AE41-4189-8AA1-DEF7C66CAA9F}"/>
    <cellStyle name="Nota 2 3 4 3" xfId="8217" xr:uid="{1B477BF5-6C37-4C07-8A7E-6063BBD4E998}"/>
    <cellStyle name="Nota 2 3 4 3 2" xfId="16494" xr:uid="{AE09AD38-4807-45F0-B3C0-503AD9F1CE28}"/>
    <cellStyle name="Nota 2 3 4 4" xfId="4184" xr:uid="{00F58BE4-31D4-4E50-8BEB-2259C8FC004E}"/>
    <cellStyle name="Nota 2 3 4 4 2" xfId="12461" xr:uid="{485C3D6F-C5D4-41D5-A0A0-0ED8A48186AF}"/>
    <cellStyle name="Nota 2 3 4 5" xfId="10412" xr:uid="{F9C8374F-F393-497F-A36E-F4D90B55ABE4}"/>
    <cellStyle name="Nota 2 3 5" xfId="4684" xr:uid="{5D4B42B7-C495-4989-9D5F-631C52912923}"/>
    <cellStyle name="Nota 2 3 5 2" xfId="12961" xr:uid="{B1F9F01A-AF1F-40BA-BAC0-A325A7392B41}"/>
    <cellStyle name="Nota 2 3 6" xfId="6711" xr:uid="{B8636C0F-5251-4D0B-97F1-14A802E0C306}"/>
    <cellStyle name="Nota 2 3 6 2" xfId="14988" xr:uid="{5BFBABBA-95DA-4452-89C9-EB09DF76FA8C}"/>
    <cellStyle name="Nota 2 3 7" xfId="2637" xr:uid="{39654A33-EA31-4346-B2C5-1320BE9C43E6}"/>
    <cellStyle name="Nota 2 3 7 2" xfId="10914" xr:uid="{84112BAB-1655-45BE-9E20-CC6D05243E19}"/>
    <cellStyle name="Nota 2 3 8" xfId="8867" xr:uid="{2A201CF5-9C89-42D7-943D-F9992FFA6F90}"/>
    <cellStyle name="Nota 2 4" xfId="1543" xr:uid="{3C4AF62A-984B-423E-90F2-F08BEF723AA9}"/>
    <cellStyle name="Nota 2 4 2" xfId="5633" xr:uid="{13CCCA57-CB46-4310-A615-CEA6D4071210}"/>
    <cellStyle name="Nota 2 4 2 2" xfId="13910" xr:uid="{1496F1DF-CA15-44D8-AA3E-E18A547A6BD1}"/>
    <cellStyle name="Nota 2 4 3" xfId="7655" xr:uid="{75064848-0245-48D8-A754-450BB4D88F8E}"/>
    <cellStyle name="Nota 2 4 3 2" xfId="15932" xr:uid="{268E44C8-0397-4C6F-9CEC-5C6B8C804A09}"/>
    <cellStyle name="Nota 2 4 4" xfId="3599" xr:uid="{198B70EA-42CF-4CCC-BD4E-3DB2234CCC7F}"/>
    <cellStyle name="Nota 2 4 4 2" xfId="11876" xr:uid="{E41929D3-D68B-42CD-A9BD-15D69EAF56D5}"/>
    <cellStyle name="Nota 2 4 5" xfId="9827" xr:uid="{8038342F-DF1D-48CB-AD26-377CC5BB81BB}"/>
    <cellStyle name="Nota 2 5" xfId="1031" xr:uid="{9AEFD2D0-0C7E-417B-8B66-C13685D8C7A9}"/>
    <cellStyle name="Nota 2 5 2" xfId="5134" xr:uid="{4EF568E5-1BD9-467E-9E88-1176FD244495}"/>
    <cellStyle name="Nota 2 5 2 2" xfId="13411" xr:uid="{F6FADA33-3DC5-4E0C-9AD3-687A947C234A}"/>
    <cellStyle name="Nota 2 5 3" xfId="7159" xr:uid="{BC3E28E6-DEF7-4FE1-A0B2-693CF823DE5F}"/>
    <cellStyle name="Nota 2 5 3 2" xfId="15436" xr:uid="{D1AD07CA-FAC7-4CED-897E-DB46E3012092}"/>
    <cellStyle name="Nota 2 5 4" xfId="3091" xr:uid="{F86A1523-5461-4459-9D11-B29277BBFF3D}"/>
    <cellStyle name="Nota 2 5 4 2" xfId="11368" xr:uid="{7AEC80DC-49C9-45B5-96F6-4878AEA3D551}"/>
    <cellStyle name="Nota 2 5 5" xfId="9320" xr:uid="{BDE93FEF-3931-401D-92B6-CF66D32DA4C3}"/>
    <cellStyle name="Nota 2 6" xfId="2082" xr:uid="{58515567-D29A-447D-A2B0-05972223CFF9}"/>
    <cellStyle name="Nota 2 6 2" xfId="6167" xr:uid="{F73CE42B-058B-4AC3-83F1-FC2E0AA901EC}"/>
    <cellStyle name="Nota 2 6 2 2" xfId="14444" xr:uid="{45125EB4-B63C-4C3C-928F-7B1D628C371C}"/>
    <cellStyle name="Nota 2 6 3" xfId="8167" xr:uid="{588791A2-5D7A-44AB-B6F9-3BFEBB468C88}"/>
    <cellStyle name="Nota 2 6 3 2" xfId="16444" xr:uid="{3042BC87-73E6-4997-90E2-68E77E02D011}"/>
    <cellStyle name="Nota 2 6 4" xfId="4134" xr:uid="{E3348C1A-BF73-481C-B4D5-3705A919A05C}"/>
    <cellStyle name="Nota 2 6 4 2" xfId="12411" xr:uid="{712FBA23-4991-4ABD-AA90-6E76A8631396}"/>
    <cellStyle name="Nota 2 6 5" xfId="10362" xr:uid="{E310E805-1BEB-4128-8579-5BAE5E66DE53}"/>
    <cellStyle name="Nota 2 7" xfId="4633" xr:uid="{5CB216ED-35AE-46AF-8A15-6110CECCD8F1}"/>
    <cellStyle name="Nota 2 7 2" xfId="12910" xr:uid="{F814C7F6-C025-4D4E-8E1A-9A6D6569DC37}"/>
    <cellStyle name="Nota 2 8" xfId="6661" xr:uid="{5910979F-4478-43C2-99C9-EE3F471090E2}"/>
    <cellStyle name="Nota 2 8 2" xfId="14938" xr:uid="{9F506E5D-E7C3-4640-9B3F-9CF8536C90CF}"/>
    <cellStyle name="Nota 2 9" xfId="2586" xr:uid="{7080A03F-1DBD-4B71-84F2-3CF460FE4A4C}"/>
    <cellStyle name="Nota 2 9 2" xfId="10863" xr:uid="{76328843-53AC-4E12-B079-4E4A87F7DC93}"/>
    <cellStyle name="Nota 20" xfId="547" xr:uid="{7E03BED4-1480-47FB-8E75-EEA7CE6DAD9D}"/>
    <cellStyle name="Nota 20 2" xfId="1588" xr:uid="{38A073EE-5D31-40DD-A1A5-D6067379F203}"/>
    <cellStyle name="Nota 20 2 2" xfId="5676" xr:uid="{303EE462-C9B0-41B4-865B-8EF134124282}"/>
    <cellStyle name="Nota 20 2 2 2" xfId="13953" xr:uid="{C7CA0F2D-F1CD-4B48-8BB5-E6FBA474C55B}"/>
    <cellStyle name="Nota 20 2 3" xfId="7698" xr:uid="{6D600166-A277-45DC-9E1A-9B74DF347642}"/>
    <cellStyle name="Nota 20 2 3 2" xfId="15975" xr:uid="{4C8615A4-284D-45BE-B8D3-AC912DC19B9B}"/>
    <cellStyle name="Nota 20 2 4" xfId="3642" xr:uid="{A34D1328-8A5E-433F-B779-8AE25501E305}"/>
    <cellStyle name="Nota 20 2 4 2" xfId="11919" xr:uid="{382B99CC-EDB3-45CE-B93B-89AFA8717012}"/>
    <cellStyle name="Nota 20 2 5" xfId="9870" xr:uid="{C81CF8DE-A169-4395-9C52-FFF850A03209}"/>
    <cellStyle name="Nota 20 3" xfId="1076" xr:uid="{673C114E-6310-4995-A600-48D90944360A}"/>
    <cellStyle name="Nota 20 3 2" xfId="5177" xr:uid="{40BD8942-6169-4D51-B8CF-BDD95790D0F9}"/>
    <cellStyle name="Nota 20 3 2 2" xfId="13454" xr:uid="{A09F4505-88E7-424B-A714-EB005B6FF665}"/>
    <cellStyle name="Nota 20 3 3" xfId="7202" xr:uid="{EDE904BE-3E23-43EA-B80C-1B1BE1BAC116}"/>
    <cellStyle name="Nota 20 3 3 2" xfId="15479" xr:uid="{0EA07FC2-926F-4480-B527-338560C49432}"/>
    <cellStyle name="Nota 20 3 4" xfId="3135" xr:uid="{88E97472-4852-401D-AA0C-0866C77ED18C}"/>
    <cellStyle name="Nota 20 3 4 2" xfId="11412" xr:uid="{AC7F4C5F-51F0-425C-BBA3-641607216050}"/>
    <cellStyle name="Nota 20 3 5" xfId="9363" xr:uid="{F5677C46-A92F-45B2-B184-6F488D666C3A}"/>
    <cellStyle name="Nota 20 4" xfId="2125" xr:uid="{059011C4-4D03-4426-86A3-BA1454670A5F}"/>
    <cellStyle name="Nota 20 4 2" xfId="6210" xr:uid="{8C264292-D832-4473-AA9B-B07D94E5DEB2}"/>
    <cellStyle name="Nota 20 4 2 2" xfId="14487" xr:uid="{B62144D5-7236-4E6A-8318-3FF746C06F60}"/>
    <cellStyle name="Nota 20 4 3" xfId="8210" xr:uid="{044A096C-1208-4003-924B-FB2504A98FA2}"/>
    <cellStyle name="Nota 20 4 3 2" xfId="16487" xr:uid="{0B35E3DD-ED6B-4D04-AF58-34E4F5CEAC18}"/>
    <cellStyle name="Nota 20 4 4" xfId="4177" xr:uid="{635BDFB8-BF7D-42E2-8BB7-B6134DC0E086}"/>
    <cellStyle name="Nota 20 4 4 2" xfId="12454" xr:uid="{205B6849-6E83-4E94-B4C2-A3BE37AEA790}"/>
    <cellStyle name="Nota 20 4 5" xfId="10405" xr:uid="{AF6ADD48-41D8-4A06-B40C-244C545587C3}"/>
    <cellStyle name="Nota 20 5" xfId="4676" xr:uid="{635F3554-D0A9-40F1-A417-9790A6926024}"/>
    <cellStyle name="Nota 20 5 2" xfId="12953" xr:uid="{71045C2F-DB93-4E4A-BCBB-B333B06FF87B}"/>
    <cellStyle name="Nota 20 6" xfId="6704" xr:uid="{71EAA25D-74C5-4DC2-9A5E-5A12E1D2F4A1}"/>
    <cellStyle name="Nota 20 6 2" xfId="14981" xr:uid="{2F2E1893-DC5F-4E89-99BF-88764A8F0AA8}"/>
    <cellStyle name="Nota 20 7" xfId="2629" xr:uid="{130D228C-B309-4793-B81F-123AFB99F1DE}"/>
    <cellStyle name="Nota 20 7 2" xfId="10906" xr:uid="{716678EE-59D8-4FC4-AD88-41391554C466}"/>
    <cellStyle name="Nota 20 8" xfId="8859" xr:uid="{E8CACED6-5DF6-48AB-A2E5-69D1645B7B4F}"/>
    <cellStyle name="Nota 21" xfId="549" xr:uid="{79C3ECAD-B42E-49A1-96D7-8DE567F9599B}"/>
    <cellStyle name="Nota 21 2" xfId="1590" xr:uid="{EDBB8CF5-FB03-4AF5-80D0-08B36F7C1F25}"/>
    <cellStyle name="Nota 21 2 2" xfId="5678" xr:uid="{078AB8ED-CDF2-433B-95A1-D1806D803A37}"/>
    <cellStyle name="Nota 21 2 2 2" xfId="13955" xr:uid="{C0EFB8FF-4937-459A-A27D-0A6B74FD8A65}"/>
    <cellStyle name="Nota 21 2 3" xfId="7700" xr:uid="{41F275BC-FA97-422F-9795-50205D2E5A4E}"/>
    <cellStyle name="Nota 21 2 3 2" xfId="15977" xr:uid="{18DDF03F-13B9-4E72-9A0A-F8F34BB538C2}"/>
    <cellStyle name="Nota 21 2 4" xfId="3644" xr:uid="{B0787A50-3E93-4429-9F1F-32CAA2FD9152}"/>
    <cellStyle name="Nota 21 2 4 2" xfId="11921" xr:uid="{00C260BB-7CBB-4F90-9291-65D99C6803D6}"/>
    <cellStyle name="Nota 21 2 5" xfId="9872" xr:uid="{12060BD5-D65A-4A2A-88F6-2C9E570A5806}"/>
    <cellStyle name="Nota 21 3" xfId="1078" xr:uid="{5875234D-628A-4F5D-8BA4-279874AA2C81}"/>
    <cellStyle name="Nota 21 3 2" xfId="5179" xr:uid="{E1F25344-231F-42B3-8787-13E1F01DCE70}"/>
    <cellStyle name="Nota 21 3 2 2" xfId="13456" xr:uid="{87ACA0B8-89EE-4A68-B17E-D3A84C533A40}"/>
    <cellStyle name="Nota 21 3 3" xfId="7204" xr:uid="{6B5230C1-B245-4529-B0C8-C8BED219968A}"/>
    <cellStyle name="Nota 21 3 3 2" xfId="15481" xr:uid="{C19E71F8-ABED-4531-B8C0-2B0B3C708A00}"/>
    <cellStyle name="Nota 21 3 4" xfId="3137" xr:uid="{8144F3C9-5982-40F5-A86A-9CCF15B6EBD1}"/>
    <cellStyle name="Nota 21 3 4 2" xfId="11414" xr:uid="{CC5A7310-2E42-4523-9E86-DA293CEEE757}"/>
    <cellStyle name="Nota 21 3 5" xfId="9365" xr:uid="{26CFC429-93ED-4692-BFB3-D9EB5AE57872}"/>
    <cellStyle name="Nota 21 4" xfId="2127" xr:uid="{E76ED830-4CAF-4488-8799-569F00C8F888}"/>
    <cellStyle name="Nota 21 4 2" xfId="6212" xr:uid="{21D59089-6821-40B8-866E-41088E2DD983}"/>
    <cellStyle name="Nota 21 4 2 2" xfId="14489" xr:uid="{66EDA049-2188-4296-95CB-CEBFA67E283C}"/>
    <cellStyle name="Nota 21 4 3" xfId="8212" xr:uid="{53E2DD6C-E571-4407-B531-9077926C0913}"/>
    <cellStyle name="Nota 21 4 3 2" xfId="16489" xr:uid="{C15A58BE-616E-4093-BD7F-ABA489A6BC1A}"/>
    <cellStyle name="Nota 21 4 4" xfId="4179" xr:uid="{1AE6B965-629C-4509-AA19-9CD5415057B3}"/>
    <cellStyle name="Nota 21 4 4 2" xfId="12456" xr:uid="{409A1F64-FF86-4296-9B3E-D88E34FCCC3D}"/>
    <cellStyle name="Nota 21 4 5" xfId="10407" xr:uid="{8F0CFBD4-8ED4-4F15-A099-3BFC15E7BC83}"/>
    <cellStyle name="Nota 21 5" xfId="4678" xr:uid="{3E3207C7-6183-4CD9-BE3D-BB14F41DFAAC}"/>
    <cellStyle name="Nota 21 5 2" xfId="12955" xr:uid="{A186E872-92EF-4F04-B25C-F62C72ED4E99}"/>
    <cellStyle name="Nota 21 6" xfId="6706" xr:uid="{27005BB7-F4A1-4988-97F0-6C8A6C65AC29}"/>
    <cellStyle name="Nota 21 6 2" xfId="14983" xr:uid="{CADB51A7-3592-4FE8-835A-7E74AA9ACF6B}"/>
    <cellStyle name="Nota 21 7" xfId="2631" xr:uid="{DD3F798F-65C8-478B-B7F9-5900FB245C62}"/>
    <cellStyle name="Nota 21 7 2" xfId="10908" xr:uid="{16A1DA1B-97EA-432F-9BF1-EC7EAEA7DC41}"/>
    <cellStyle name="Nota 21 8" xfId="8861" xr:uid="{1AC99B33-EDBF-4B17-96C5-9BB6CFDC843D}"/>
    <cellStyle name="Nota 22" xfId="551" xr:uid="{A6A1D1DB-BDE3-462C-B2FC-8317CCE6714E}"/>
    <cellStyle name="Nota 22 2" xfId="1592" xr:uid="{E97D5966-A3D9-4A7D-9C3F-E69917A7A193}"/>
    <cellStyle name="Nota 22 2 2" xfId="5680" xr:uid="{890877E6-286D-4C95-B4F2-9DB015715EC3}"/>
    <cellStyle name="Nota 22 2 2 2" xfId="13957" xr:uid="{06E49E40-1EAC-4D1A-846D-9D3F1A69B74A}"/>
    <cellStyle name="Nota 22 2 3" xfId="7702" xr:uid="{6BC31375-04E8-4708-8231-FADDFB581386}"/>
    <cellStyle name="Nota 22 2 3 2" xfId="15979" xr:uid="{D23D3855-83FF-4C7F-AADF-BA858B067042}"/>
    <cellStyle name="Nota 22 2 4" xfId="3646" xr:uid="{44AC35A9-8247-47A9-8B38-04F10701981D}"/>
    <cellStyle name="Nota 22 2 4 2" xfId="11923" xr:uid="{70153FE1-3F6A-4A66-87F5-FDFEFB9BE978}"/>
    <cellStyle name="Nota 22 2 5" xfId="9874" xr:uid="{512B37A1-3D72-4B47-8CC6-5A17B9DFE650}"/>
    <cellStyle name="Nota 22 3" xfId="1080" xr:uid="{29869B9A-425D-46A4-929B-FCC13F9FE789}"/>
    <cellStyle name="Nota 22 3 2" xfId="5181" xr:uid="{14957D28-CF19-465B-8BFC-1ED63818DF49}"/>
    <cellStyle name="Nota 22 3 2 2" xfId="13458" xr:uid="{DF8A61BD-5117-4F3B-830B-172F2EE733F3}"/>
    <cellStyle name="Nota 22 3 3" xfId="7206" xr:uid="{9F74BC1A-CEBC-4E15-88A4-606AFB7EF5FA}"/>
    <cellStyle name="Nota 22 3 3 2" xfId="15483" xr:uid="{F28BC1E9-8C40-4C52-B63D-CEABCC5992AE}"/>
    <cellStyle name="Nota 22 3 4" xfId="3139" xr:uid="{6AA43C29-3605-4626-AA8C-5E3D972D5133}"/>
    <cellStyle name="Nota 22 3 4 2" xfId="11416" xr:uid="{401559D5-ED5E-45AE-ABA0-F03EF9F3E675}"/>
    <cellStyle name="Nota 22 3 5" xfId="9367" xr:uid="{12ED6AE7-D8F1-4F17-84A9-3074D41E68AF}"/>
    <cellStyle name="Nota 22 4" xfId="2129" xr:uid="{77B14C62-7E23-49CC-8FF1-CD023764DC32}"/>
    <cellStyle name="Nota 22 4 2" xfId="6214" xr:uid="{48A3B23D-31DB-4AAB-92CF-33607446C34F}"/>
    <cellStyle name="Nota 22 4 2 2" xfId="14491" xr:uid="{DABF17A2-DE23-45FD-8EEF-F90B2677EFB3}"/>
    <cellStyle name="Nota 22 4 3" xfId="8214" xr:uid="{8D482960-B697-4FD2-94B8-BE873554C1C4}"/>
    <cellStyle name="Nota 22 4 3 2" xfId="16491" xr:uid="{D24DCC0C-76F5-4277-ACD7-005635E36791}"/>
    <cellStyle name="Nota 22 4 4" xfId="4181" xr:uid="{B6C60F16-0D5D-47F2-BD77-8C281AA3D2EF}"/>
    <cellStyle name="Nota 22 4 4 2" xfId="12458" xr:uid="{0270DC93-E3EF-4CEC-A4D7-F35F18A11402}"/>
    <cellStyle name="Nota 22 4 5" xfId="10409" xr:uid="{C827BD57-FAD4-4B4A-8CDB-5495DEE99106}"/>
    <cellStyle name="Nota 22 5" xfId="4680" xr:uid="{8217C6E5-E8B6-4CD5-B74D-5D98762BC479}"/>
    <cellStyle name="Nota 22 5 2" xfId="12957" xr:uid="{3DB1948E-B77A-429D-A204-5781D4B2DA7D}"/>
    <cellStyle name="Nota 22 6" xfId="6708" xr:uid="{B558FBC2-77F3-4FAB-AB55-9DBE0C4BB824}"/>
    <cellStyle name="Nota 22 6 2" xfId="14985" xr:uid="{EB5A237E-8AEC-4FFE-BAAB-492E91D3B477}"/>
    <cellStyle name="Nota 22 7" xfId="2633" xr:uid="{33674704-49AF-440A-980C-489328C56E72}"/>
    <cellStyle name="Nota 22 7 2" xfId="10910" xr:uid="{0027EE2C-81DC-4457-BB4A-E615BCD71A40}"/>
    <cellStyle name="Nota 22 8" xfId="8863" xr:uid="{49E4F279-ED80-43A6-AAA3-02F0BBADB6E2}"/>
    <cellStyle name="Nota 23" xfId="553" xr:uid="{FFF608D0-0309-4065-8EE6-E4961ADC93DB}"/>
    <cellStyle name="Nota 23 2" xfId="1594" xr:uid="{2075F00B-B0C9-4871-AACA-F8207471AD8F}"/>
    <cellStyle name="Nota 23 2 2" xfId="5682" xr:uid="{590FBA9D-CF56-44EA-AA75-A4172F6C60D6}"/>
    <cellStyle name="Nota 23 2 2 2" xfId="8327" xr:uid="{3834D054-F2DD-4BC5-8DF0-C8CE618D7F04}"/>
    <cellStyle name="Nota 23 2 2 2 2" xfId="16604" xr:uid="{9FFE1422-C1C9-4C83-BDAB-EC39059003F0}"/>
    <cellStyle name="Nota 23 2 2 2 3" xfId="16814" xr:uid="{FC552736-0098-4DD4-A29B-CBB9432ECD97}"/>
    <cellStyle name="Nota 23 2 2 3" xfId="8377" xr:uid="{CE8B9E51-7242-44C3-88A1-85CEA6F5DD40}"/>
    <cellStyle name="Nota 23 2 2 3 2" xfId="16654" xr:uid="{C824CEC3-D949-4599-A5A4-6E1ED96D24DF}"/>
    <cellStyle name="Nota 23 2 2 3 3" xfId="16864" xr:uid="{B18AD024-2F5E-44D0-A31D-61DC9DE93188}"/>
    <cellStyle name="Nota 23 2 2 4" xfId="8251" xr:uid="{2F525764-19BD-491A-8CF0-5B9E04429965}"/>
    <cellStyle name="Nota 23 2 2 4 2" xfId="16528" xr:uid="{D525E842-A73E-4F46-AFB2-444FB7D80B4C}"/>
    <cellStyle name="Nota 23 2 2 4 3" xfId="16743" xr:uid="{691D1117-0057-4769-A5CD-C97BF65CFFB6}"/>
    <cellStyle name="Nota 23 2 2 5" xfId="8365" xr:uid="{EDF37C57-1EFB-4643-A3C8-B5834E955E5A}"/>
    <cellStyle name="Nota 23 2 2 5 2" xfId="16642" xr:uid="{D0194635-9203-41AE-8B08-514841D86983}"/>
    <cellStyle name="Nota 23 2 2 5 3" xfId="16852" xr:uid="{B33D9684-F95C-4407-AFE3-A95055334187}"/>
    <cellStyle name="Nota 23 2 2 6" xfId="8359" xr:uid="{4AD03AE2-75C9-45DE-BE5A-489040418E6B}"/>
    <cellStyle name="Nota 23 2 2 6 2" xfId="16636" xr:uid="{7721F79B-152F-45A6-899C-371EE05E9C48}"/>
    <cellStyle name="Nota 23 2 2 6 3" xfId="16846" xr:uid="{604705CA-BA04-4782-9CFA-E325449FAEEF}"/>
    <cellStyle name="Nota 23 2 2 7" xfId="13959" xr:uid="{6EAEC1BA-23A5-43DE-870E-AEEF39C7AC90}"/>
    <cellStyle name="Nota 23 2 2 8" xfId="16717" xr:uid="{4FFA1688-0458-4117-9CA6-CA3A87EAED1F}"/>
    <cellStyle name="Nota 23 2 3" xfId="3648" xr:uid="{E95443C4-90AA-42E2-8F1B-B3D0FF5C0920}"/>
    <cellStyle name="Nota 23 2 3 2" xfId="11925" xr:uid="{80E30005-6D4C-45BC-96F8-52B67E683729}"/>
    <cellStyle name="Nota 23 2 3 3" xfId="16687" xr:uid="{80B546EB-6A3E-44DE-AB6B-462C26076F33}"/>
    <cellStyle name="Nota 23 2 4" xfId="9876" xr:uid="{233AA5A4-8BCE-488A-AEBE-4A71F9EFA499}"/>
    <cellStyle name="Nota 23 3" xfId="1646" xr:uid="{2DDC4007-0169-4D6C-A25E-568CA2DAF411}"/>
    <cellStyle name="Nota 23 3 2" xfId="5732" xr:uid="{AFCD091D-60E0-4FFE-9C55-A4D692F21C65}"/>
    <cellStyle name="Nota 23 3 2 2" xfId="8340" xr:uid="{2FB24748-94CE-4E69-90E5-B82E4B6F6E32}"/>
    <cellStyle name="Nota 23 3 2 2 2" xfId="16617" xr:uid="{A33694AF-9132-4F7B-9AB2-9F4995001BC9}"/>
    <cellStyle name="Nota 23 3 2 2 3" xfId="16827" xr:uid="{FE8426BF-FF94-4C8A-89C0-3700FA877485}"/>
    <cellStyle name="Nota 23 3 2 3" xfId="8266" xr:uid="{F9DDD609-D9DA-41B2-AC8F-BFA77AF2C5A8}"/>
    <cellStyle name="Nota 23 3 2 3 2" xfId="16543" xr:uid="{AEB5EF80-7A95-415B-A5E3-159E35817467}"/>
    <cellStyle name="Nota 23 3 2 3 3" xfId="16757" xr:uid="{B9CD85A7-83ED-4D63-B459-0E9254873BE3}"/>
    <cellStyle name="Nota 23 3 2 4" xfId="8269" xr:uid="{135516BF-A985-41DB-8366-D0A093FC308C}"/>
    <cellStyle name="Nota 23 3 2 4 2" xfId="16546" xr:uid="{E066A552-6FDF-4A9A-BBE1-054CDE1636F6}"/>
    <cellStyle name="Nota 23 3 2 4 3" xfId="16760" xr:uid="{FF4D8797-7722-43C0-9255-56D7E22ECAD6}"/>
    <cellStyle name="Nota 23 3 2 5" xfId="8360" xr:uid="{1BF0C4CC-E747-4B3B-86A7-127C3E79FBB5}"/>
    <cellStyle name="Nota 23 3 2 5 2" xfId="16637" xr:uid="{ADBD3BBE-EB82-45AF-96E0-767B6B1177CA}"/>
    <cellStyle name="Nota 23 3 2 5 3" xfId="16847" xr:uid="{38AD5D67-2075-4E0D-B34A-5CA042CE44B1}"/>
    <cellStyle name="Nota 23 3 2 6" xfId="8353" xr:uid="{62271888-8644-458C-8EDE-E65ABF14E085}"/>
    <cellStyle name="Nota 23 3 2 6 2" xfId="16630" xr:uid="{D5B336D0-DC94-49F6-9E37-33FB7961A0CB}"/>
    <cellStyle name="Nota 23 3 2 6 3" xfId="16840" xr:uid="{DEA07D22-7F1C-4895-90F3-9B69F7814AE1}"/>
    <cellStyle name="Nota 23 3 2 7" xfId="14009" xr:uid="{648FF5C4-7777-497C-816D-1F5AEC2FD26A}"/>
    <cellStyle name="Nota 23 3 2 8" xfId="16729" xr:uid="{210AE5E5-FF57-4164-BC03-41AFD11EC778}"/>
    <cellStyle name="Nota 23 3 3" xfId="3698" xr:uid="{5D738CD6-D2FB-44A7-B6FE-A9746DD4F94B}"/>
    <cellStyle name="Nota 23 3 3 2" xfId="11975" xr:uid="{4742E77E-D77C-4CF6-86A9-2464E5178169}"/>
    <cellStyle name="Nota 23 3 3 3" xfId="16699" xr:uid="{8D43C95C-C5F2-44BF-8CCC-8D036B8E82FE}"/>
    <cellStyle name="Nota 23 3 4" xfId="9926" xr:uid="{09FB2D09-7AB4-4399-86C4-03BCCD760F6D}"/>
    <cellStyle name="Nota 23 4" xfId="1636" xr:uid="{607EE35B-0AA0-4954-8FC8-4862C8EED88D}"/>
    <cellStyle name="Nota 23 4 2" xfId="5722" xr:uid="{7484FF37-CB77-407F-9FD7-58C08464B34C}"/>
    <cellStyle name="Nota 23 4 2 2" xfId="8331" xr:uid="{8A5B9E34-98F9-4ADA-934D-5C4D96DD03DE}"/>
    <cellStyle name="Nota 23 4 2 2 2" xfId="16608" xr:uid="{7CBF7097-D333-42D3-8952-E362A1D5B16B}"/>
    <cellStyle name="Nota 23 4 2 2 3" xfId="16818" xr:uid="{640B45F1-D1A0-482E-A2B6-FB8C6BBECEED}"/>
    <cellStyle name="Nota 23 4 2 3" xfId="8272" xr:uid="{A13E0CBC-290F-49DB-9F52-EA5894885556}"/>
    <cellStyle name="Nota 23 4 2 3 2" xfId="16549" xr:uid="{4AEC6B17-DCC2-4169-ADC0-9DF4B118205B}"/>
    <cellStyle name="Nota 23 4 2 3 3" xfId="16763" xr:uid="{16C9F517-C913-4C53-BBCE-C208B16F7987}"/>
    <cellStyle name="Nota 23 4 2 4" xfId="8247" xr:uid="{ECA88D18-B54F-4B75-BC2A-0E02996DB1A5}"/>
    <cellStyle name="Nota 23 4 2 4 2" xfId="16524" xr:uid="{4051D422-FCB6-4817-BCF4-0EEA815FE8F5}"/>
    <cellStyle name="Nota 23 4 2 4 3" xfId="16739" xr:uid="{51F057E6-288E-49E3-8662-5BC4D6EFB7E4}"/>
    <cellStyle name="Nota 23 4 2 5" xfId="8293" xr:uid="{BCEBACF8-5E0E-413F-BCE8-BF0DAEB95CB0}"/>
    <cellStyle name="Nota 23 4 2 5 2" xfId="16570" xr:uid="{78D7AE87-7D59-46A3-9EAD-C5189CE64ECC}"/>
    <cellStyle name="Nota 23 4 2 5 3" xfId="16782" xr:uid="{8CA3D8B9-FCF6-42A1-8A32-7335CA08A851}"/>
    <cellStyle name="Nota 23 4 2 6" xfId="8249" xr:uid="{5CECA8C1-6D0A-4E97-A910-35105C5B00D7}"/>
    <cellStyle name="Nota 23 4 2 6 2" xfId="16526" xr:uid="{E8EBA63C-166D-4B45-82EA-C2BFF24447A3}"/>
    <cellStyle name="Nota 23 4 2 6 3" xfId="16741" xr:uid="{3B5BB998-A55B-41D7-BC48-57A520480B4E}"/>
    <cellStyle name="Nota 23 4 2 7" xfId="13999" xr:uid="{098915D1-44B4-4872-A69B-2AE7C34FE311}"/>
    <cellStyle name="Nota 23 4 2 8" xfId="16720" xr:uid="{8EC3F7F0-86C9-47C2-A30C-2E7D762B1D01}"/>
    <cellStyle name="Nota 23 4 3" xfId="3688" xr:uid="{0DD10C55-D011-4F07-AC01-5F16EEBE9D70}"/>
    <cellStyle name="Nota 23 4 3 2" xfId="11965" xr:uid="{CD741AE7-25F6-453E-8A09-C4BD21DC5D68}"/>
    <cellStyle name="Nota 23 4 3 3" xfId="16690" xr:uid="{8FE84C6F-A4E0-4475-8791-CFF860226349}"/>
    <cellStyle name="Nota 23 4 4" xfId="9916" xr:uid="{61878AC5-87B5-48CD-B4C4-25DD474C696D}"/>
    <cellStyle name="Nota 23 5" xfId="1655" xr:uid="{C56A28EE-1D35-4322-8602-04AA8329CCAB}"/>
    <cellStyle name="Nota 23 5 2" xfId="5741" xr:uid="{09F840D2-B37F-422C-93E9-7938755029A7}"/>
    <cellStyle name="Nota 23 5 2 2" xfId="8348" xr:uid="{D0BE4412-56DF-4586-BDE5-4444BA3D372C}"/>
    <cellStyle name="Nota 23 5 2 2 2" xfId="16625" xr:uid="{11D106D4-A55B-42F3-A4AE-B50C7864D02F}"/>
    <cellStyle name="Nota 23 5 2 2 3" xfId="16835" xr:uid="{B2C0DE4A-CBD8-4AEF-B24F-429EAD78ECDC}"/>
    <cellStyle name="Nota 23 5 2 3" xfId="8376" xr:uid="{25725A75-5268-467E-B31B-912A5C1352BE}"/>
    <cellStyle name="Nota 23 5 2 3 2" xfId="16653" xr:uid="{F617154C-A356-44A6-8811-653259F407CA}"/>
    <cellStyle name="Nota 23 5 2 3 3" xfId="16863" xr:uid="{B9B2D8C6-21AB-49B5-93BF-41C26208A1D9}"/>
    <cellStyle name="Nota 23 5 2 4" xfId="8383" xr:uid="{438CB2E1-1E66-4F78-BB44-9E4185C346B9}"/>
    <cellStyle name="Nota 23 5 2 4 2" xfId="16660" xr:uid="{0A78F89B-08A4-48E7-8634-A1D1F811C902}"/>
    <cellStyle name="Nota 23 5 2 4 3" xfId="16870" xr:uid="{6443DF83-3BFF-4CAA-B642-8005ED9BA742}"/>
    <cellStyle name="Nota 23 5 2 5" xfId="8387" xr:uid="{1F6E10FE-A33A-4F26-8D2C-F99E0273CB9B}"/>
    <cellStyle name="Nota 23 5 2 5 2" xfId="16664" xr:uid="{B042DD05-9AC6-4148-8EAF-20AE5D7EE4E6}"/>
    <cellStyle name="Nota 23 5 2 5 3" xfId="16874" xr:uid="{6D316AA4-CD6E-4964-AF3B-F90132CCC239}"/>
    <cellStyle name="Nota 23 5 2 6" xfId="8356" xr:uid="{A3263BC3-F274-43C2-912B-3D235335099A}"/>
    <cellStyle name="Nota 23 5 2 6 2" xfId="16633" xr:uid="{4841966C-2278-4DA3-9A14-D512CBB632F3}"/>
    <cellStyle name="Nota 23 5 2 6 3" xfId="16843" xr:uid="{33E90A9D-FA44-4432-A239-4724C91A9A72}"/>
    <cellStyle name="Nota 23 5 2 7" xfId="14018" xr:uid="{77BD980F-1047-4C6F-97BC-6CC57A2BCF2F}"/>
    <cellStyle name="Nota 23 5 2 8" xfId="16737" xr:uid="{F989F907-ACA9-4651-9AF0-CEE540714AE8}"/>
    <cellStyle name="Nota 23 5 3" xfId="3707" xr:uid="{09AD231F-B3B7-4DF7-9300-A390AAACC78F}"/>
    <cellStyle name="Nota 23 5 3 2" xfId="11984" xr:uid="{E1489698-DECF-45F6-9C60-EB08B7D0DCB8}"/>
    <cellStyle name="Nota 23 5 3 3" xfId="16707" xr:uid="{BC9D799E-F4BE-42BB-B2D2-02D002AEB595}"/>
    <cellStyle name="Nota 23 5 4" xfId="9935" xr:uid="{FE628C78-3225-4DC6-8E4A-ECBCA795AD96}"/>
    <cellStyle name="Nota 23 6" xfId="1645" xr:uid="{DE98D39E-C1ED-4B89-AAF3-5A84D99A7407}"/>
    <cellStyle name="Nota 23 6 2" xfId="5731" xr:uid="{A385ABF9-A52E-46B4-886F-054C81BCD1A4}"/>
    <cellStyle name="Nota 23 6 2 2" xfId="8339" xr:uid="{6D074518-3066-4310-957F-EF1143EF3565}"/>
    <cellStyle name="Nota 23 6 2 2 2" xfId="16616" xr:uid="{938C694D-F169-4297-B450-BF9EEA9934D5}"/>
    <cellStyle name="Nota 23 6 2 2 3" xfId="16826" xr:uid="{C1E0B540-9F0B-47FD-981C-F4C0AD4EAA73}"/>
    <cellStyle name="Nota 23 6 2 3" xfId="8307" xr:uid="{039BEA67-7916-4305-A4AD-81BBE4C59C59}"/>
    <cellStyle name="Nota 23 6 2 3 2" xfId="16584" xr:uid="{DE972BE4-32E5-42A5-834D-E3BCDEB9A230}"/>
    <cellStyle name="Nota 23 6 2 3 3" xfId="16796" xr:uid="{A3C251BB-C0A7-4729-872F-3304F9340AB7}"/>
    <cellStyle name="Nota 23 6 2 4" xfId="8378" xr:uid="{4C81C0C8-3540-4BDE-B0A2-9B12FA0FA4EC}"/>
    <cellStyle name="Nota 23 6 2 4 2" xfId="16655" xr:uid="{EBA47920-3F80-4C20-A2A4-B8BF3DF998F0}"/>
    <cellStyle name="Nota 23 6 2 4 3" xfId="16865" xr:uid="{D9913E11-C79C-4D71-85C6-B3D05E2DF2EB}"/>
    <cellStyle name="Nota 23 6 2 5" xfId="8316" xr:uid="{CE9CCB77-8F1A-4640-8506-0FD459401533}"/>
    <cellStyle name="Nota 23 6 2 5 2" xfId="16593" xr:uid="{7A2CB4D7-E9C8-4529-996F-209B47C6E10B}"/>
    <cellStyle name="Nota 23 6 2 5 3" xfId="16804" xr:uid="{2CE909FE-29B3-457F-B22B-C500ECB3A46F}"/>
    <cellStyle name="Nota 23 6 2 6" xfId="8294" xr:uid="{DA02ED32-CCD6-4493-A08B-86B8D2A04011}"/>
    <cellStyle name="Nota 23 6 2 6 2" xfId="16571" xr:uid="{78AC1DF5-57A6-40A5-9D50-90F645E2C4FD}"/>
    <cellStyle name="Nota 23 6 2 6 3" xfId="16783" xr:uid="{D1E73193-FCD6-4937-A70B-49767FC7D417}"/>
    <cellStyle name="Nota 23 6 2 7" xfId="14008" xr:uid="{96D04ABA-79CC-449B-8D53-66C93B1B4679}"/>
    <cellStyle name="Nota 23 6 2 8" xfId="16728" xr:uid="{22CB57B3-7667-4992-903D-B236C163029D}"/>
    <cellStyle name="Nota 23 6 3" xfId="3697" xr:uid="{1C63888B-C4D8-4FAF-A515-ED82570AA133}"/>
    <cellStyle name="Nota 23 6 3 2" xfId="11974" xr:uid="{BC8E4F78-7F84-449C-9870-8474F4903BA6}"/>
    <cellStyle name="Nota 23 6 3 3" xfId="16698" xr:uid="{2A4C12A5-9067-418B-B8A6-419090F65FC8}"/>
    <cellStyle name="Nota 23 6 4" xfId="9925" xr:uid="{AE4891D9-AD2F-4068-A97E-56A95AB6B132}"/>
    <cellStyle name="Nota 23 7" xfId="4682" xr:uid="{8E865740-97B2-41E0-9778-DBE6714B1F7A}"/>
    <cellStyle name="Nota 23 7 2" xfId="8304" xr:uid="{A6E81C3C-6370-4FE5-B321-399F149CF147}"/>
    <cellStyle name="Nota 23 7 2 2" xfId="16581" xr:uid="{24AFF437-1A72-4D82-8A00-4EC15CF5573D}"/>
    <cellStyle name="Nota 23 7 2 3" xfId="16793" xr:uid="{4D19386A-250D-4AD8-BF3F-4DBC89BA51C9}"/>
    <cellStyle name="Nota 23 7 3" xfId="8290" xr:uid="{EE589149-7DFD-4B9D-8E5B-E4C84FF1A297}"/>
    <cellStyle name="Nota 23 7 3 2" xfId="16567" xr:uid="{BF726608-BC5B-4E70-B7F7-3E097B70D799}"/>
    <cellStyle name="Nota 23 7 3 3" xfId="16780" xr:uid="{CEFD7C88-C5FD-4DE0-AA93-853BFB070512}"/>
    <cellStyle name="Nota 23 7 4" xfId="8295" xr:uid="{37BB77BD-66BF-4367-94A8-C519B41E4EEB}"/>
    <cellStyle name="Nota 23 7 4 2" xfId="16572" xr:uid="{82C680E8-A71F-4D87-BA13-834448396DF4}"/>
    <cellStyle name="Nota 23 7 4 3" xfId="16784" xr:uid="{026AB68E-A55B-4113-B3BC-E95E37488257}"/>
    <cellStyle name="Nota 23 7 5" xfId="8371" xr:uid="{18910EC4-7799-449C-B99E-769FB4005961}"/>
    <cellStyle name="Nota 23 7 5 2" xfId="16648" xr:uid="{76F5640C-F66E-4932-9CC6-8E78D7CD1E98}"/>
    <cellStyle name="Nota 23 7 5 3" xfId="16858" xr:uid="{EEF4DA2C-2733-4CF2-B27B-248D4CC95F2E}"/>
    <cellStyle name="Nota 23 7 6" xfId="8274" xr:uid="{461D7211-45EF-4BEC-B886-D26EEA226DCF}"/>
    <cellStyle name="Nota 23 7 6 2" xfId="16551" xr:uid="{48CC7A50-A2C7-483A-B6AB-F8669E8BDECB}"/>
    <cellStyle name="Nota 23 7 6 3" xfId="16765" xr:uid="{79294D76-775C-4ACE-8264-C53658FEDE00}"/>
    <cellStyle name="Nota 23 7 7" xfId="12959" xr:uid="{5BD5954D-07AF-45FC-8EB9-88EC66E5B6D8}"/>
    <cellStyle name="Nota 23 7 8" xfId="16712" xr:uid="{F0BE18F7-AA4C-4EC5-89FC-99DB09EE7925}"/>
    <cellStyle name="Nota 23 8" xfId="2635" xr:uid="{94F62F38-C14F-4D9E-A1A0-90CF484D7657}"/>
    <cellStyle name="Nota 23 8 2" xfId="10912" xr:uid="{11189932-FA70-4775-B864-D7FA6CB6541D}"/>
    <cellStyle name="Nota 23 8 3" xfId="16680" xr:uid="{BE264AF7-1399-4F7F-818F-2A4FA0696EAC}"/>
    <cellStyle name="Nota 23 9" xfId="8865" xr:uid="{2B41584C-1FB2-4F68-8F21-46D9F1368969}"/>
    <cellStyle name="Nota 3" xfId="528" xr:uid="{FDA37FD1-AE07-4DC8-B9F7-548601B44F2F}"/>
    <cellStyle name="Nota 3 2" xfId="531" xr:uid="{1A8DAB74-3870-4F16-ADED-27F62BE7E22D}"/>
    <cellStyle name="Nota 3 2 2" xfId="1574" xr:uid="{250D64B9-7546-488A-8A43-4733305CA052}"/>
    <cellStyle name="Nota 3 2 2 2" xfId="5662" xr:uid="{E0EC901A-650C-4995-84FF-171B7FA36F52}"/>
    <cellStyle name="Nota 3 2 2 2 2" xfId="13939" xr:uid="{2184B7AC-C3A0-4FE3-82D8-E2E5BD2ABAF3}"/>
    <cellStyle name="Nota 3 2 2 3" xfId="7684" xr:uid="{C033C5CD-F903-49CD-A899-FDF7AE16B7C3}"/>
    <cellStyle name="Nota 3 2 2 3 2" xfId="15961" xr:uid="{2AE6D211-5975-40B2-8C68-40EEC0804AA6}"/>
    <cellStyle name="Nota 3 2 2 4" xfId="3628" xr:uid="{8534ECAE-B817-4EEB-B460-69DBDD07BA97}"/>
    <cellStyle name="Nota 3 2 2 4 2" xfId="11905" xr:uid="{6B391EC9-34E7-443F-B44F-F0F27BB1C84D}"/>
    <cellStyle name="Nota 3 2 2 5" xfId="9856" xr:uid="{38AF7B88-F68B-4262-86C4-0EF72D7A218F}"/>
    <cellStyle name="Nota 3 2 3" xfId="1062" xr:uid="{619E1CDA-5B20-46BF-8152-5DB5BDF2093C}"/>
    <cellStyle name="Nota 3 2 3 2" xfId="5163" xr:uid="{0A71B1D8-065F-4300-A187-E2FE815CD440}"/>
    <cellStyle name="Nota 3 2 3 2 2" xfId="13440" xr:uid="{FFC52804-410D-4555-8720-EC93DB6510EC}"/>
    <cellStyle name="Nota 3 2 3 3" xfId="7188" xr:uid="{7B7A68FA-84ED-4E30-878F-738E55FD3B54}"/>
    <cellStyle name="Nota 3 2 3 3 2" xfId="15465" xr:uid="{9B5BA73F-EEBE-4502-AE52-198FEEEE0421}"/>
    <cellStyle name="Nota 3 2 3 4" xfId="3121" xr:uid="{15677EA0-1D62-4C91-AC4B-EA6838F1AE2E}"/>
    <cellStyle name="Nota 3 2 3 4 2" xfId="11398" xr:uid="{B8E555CC-E374-4E91-B073-08ACFFC5A765}"/>
    <cellStyle name="Nota 3 2 3 5" xfId="9349" xr:uid="{CAA69B9E-A860-48E6-B6A5-A566DEFBEDAF}"/>
    <cellStyle name="Nota 3 2 4" xfId="2111" xr:uid="{E2C84F06-20B0-40BC-BD65-1FD040C5A463}"/>
    <cellStyle name="Nota 3 2 4 2" xfId="6196" xr:uid="{90F14D17-25A0-4D8E-A04B-813CD45F189B}"/>
    <cellStyle name="Nota 3 2 4 2 2" xfId="14473" xr:uid="{B02B9BA7-3B3B-4262-9CEF-D9E83AD34BED}"/>
    <cellStyle name="Nota 3 2 4 3" xfId="8196" xr:uid="{F4651D9F-B91F-4B7E-BD0E-F650BBF17DF1}"/>
    <cellStyle name="Nota 3 2 4 3 2" xfId="16473" xr:uid="{CBF6E10A-6C04-43B0-9D44-62B521A6DDEA}"/>
    <cellStyle name="Nota 3 2 4 4" xfId="4163" xr:uid="{8A679848-9135-4736-908A-BC160FAA1229}"/>
    <cellStyle name="Nota 3 2 4 4 2" xfId="12440" xr:uid="{5268C7B1-119F-4BCF-9D68-7C933D0AEFA2}"/>
    <cellStyle name="Nota 3 2 4 5" xfId="10391" xr:uid="{223D5AD3-4B77-4D90-BB4D-437EF7D5B5CC}"/>
    <cellStyle name="Nota 3 2 5" xfId="4662" xr:uid="{D847E753-FFB7-41D7-B3E5-2AC32B602052}"/>
    <cellStyle name="Nota 3 2 5 2" xfId="12939" xr:uid="{BA614A18-6F7D-4679-B3E5-0B5768EB1A82}"/>
    <cellStyle name="Nota 3 2 6" xfId="6690" xr:uid="{555F1691-3009-4789-9CD7-8FC10435CF57}"/>
    <cellStyle name="Nota 3 2 6 2" xfId="14967" xr:uid="{A19F8B98-BC05-4638-8142-2AAC7162DEC3}"/>
    <cellStyle name="Nota 3 2 7" xfId="2615" xr:uid="{5DB76209-3098-4EBA-9128-C037C1CB6706}"/>
    <cellStyle name="Nota 3 2 7 2" xfId="10892" xr:uid="{EAF0973C-A0D7-42E0-A5BB-BCFEFD01893A}"/>
    <cellStyle name="Nota 3 2 8" xfId="8845" xr:uid="{2271889C-7601-4CDB-BB47-B8665B3E7086}"/>
    <cellStyle name="Nota 3 3" xfId="1571" xr:uid="{59BC1535-B0C0-489B-A80B-B6658DE6D747}"/>
    <cellStyle name="Nota 3 3 2" xfId="5659" xr:uid="{8B940273-D72E-44CF-B451-D09F4455D125}"/>
    <cellStyle name="Nota 3 3 2 2" xfId="13936" xr:uid="{B7A9F25B-0354-47D7-AD0B-D27CFB2A3B42}"/>
    <cellStyle name="Nota 3 3 3" xfId="7681" xr:uid="{247454BF-8714-4B73-94A2-30A14C4D9AE9}"/>
    <cellStyle name="Nota 3 3 3 2" xfId="15958" xr:uid="{3674FD9E-EBAC-4537-B26C-6613420E5904}"/>
    <cellStyle name="Nota 3 3 4" xfId="3625" xr:uid="{EF964058-9115-4671-8481-2F897E08A831}"/>
    <cellStyle name="Nota 3 3 4 2" xfId="11902" xr:uid="{77326CE1-5B11-4719-9706-52409CE61178}"/>
    <cellStyle name="Nota 3 3 5" xfId="9853" xr:uid="{653F2909-52A6-4170-B245-FC837D4A4A6E}"/>
    <cellStyle name="Nota 3 4" xfId="1059" xr:uid="{9CF65F8C-D04B-4B66-9368-3789FCAA27C8}"/>
    <cellStyle name="Nota 3 4 2" xfId="5160" xr:uid="{4779989A-BBB6-4685-9E38-2D8D9ED4F2FE}"/>
    <cellStyle name="Nota 3 4 2 2" xfId="13437" xr:uid="{23B64168-5584-4934-BD4C-80ACE11CEA46}"/>
    <cellStyle name="Nota 3 4 3" xfId="7185" xr:uid="{8E334B64-D4D4-4025-914C-918408B3CD63}"/>
    <cellStyle name="Nota 3 4 3 2" xfId="15462" xr:uid="{6D25784A-FFEE-460D-B356-E265723C8562}"/>
    <cellStyle name="Nota 3 4 4" xfId="3118" xr:uid="{C4E0EA50-14E3-4FA6-AF26-0148D2E023A6}"/>
    <cellStyle name="Nota 3 4 4 2" xfId="11395" xr:uid="{A09CD990-536D-4FDA-A7E2-B56B0FB8ECBA}"/>
    <cellStyle name="Nota 3 4 5" xfId="9346" xr:uid="{2DC93910-46C3-43B5-9E89-AE5FB5A9C082}"/>
    <cellStyle name="Nota 3 5" xfId="2108" xr:uid="{CE6F599D-53E3-4B73-B5C1-EEE1536A0F7B}"/>
    <cellStyle name="Nota 3 5 2" xfId="6193" xr:uid="{DFF4F639-6436-4CD6-9A38-F8CD5AB264F1}"/>
    <cellStyle name="Nota 3 5 2 2" xfId="14470" xr:uid="{3198CC08-B3A8-4E43-BBE5-714F21DC2477}"/>
    <cellStyle name="Nota 3 5 3" xfId="8193" xr:uid="{892BB9A9-1FD0-4670-845A-F1533B408632}"/>
    <cellStyle name="Nota 3 5 3 2" xfId="16470" xr:uid="{C6D914CF-153C-4D45-8CA0-C4CAB14AD0A3}"/>
    <cellStyle name="Nota 3 5 4" xfId="4160" xr:uid="{B0EAEDA0-6528-4824-8281-5818BB1F3559}"/>
    <cellStyle name="Nota 3 5 4 2" xfId="12437" xr:uid="{97F2F956-D75C-4B05-B605-0973CA70F480}"/>
    <cellStyle name="Nota 3 5 5" xfId="10388" xr:uid="{DB1E30DB-04EA-4A50-9BEE-B0775050D769}"/>
    <cellStyle name="Nota 3 6" xfId="4659" xr:uid="{687682D5-EEBA-4FB7-BD29-706460DE1161}"/>
    <cellStyle name="Nota 3 6 2" xfId="12936" xr:uid="{C203E01C-AB05-4748-9BAB-B28A949B1674}"/>
    <cellStyle name="Nota 3 7" xfId="6687" xr:uid="{B2BA6D8C-3012-4915-8C31-ED8BE6DFCD76}"/>
    <cellStyle name="Nota 3 7 2" xfId="14964" xr:uid="{EC1B19F0-0035-457D-885D-1D352788DAB8}"/>
    <cellStyle name="Nota 3 8" xfId="2612" xr:uid="{5CFFD091-A0C2-4CEC-B9CD-23FC7D4A652E}"/>
    <cellStyle name="Nota 3 8 2" xfId="10889" xr:uid="{866F373C-1950-4B32-875A-E9B3F64EFA6B}"/>
    <cellStyle name="Nota 3 9" xfId="8842" xr:uid="{AEAF9690-EA6D-4103-9AEF-BBB50F461736}"/>
    <cellStyle name="Nota 4" xfId="534" xr:uid="{F8351B8D-2F9D-403C-A419-909374EFDCEC}"/>
    <cellStyle name="Nota 4 2" xfId="537" xr:uid="{5C683C0E-6F07-4F16-929A-42243D9572AC}"/>
    <cellStyle name="Nota 4 2 2" xfId="1580" xr:uid="{10CB8869-957D-4FE0-A951-7AAF5B9217D3}"/>
    <cellStyle name="Nota 4 2 2 2" xfId="5668" xr:uid="{B6D3D959-615D-41AA-A1F0-397E7B411644}"/>
    <cellStyle name="Nota 4 2 2 2 2" xfId="13945" xr:uid="{3AE2D13E-8BCA-4168-BB9A-39B89F9097A0}"/>
    <cellStyle name="Nota 4 2 2 3" xfId="7690" xr:uid="{1A6A90F1-DCF0-4C9E-9F68-C99675D84947}"/>
    <cellStyle name="Nota 4 2 2 3 2" xfId="15967" xr:uid="{CC355245-F150-4D66-B0FF-DFE9AC007953}"/>
    <cellStyle name="Nota 4 2 2 4" xfId="3634" xr:uid="{F1107BD2-D021-48A2-9FDF-F90EEEE958CE}"/>
    <cellStyle name="Nota 4 2 2 4 2" xfId="11911" xr:uid="{E757A419-2F36-439A-81D2-9D4AA39B9D44}"/>
    <cellStyle name="Nota 4 2 2 5" xfId="9862" xr:uid="{EABE53BD-8DE1-4774-A6AB-CF54E7D10224}"/>
    <cellStyle name="Nota 4 2 3" xfId="1068" xr:uid="{9FB11142-E9CE-4FEA-A239-CA85BA210A37}"/>
    <cellStyle name="Nota 4 2 3 2" xfId="5169" xr:uid="{F01129D4-545B-473F-B48D-6B88E1EF8ACF}"/>
    <cellStyle name="Nota 4 2 3 2 2" xfId="13446" xr:uid="{457350BB-5E51-45C0-940B-3284262C9FFB}"/>
    <cellStyle name="Nota 4 2 3 3" xfId="7194" xr:uid="{05A15670-DB1E-4F9A-818B-30388C17C846}"/>
    <cellStyle name="Nota 4 2 3 3 2" xfId="15471" xr:uid="{CCC0F7FB-6851-40A2-97EF-978C1F81ADAE}"/>
    <cellStyle name="Nota 4 2 3 4" xfId="3127" xr:uid="{68041624-8E34-4EBE-9297-7E0E6C3AD2F3}"/>
    <cellStyle name="Nota 4 2 3 4 2" xfId="11404" xr:uid="{B167A450-E5C7-40A0-B026-508A85ADBA0F}"/>
    <cellStyle name="Nota 4 2 3 5" xfId="9355" xr:uid="{FF9EB085-12C4-4586-BDFE-D2A0AD41D278}"/>
    <cellStyle name="Nota 4 2 4" xfId="2117" xr:uid="{3DB1CF40-42B4-4931-A795-306C38E14443}"/>
    <cellStyle name="Nota 4 2 4 2" xfId="6202" xr:uid="{2367D4E1-6EBF-4FB2-815E-64B8F41795D8}"/>
    <cellStyle name="Nota 4 2 4 2 2" xfId="14479" xr:uid="{019C811C-3546-4103-95CB-1BE79E9306C9}"/>
    <cellStyle name="Nota 4 2 4 3" xfId="8202" xr:uid="{6A7A9F6A-F8AA-475F-AAF9-CD8EB5DBA192}"/>
    <cellStyle name="Nota 4 2 4 3 2" xfId="16479" xr:uid="{8CC9BED1-7677-4C89-849D-E7F80B6C646E}"/>
    <cellStyle name="Nota 4 2 4 4" xfId="4169" xr:uid="{23809F71-CCB5-495A-8F16-E39A42442B27}"/>
    <cellStyle name="Nota 4 2 4 4 2" xfId="12446" xr:uid="{BB594910-28F0-4CF4-92C5-743FD66917ED}"/>
    <cellStyle name="Nota 4 2 4 5" xfId="10397" xr:uid="{7C23C627-412F-471A-8358-AFAD9C7085DC}"/>
    <cellStyle name="Nota 4 2 5" xfId="4668" xr:uid="{50DB1428-BB0F-48FE-99F3-F73DF0C1C64E}"/>
    <cellStyle name="Nota 4 2 5 2" xfId="12945" xr:uid="{9E466385-EB3D-4E4A-AE29-A1F1C12ED5E3}"/>
    <cellStyle name="Nota 4 2 6" xfId="6696" xr:uid="{B33FF775-52D6-4825-A060-1A08A739A45B}"/>
    <cellStyle name="Nota 4 2 6 2" xfId="14973" xr:uid="{C7EBD62D-2BE6-4EAC-9133-C218471E9CF8}"/>
    <cellStyle name="Nota 4 2 7" xfId="2621" xr:uid="{F6D97021-4002-438D-86FE-AB82D20D1D20}"/>
    <cellStyle name="Nota 4 2 7 2" xfId="10898" xr:uid="{895A4D98-AEF0-4CBA-8635-E14F60BA53B9}"/>
    <cellStyle name="Nota 4 2 8" xfId="8851" xr:uid="{C8B6C899-2023-4448-8DA1-74916EB3C97C}"/>
    <cellStyle name="Nota 4 3" xfId="1577" xr:uid="{B2D4C2F5-0C03-4DC6-BFB4-3E6261CF1B87}"/>
    <cellStyle name="Nota 4 3 2" xfId="5665" xr:uid="{28FF5777-9EC3-4105-8795-0FF157D7E57F}"/>
    <cellStyle name="Nota 4 3 2 2" xfId="13942" xr:uid="{2BFDFADD-03B8-4CB4-84C6-EAD2860F8CE9}"/>
    <cellStyle name="Nota 4 3 3" xfId="7687" xr:uid="{CC8B06E1-B53E-4BE1-AA4F-5BAC858BB5E7}"/>
    <cellStyle name="Nota 4 3 3 2" xfId="15964" xr:uid="{B326DC0F-1BE4-40F7-A1DC-5B15F5C99807}"/>
    <cellStyle name="Nota 4 3 4" xfId="3631" xr:uid="{2CEC0F66-9D40-4CDC-9DD3-496DDF8B6CF9}"/>
    <cellStyle name="Nota 4 3 4 2" xfId="11908" xr:uid="{91487143-F151-4A4B-B8D4-67A01C359343}"/>
    <cellStyle name="Nota 4 3 5" xfId="9859" xr:uid="{F77FD6D4-76A4-4DD5-B6BF-2F5B21E352C5}"/>
    <cellStyle name="Nota 4 4" xfId="1065" xr:uid="{46FD7945-64BD-4F42-9C91-941B4EF66866}"/>
    <cellStyle name="Nota 4 4 2" xfId="5166" xr:uid="{507D8638-401D-41E4-B52E-3396CEF89460}"/>
    <cellStyle name="Nota 4 4 2 2" xfId="13443" xr:uid="{9D1E52B4-422B-4AC2-92F1-719AC98CB020}"/>
    <cellStyle name="Nota 4 4 3" xfId="7191" xr:uid="{D0449AF4-CB35-4D63-B92C-81DB8E2EB276}"/>
    <cellStyle name="Nota 4 4 3 2" xfId="15468" xr:uid="{C8BEC7A2-06A8-4598-8D15-C9D39A9EC50D}"/>
    <cellStyle name="Nota 4 4 4" xfId="3124" xr:uid="{1F10BC7F-0EA8-4D9F-B52C-8FC4E5A6C4EF}"/>
    <cellStyle name="Nota 4 4 4 2" xfId="11401" xr:uid="{83CB4D2E-6DC3-4A11-AC55-C37881BECF23}"/>
    <cellStyle name="Nota 4 4 5" xfId="9352" xr:uid="{BA9E2142-C934-4BC9-9B9C-A9E0A2EE84BE}"/>
    <cellStyle name="Nota 4 5" xfId="2114" xr:uid="{D41660B7-393D-4B22-91FB-8AC723A56518}"/>
    <cellStyle name="Nota 4 5 2" xfId="6199" xr:uid="{E25EF628-2F65-4C5D-9328-EACC22C54828}"/>
    <cellStyle name="Nota 4 5 2 2" xfId="14476" xr:uid="{CE50ED05-C3AF-4CDB-B607-0019D5F97143}"/>
    <cellStyle name="Nota 4 5 3" xfId="8199" xr:uid="{773BF5E0-C069-48E6-BFF3-78703BEF3EAF}"/>
    <cellStyle name="Nota 4 5 3 2" xfId="16476" xr:uid="{B5CB04F3-9AEE-4138-B003-E067CC53DD52}"/>
    <cellStyle name="Nota 4 5 4" xfId="4166" xr:uid="{9C42EFDB-3EA8-4E29-904B-221CE1CFFA9B}"/>
    <cellStyle name="Nota 4 5 4 2" xfId="12443" xr:uid="{BC16DAD0-6ECD-4F56-A859-D518A1037755}"/>
    <cellStyle name="Nota 4 5 5" xfId="10394" xr:uid="{647A947C-C27B-4ADD-8F3D-A0879D993EC0}"/>
    <cellStyle name="Nota 4 6" xfId="4665" xr:uid="{C5248FF6-62F9-421E-A310-D7596BA19267}"/>
    <cellStyle name="Nota 4 6 2" xfId="12942" xr:uid="{9ECC9E7D-F856-4618-A70F-5B597DB44B76}"/>
    <cellStyle name="Nota 4 7" xfId="6693" xr:uid="{19B70DEC-8C3B-48E0-A63A-B751ECFC5471}"/>
    <cellStyle name="Nota 4 7 2" xfId="14970" xr:uid="{97D2D553-C46F-4875-83F2-F416C207989F}"/>
    <cellStyle name="Nota 4 8" xfId="2618" xr:uid="{50A8DE0C-84EA-4CEC-941F-6B9BC990C465}"/>
    <cellStyle name="Nota 4 8 2" xfId="10895" xr:uid="{AD85B79D-CE26-46DB-96E9-C99AB938F693}"/>
    <cellStyle name="Nota 4 9" xfId="8848" xr:uid="{6E1BC8E4-DF8C-4D9E-987C-2D16EFC183C3}"/>
    <cellStyle name="Nota 5" xfId="556" xr:uid="{7FB8D49B-D4C8-45C2-B501-B29C98F0502E}"/>
    <cellStyle name="Nota 5 2" xfId="557" xr:uid="{A204BE7D-33EB-4471-ADCA-7CB2A6CF3CCB}"/>
    <cellStyle name="Nota 5 2 2" xfId="1598" xr:uid="{E802FBC3-A190-4C46-868A-F843050B47D3}"/>
    <cellStyle name="Nota 5 2 2 2" xfId="5686" xr:uid="{E0114053-0BDF-481E-94F1-521050AAC8F8}"/>
    <cellStyle name="Nota 5 2 2 2 2" xfId="13963" xr:uid="{8C8C550A-B8D0-4A1D-8332-8BD5DEAF9691}"/>
    <cellStyle name="Nota 5 2 2 3" xfId="7707" xr:uid="{4ADB1584-804A-453D-8232-3E34FB438661}"/>
    <cellStyle name="Nota 5 2 2 3 2" xfId="15984" xr:uid="{43514BBC-F9B5-46B6-957F-DC29BC470347}"/>
    <cellStyle name="Nota 5 2 2 4" xfId="3652" xr:uid="{3994985D-71DE-4314-BB00-8CDD845E9577}"/>
    <cellStyle name="Nota 5 2 2 4 2" xfId="11929" xr:uid="{445B3E1E-EF81-40BD-9C6C-6370853F9067}"/>
    <cellStyle name="Nota 5 2 2 5" xfId="9880" xr:uid="{934A26F7-2E71-4122-8E52-8FC1BBECE1FC}"/>
    <cellStyle name="Nota 5 2 3" xfId="1085" xr:uid="{C40A1F74-C789-4C1A-89A6-51BFC815A303}"/>
    <cellStyle name="Nota 5 2 3 2" xfId="5186" xr:uid="{375742E5-5740-47A7-ADC6-9B968B3866DF}"/>
    <cellStyle name="Nota 5 2 3 2 2" xfId="13463" xr:uid="{0FD9715C-1A39-4A4F-A0E4-0C78C970938F}"/>
    <cellStyle name="Nota 5 2 3 3" xfId="7211" xr:uid="{2B6A4F44-F403-4024-9072-3994CC01455D}"/>
    <cellStyle name="Nota 5 2 3 3 2" xfId="15488" xr:uid="{E06AFA3C-901B-46E7-8CE9-A4124738D879}"/>
    <cellStyle name="Nota 5 2 3 4" xfId="3144" xr:uid="{0A01CADA-7C25-4044-B5A8-ED57022E9861}"/>
    <cellStyle name="Nota 5 2 3 4 2" xfId="11421" xr:uid="{ED249914-1735-4525-932B-51045A119E08}"/>
    <cellStyle name="Nota 5 2 3 5" xfId="9372" xr:uid="{5535C350-1006-4880-AAF3-93BFDA77F2DC}"/>
    <cellStyle name="Nota 5 2 4" xfId="2134" xr:uid="{D49192F6-98F1-4544-86DB-72EDA863AB9C}"/>
    <cellStyle name="Nota 5 2 4 2" xfId="6219" xr:uid="{9A8BF31C-D929-4D19-9919-A8362AF0DF0A}"/>
    <cellStyle name="Nota 5 2 4 2 2" xfId="14496" xr:uid="{BFC01B60-0E04-494B-A702-5DA10B505398}"/>
    <cellStyle name="Nota 5 2 4 3" xfId="8219" xr:uid="{9B70D8EE-125D-469C-AB6B-7B4F77ECD0A6}"/>
    <cellStyle name="Nota 5 2 4 3 2" xfId="16496" xr:uid="{E2F76C9C-4E52-4552-BDAD-4ACB7C63E47D}"/>
    <cellStyle name="Nota 5 2 4 4" xfId="4186" xr:uid="{9B1D1D50-50F4-4AFC-8BD1-87C2567D7C25}"/>
    <cellStyle name="Nota 5 2 4 4 2" xfId="12463" xr:uid="{D2011803-30DD-4271-8F19-D1FABABCA1AE}"/>
    <cellStyle name="Nota 5 2 4 5" xfId="10414" xr:uid="{0406A87F-4926-40EC-A56B-BFDF5C567F9E}"/>
    <cellStyle name="Nota 5 2 5" xfId="4686" xr:uid="{3BB81E28-1408-4A85-96D1-DB62808E89A6}"/>
    <cellStyle name="Nota 5 2 5 2" xfId="12963" xr:uid="{ADE69949-BE58-48B3-B141-A194CB4F94E7}"/>
    <cellStyle name="Nota 5 2 6" xfId="6713" xr:uid="{2A45B676-8706-4811-A499-6051CCC15A00}"/>
    <cellStyle name="Nota 5 2 6 2" xfId="14990" xr:uid="{622EDC42-9DBE-4716-A5A3-3CE2F0A5072C}"/>
    <cellStyle name="Nota 5 2 7" xfId="2639" xr:uid="{4F111338-62F2-4938-9F15-B7EE7A699302}"/>
    <cellStyle name="Nota 5 2 7 2" xfId="10916" xr:uid="{E5B65B3F-A1DA-4651-B070-368A45118522}"/>
    <cellStyle name="Nota 5 2 8" xfId="8869" xr:uid="{D6BAF821-949F-467B-9E28-955A917C1897}"/>
    <cellStyle name="Nota 5 3" xfId="1597" xr:uid="{1BD569D5-594A-4DBD-B1CC-4D9F026935F9}"/>
    <cellStyle name="Nota 5 3 2" xfId="5685" xr:uid="{9A5BC5F2-E6EA-4661-8A46-40D21176B1DC}"/>
    <cellStyle name="Nota 5 3 2 2" xfId="13962" xr:uid="{1A76B751-5460-449E-8910-FD8D99780257}"/>
    <cellStyle name="Nota 5 3 3" xfId="7706" xr:uid="{92DC6F76-70F0-44B8-B8A4-0896FB2149A7}"/>
    <cellStyle name="Nota 5 3 3 2" xfId="15983" xr:uid="{E304EC46-1416-4860-B9FF-DC8BE5000996}"/>
    <cellStyle name="Nota 5 3 4" xfId="3651" xr:uid="{85C9443A-51B1-48C0-935B-98C1C87C09C6}"/>
    <cellStyle name="Nota 5 3 4 2" xfId="11928" xr:uid="{B01B818C-DC7B-45AF-84A2-EAD89E440206}"/>
    <cellStyle name="Nota 5 3 5" xfId="9879" xr:uid="{FA689756-68FE-464B-84CD-83B1036865A4}"/>
    <cellStyle name="Nota 5 4" xfId="1084" xr:uid="{BDD20C15-075D-4D0F-9536-6504E792CCEF}"/>
    <cellStyle name="Nota 5 4 2" xfId="5185" xr:uid="{6656B618-601A-4A82-A9D4-B3C89F48111F}"/>
    <cellStyle name="Nota 5 4 2 2" xfId="13462" xr:uid="{762D4B42-BC5F-480D-A923-CE484CD2DC7C}"/>
    <cellStyle name="Nota 5 4 3" xfId="7210" xr:uid="{2467DCB5-2D2F-4801-B3BA-7C2DC14AC997}"/>
    <cellStyle name="Nota 5 4 3 2" xfId="15487" xr:uid="{51E5122A-8F24-4E78-A4B5-94641053F9FC}"/>
    <cellStyle name="Nota 5 4 4" xfId="3143" xr:uid="{935A9969-5DB7-4B3B-8E66-45AEE6A4636E}"/>
    <cellStyle name="Nota 5 4 4 2" xfId="11420" xr:uid="{7C9DD801-DB10-4A52-AEA1-5A62EF84E5C3}"/>
    <cellStyle name="Nota 5 4 5" xfId="9371" xr:uid="{22EE1819-F30D-4B3C-84E9-E3AECBE1D0D5}"/>
    <cellStyle name="Nota 5 5" xfId="2133" xr:uid="{0525794F-ACF3-4647-9ED9-4A2365A79B75}"/>
    <cellStyle name="Nota 5 5 2" xfId="6218" xr:uid="{6C9D6A43-00A4-4492-842E-3C33F6BBEB3A}"/>
    <cellStyle name="Nota 5 5 2 2" xfId="14495" xr:uid="{C1760CB7-BE07-4482-AEC4-3BD7C573A42D}"/>
    <cellStyle name="Nota 5 5 3" xfId="8218" xr:uid="{3C1F3552-E4CB-404E-A7D0-B9F34FA2954E}"/>
    <cellStyle name="Nota 5 5 3 2" xfId="16495" xr:uid="{332FFA9D-1BD6-49E0-9B1C-803268FB6A10}"/>
    <cellStyle name="Nota 5 5 4" xfId="4185" xr:uid="{3F69DDE8-3CC9-451F-B22A-A8672714D7AE}"/>
    <cellStyle name="Nota 5 5 4 2" xfId="12462" xr:uid="{504A0F71-2D5A-416C-9ACF-35680751DD02}"/>
    <cellStyle name="Nota 5 5 5" xfId="10413" xr:uid="{4E0C5E2D-0A08-406A-8268-AFC1BE74B241}"/>
    <cellStyle name="Nota 5 6" xfId="4685" xr:uid="{940848F7-F668-4AE0-A3A5-0FFC2D49801E}"/>
    <cellStyle name="Nota 5 6 2" xfId="12962" xr:uid="{FC82E492-5CC5-452D-AB22-DB74B82268D2}"/>
    <cellStyle name="Nota 5 7" xfId="6712" xr:uid="{FCA45FD6-6B0C-478A-A65A-FF4606BFF755}"/>
    <cellStyle name="Nota 5 7 2" xfId="14989" xr:uid="{B245785A-03F7-4395-9AC4-037CC5CE176D}"/>
    <cellStyle name="Nota 5 8" xfId="2638" xr:uid="{D5B5ED53-0747-4425-A598-DE0BF2325070}"/>
    <cellStyle name="Nota 5 8 2" xfId="10915" xr:uid="{4044B6AB-564E-4FED-A70E-FEC05FFFF37C}"/>
    <cellStyle name="Nota 5 9" xfId="8868" xr:uid="{D5BAA5CC-D838-4BDB-B938-08FDE1EAB238}"/>
    <cellStyle name="Nota 6" xfId="558" xr:uid="{2D247F58-C977-4015-B46B-DE53A778164A}"/>
    <cellStyle name="Nota 6 2" xfId="559" xr:uid="{FA0943A7-C1BE-4197-81D2-9D0E4DCAEEE9}"/>
    <cellStyle name="Nota 6 2 2" xfId="1600" xr:uid="{97BA429D-3F44-4CA1-9AAB-68EB04D1A078}"/>
    <cellStyle name="Nota 6 2 2 2" xfId="5688" xr:uid="{54F6B688-118A-431F-80C5-A24D64AB578D}"/>
    <cellStyle name="Nota 6 2 2 2 2" xfId="13965" xr:uid="{42743504-A5C5-44AE-849B-3C1B4AC631F2}"/>
    <cellStyle name="Nota 6 2 2 3" xfId="7709" xr:uid="{457F61CC-062E-4D46-92EE-1D4084FC1801}"/>
    <cellStyle name="Nota 6 2 2 3 2" xfId="15986" xr:uid="{1B5C1826-3068-4C8C-A4C6-BF51E2A1FC6A}"/>
    <cellStyle name="Nota 6 2 2 4" xfId="3654" xr:uid="{653A63DB-7FDF-4EA6-9D2B-84E7A1427644}"/>
    <cellStyle name="Nota 6 2 2 4 2" xfId="11931" xr:uid="{5D533066-FB2A-4A40-BB54-5B7ADB559734}"/>
    <cellStyle name="Nota 6 2 2 5" xfId="9882" xr:uid="{AA82D207-12BC-4D3E-A25F-91EC569A767F}"/>
    <cellStyle name="Nota 6 2 3" xfId="1087" xr:uid="{D2BD9A65-D830-410C-9A49-CC2A0AF2D9B5}"/>
    <cellStyle name="Nota 6 2 3 2" xfId="5188" xr:uid="{68D9FD42-7519-457A-8AF6-27F15D92069A}"/>
    <cellStyle name="Nota 6 2 3 2 2" xfId="13465" xr:uid="{B458AEEB-29DC-4DEF-AE2F-45158BD0F589}"/>
    <cellStyle name="Nota 6 2 3 3" xfId="7213" xr:uid="{C756C41E-3A2F-4F95-86FE-C356DC4E8C9F}"/>
    <cellStyle name="Nota 6 2 3 3 2" xfId="15490" xr:uid="{F63CAB1D-CBAC-4D0E-ACE8-43FCF2026ECD}"/>
    <cellStyle name="Nota 6 2 3 4" xfId="3146" xr:uid="{3267ECFF-D1EC-481E-831A-7173045542A8}"/>
    <cellStyle name="Nota 6 2 3 4 2" xfId="11423" xr:uid="{45A2021D-A042-4275-BB06-659F513E3B47}"/>
    <cellStyle name="Nota 6 2 3 5" xfId="9374" xr:uid="{1DAA9367-7E08-46BE-B540-0882D6D2DCEC}"/>
    <cellStyle name="Nota 6 2 4" xfId="2136" xr:uid="{7DD3D32C-DD08-4476-94E7-EB15F2F8BA40}"/>
    <cellStyle name="Nota 6 2 4 2" xfId="6221" xr:uid="{0E6F3B37-057D-4A6E-BE46-BC08FF005FDA}"/>
    <cellStyle name="Nota 6 2 4 2 2" xfId="14498" xr:uid="{DA5E53D1-BFE2-4650-BA71-FE8585FBCD4B}"/>
    <cellStyle name="Nota 6 2 4 3" xfId="8221" xr:uid="{36E4F04A-F0AE-45CA-9558-A214CE3574C4}"/>
    <cellStyle name="Nota 6 2 4 3 2" xfId="16498" xr:uid="{CAB9E1E0-427A-4410-BE59-B3F8F56F4C50}"/>
    <cellStyle name="Nota 6 2 4 4" xfId="4188" xr:uid="{063621D7-4CBB-4388-8D74-A502AA127519}"/>
    <cellStyle name="Nota 6 2 4 4 2" xfId="12465" xr:uid="{760E2C0B-2F29-4AEE-9C0F-D69B5227BF1A}"/>
    <cellStyle name="Nota 6 2 4 5" xfId="10416" xr:uid="{1B40063A-0160-4603-ABA4-D32AAA1B0B7C}"/>
    <cellStyle name="Nota 6 2 5" xfId="4688" xr:uid="{BB6B8D40-8673-4A58-A805-59CFD4007950}"/>
    <cellStyle name="Nota 6 2 5 2" xfId="12965" xr:uid="{F2159F56-5A85-49FC-9F7A-62B53734E674}"/>
    <cellStyle name="Nota 6 2 6" xfId="6715" xr:uid="{BFE0ADFB-6FF2-4256-A072-A0B8219D4D59}"/>
    <cellStyle name="Nota 6 2 6 2" xfId="14992" xr:uid="{5F6F2D99-DBBF-4512-B965-AB76FFD92D7B}"/>
    <cellStyle name="Nota 6 2 7" xfId="2641" xr:uid="{7B0027BE-6BDA-472A-A53F-1BC5F9F89D0C}"/>
    <cellStyle name="Nota 6 2 7 2" xfId="10918" xr:uid="{D8E6232B-820A-44FE-8A3D-114C491918B8}"/>
    <cellStyle name="Nota 6 2 8" xfId="8871" xr:uid="{31F200AD-CC26-427C-9BE8-B2F91A0536A7}"/>
    <cellStyle name="Nota 6 3" xfId="1599" xr:uid="{90393CE5-9408-4126-B165-3CD7D92E0BEF}"/>
    <cellStyle name="Nota 6 3 2" xfId="5687" xr:uid="{29559F9A-C76D-4609-92C3-01EE9F0483B7}"/>
    <cellStyle name="Nota 6 3 2 2" xfId="13964" xr:uid="{AFFDC5E2-F255-4364-875A-C3C95A03F2C6}"/>
    <cellStyle name="Nota 6 3 3" xfId="7708" xr:uid="{3725D776-8D98-4DED-A3D5-98842FCA3F3F}"/>
    <cellStyle name="Nota 6 3 3 2" xfId="15985" xr:uid="{2B032D68-41D5-444F-804B-67800F83ED26}"/>
    <cellStyle name="Nota 6 3 4" xfId="3653" xr:uid="{7FD2E441-5709-43DF-B802-D6643A932FDC}"/>
    <cellStyle name="Nota 6 3 4 2" xfId="11930" xr:uid="{A000D0C3-B2CF-420A-876D-20EBDEDD2A7C}"/>
    <cellStyle name="Nota 6 3 5" xfId="9881" xr:uid="{9E2A3A1A-C3B1-4D5B-BB0A-10CCD4697F36}"/>
    <cellStyle name="Nota 6 4" xfId="1086" xr:uid="{C8A2D653-63B8-48D7-9140-2FE6CE978F57}"/>
    <cellStyle name="Nota 6 4 2" xfId="5187" xr:uid="{63AFDC4C-619F-4C66-AF56-AA8B52137B6B}"/>
    <cellStyle name="Nota 6 4 2 2" xfId="13464" xr:uid="{AFDAE7CA-37EB-4F38-A6F4-213A3297D455}"/>
    <cellStyle name="Nota 6 4 3" xfId="7212" xr:uid="{5FC2C3A1-CB35-4537-8A79-A6922A70B9B4}"/>
    <cellStyle name="Nota 6 4 3 2" xfId="15489" xr:uid="{44D98299-FFD2-4314-92CE-F7E10234E04C}"/>
    <cellStyle name="Nota 6 4 4" xfId="3145" xr:uid="{591537CF-F399-4BFC-9E3F-073FBDD3EA3A}"/>
    <cellStyle name="Nota 6 4 4 2" xfId="11422" xr:uid="{F01A29FD-9DEF-44F6-A27F-369D7067A1AB}"/>
    <cellStyle name="Nota 6 4 5" xfId="9373" xr:uid="{98CD06AC-416B-49A3-8690-FCE6CB5C8549}"/>
    <cellStyle name="Nota 6 5" xfId="2135" xr:uid="{5A02D76F-C6E9-4A6E-8487-F747848E8334}"/>
    <cellStyle name="Nota 6 5 2" xfId="6220" xr:uid="{A7FFC9FC-AA84-4B67-B867-192231C6CAE9}"/>
    <cellStyle name="Nota 6 5 2 2" xfId="14497" xr:uid="{6B36B488-E301-4436-9403-77993A6D2ACD}"/>
    <cellStyle name="Nota 6 5 3" xfId="8220" xr:uid="{5B895151-6525-47B1-BC07-B6FF98665C58}"/>
    <cellStyle name="Nota 6 5 3 2" xfId="16497" xr:uid="{F14AE60C-E308-48C7-9F69-735C81B4E521}"/>
    <cellStyle name="Nota 6 5 4" xfId="4187" xr:uid="{F30264E1-2E79-46ED-80EA-1B79C503F3E0}"/>
    <cellStyle name="Nota 6 5 4 2" xfId="12464" xr:uid="{E572985B-92FB-4B11-90A2-07C628A09C7D}"/>
    <cellStyle name="Nota 6 5 5" xfId="10415" xr:uid="{2EF53261-72DD-4B75-8667-0DB49B3E6F37}"/>
    <cellStyle name="Nota 6 6" xfId="4687" xr:uid="{275CBB98-C48C-495C-A9F2-BFF864BEE2F9}"/>
    <cellStyle name="Nota 6 6 2" xfId="12964" xr:uid="{D1B52663-B36F-4E92-B43D-91DBFCFB3356}"/>
    <cellStyle name="Nota 6 7" xfId="6714" xr:uid="{F8DC6203-FC6B-434F-A382-8CB92936CE5A}"/>
    <cellStyle name="Nota 6 7 2" xfId="14991" xr:uid="{316EA16A-6525-46A3-918E-6B0DB764ABEB}"/>
    <cellStyle name="Nota 6 8" xfId="2640" xr:uid="{75E2852A-BE33-4140-97C0-CBDA0632E907}"/>
    <cellStyle name="Nota 6 8 2" xfId="10917" xr:uid="{3D7EBE25-D416-4EE8-B568-2789BBF87D45}"/>
    <cellStyle name="Nota 6 9" xfId="8870" xr:uid="{97002FED-B587-4CD5-A6D2-3228214195D5}"/>
    <cellStyle name="Nota 7" xfId="560" xr:uid="{8F4100EC-5DF0-4609-9E6D-69DD520482EC}"/>
    <cellStyle name="Nota 7 2" xfId="335" xr:uid="{4ACCBCE4-EA51-4BAA-820C-F15B42B1223E}"/>
    <cellStyle name="Nota 7 2 2" xfId="1420" xr:uid="{7970C463-4F16-4652-840E-DC5506FCAA23}"/>
    <cellStyle name="Nota 7 2 2 2" xfId="5510" xr:uid="{ECF336EB-14BC-404D-B5E4-6BB37C5448A9}"/>
    <cellStyle name="Nota 7 2 2 2 2" xfId="13787" xr:uid="{7BF7667D-EC29-4207-96CE-4BD61977F3D3}"/>
    <cellStyle name="Nota 7 2 2 3" xfId="7535" xr:uid="{5ADA553A-88D7-4044-B96F-0DD490D90815}"/>
    <cellStyle name="Nota 7 2 2 3 2" xfId="15812" xr:uid="{FD56DB4B-73F1-40F4-99F8-31CECF2A196C}"/>
    <cellStyle name="Nota 7 2 2 4" xfId="3476" xr:uid="{74EE6618-A7B1-4EEC-94F0-B0223F5F5040}"/>
    <cellStyle name="Nota 7 2 2 4 2" xfId="11753" xr:uid="{F57C3DCA-0A1A-4AED-937D-0523C562CB08}"/>
    <cellStyle name="Nota 7 2 2 5" xfId="9704" xr:uid="{B69A93E2-B63E-400F-B7F6-9B2E1747225A}"/>
    <cellStyle name="Nota 7 2 3" xfId="911" xr:uid="{8253B1E9-DCD7-4261-983F-C8CE1A992525}"/>
    <cellStyle name="Nota 7 2 3 2" xfId="5014" xr:uid="{D34D3880-E697-415E-B5CC-63BC9587C212}"/>
    <cellStyle name="Nota 7 2 3 2 2" xfId="13291" xr:uid="{028B047C-0954-4368-8536-769C6FC0377D}"/>
    <cellStyle name="Nota 7 2 3 3" xfId="7039" xr:uid="{FFCB38DA-DC08-4994-857C-A29532A2D452}"/>
    <cellStyle name="Nota 7 2 3 3 2" xfId="15316" xr:uid="{7C55F514-F09B-4597-BD31-3600C5C0090A}"/>
    <cellStyle name="Nota 7 2 3 4" xfId="2971" xr:uid="{0A1765E8-2161-4268-8ABD-3792303754CB}"/>
    <cellStyle name="Nota 7 2 3 4 2" xfId="11248" xr:uid="{541228FC-EC9E-47BE-BA44-F612F2979C3A}"/>
    <cellStyle name="Nota 7 2 3 5" xfId="9200" xr:uid="{0C78BDF2-5BE0-421B-A7E6-728A25078543}"/>
    <cellStyle name="Nota 7 2 4" xfId="1962" xr:uid="{177F3448-072D-45FB-B838-48350B463863}"/>
    <cellStyle name="Nota 7 2 4 2" xfId="6047" xr:uid="{E248A377-9D58-43AD-B2EA-6B662B9037E2}"/>
    <cellStyle name="Nota 7 2 4 2 2" xfId="14324" xr:uid="{3D23E4C7-FF7A-4D06-A302-4BDB7F2BB84B}"/>
    <cellStyle name="Nota 7 2 4 3" xfId="8047" xr:uid="{76FE55EE-A0A5-43C9-9D57-A06219D5FD78}"/>
    <cellStyle name="Nota 7 2 4 3 2" xfId="16324" xr:uid="{4E6F1210-866E-46E6-8D4F-F8F81B024E31}"/>
    <cellStyle name="Nota 7 2 4 4" xfId="4014" xr:uid="{2F4069AC-2A5F-4FD2-85D5-2EB2597D65CC}"/>
    <cellStyle name="Nota 7 2 4 4 2" xfId="12291" xr:uid="{1F035D2C-5A1E-4021-B8D5-EEF1660EAFBA}"/>
    <cellStyle name="Nota 7 2 4 5" xfId="10242" xr:uid="{C211ABEA-20B5-4E07-9D8E-00BD3EF497BB}"/>
    <cellStyle name="Nota 7 2 5" xfId="4510" xr:uid="{20937A5A-F568-49C1-A9C3-292BA6623889}"/>
    <cellStyle name="Nota 7 2 5 2" xfId="12787" xr:uid="{276E37C8-CA5E-49D4-9D35-2B9A0339A97F}"/>
    <cellStyle name="Nota 7 2 6" xfId="6541" xr:uid="{2862E894-0A9E-45BA-9560-0571A16B3C8F}"/>
    <cellStyle name="Nota 7 2 6 2" xfId="14818" xr:uid="{5740A5BE-77C9-49E5-B534-CFD726C1C702}"/>
    <cellStyle name="Nota 7 2 7" xfId="2462" xr:uid="{F6836C40-52D8-4A21-AD42-1FF5BF7EE568}"/>
    <cellStyle name="Nota 7 2 7 2" xfId="10739" xr:uid="{095DE3F3-F001-4E0D-8FEF-E12E5FE38F25}"/>
    <cellStyle name="Nota 7 2 8" xfId="8693" xr:uid="{0713D31C-5734-4EB9-83EC-A3F96D5108AF}"/>
    <cellStyle name="Nota 7 3" xfId="1601" xr:uid="{BBA0711E-3854-4386-A905-BC51B8DA1370}"/>
    <cellStyle name="Nota 7 3 2" xfId="5689" xr:uid="{B664CF7C-3FF7-4D7E-90D4-07D1BC120D49}"/>
    <cellStyle name="Nota 7 3 2 2" xfId="13966" xr:uid="{8173A850-14E3-4831-816C-3D1BE26E5A35}"/>
    <cellStyle name="Nota 7 3 3" xfId="7710" xr:uid="{F34C356F-084D-4C15-89A0-F3C46E4A969E}"/>
    <cellStyle name="Nota 7 3 3 2" xfId="15987" xr:uid="{1F05B1A4-C71A-4C90-B160-D83D830188E1}"/>
    <cellStyle name="Nota 7 3 4" xfId="3655" xr:uid="{74420DCA-6A78-4E0A-9D22-8EF2F54C99D7}"/>
    <cellStyle name="Nota 7 3 4 2" xfId="11932" xr:uid="{E5254CF1-D430-41F2-9ED3-2B395CD2E255}"/>
    <cellStyle name="Nota 7 3 5" xfId="9883" xr:uid="{FBB9F9CA-A0CC-4751-8320-737EE6098002}"/>
    <cellStyle name="Nota 7 4" xfId="1088" xr:uid="{A7B19A76-8F66-42AB-BE41-EB19D2AA23C9}"/>
    <cellStyle name="Nota 7 4 2" xfId="5189" xr:uid="{595090C1-755C-45D8-8E9C-B7B3C86FCC18}"/>
    <cellStyle name="Nota 7 4 2 2" xfId="13466" xr:uid="{98D824C4-B0DA-4E60-B862-2F805F108328}"/>
    <cellStyle name="Nota 7 4 3" xfId="7214" xr:uid="{01659605-A599-4E1A-A43F-1520B2578A2B}"/>
    <cellStyle name="Nota 7 4 3 2" xfId="15491" xr:uid="{7AA2FE39-C065-4DF3-9D0C-40EA32D77631}"/>
    <cellStyle name="Nota 7 4 4" xfId="3147" xr:uid="{B8F39424-D752-441E-88CB-8840D0611EB6}"/>
    <cellStyle name="Nota 7 4 4 2" xfId="11424" xr:uid="{6727D727-34CB-4AF2-BFFE-6AFF63E2A6AF}"/>
    <cellStyle name="Nota 7 4 5" xfId="9375" xr:uid="{DD535C70-98B7-421F-8A6F-93C17BF16707}"/>
    <cellStyle name="Nota 7 5" xfId="2137" xr:uid="{AB5811FE-DC93-444D-92FD-156C32284EB2}"/>
    <cellStyle name="Nota 7 5 2" xfId="6222" xr:uid="{3A9EA958-F669-4FB2-AD64-56646AE44B12}"/>
    <cellStyle name="Nota 7 5 2 2" xfId="14499" xr:uid="{B398725D-C5FD-4BF6-AE7F-A440F6A2F4AF}"/>
    <cellStyle name="Nota 7 5 3" xfId="8222" xr:uid="{8B50779C-BB73-4271-96EB-1EB512E35B0A}"/>
    <cellStyle name="Nota 7 5 3 2" xfId="16499" xr:uid="{FA3981B0-C627-420F-9E0C-7BD9103487D3}"/>
    <cellStyle name="Nota 7 5 4" xfId="4189" xr:uid="{1B8C3252-0A3D-4C3A-B168-8F592BE87582}"/>
    <cellStyle name="Nota 7 5 4 2" xfId="12466" xr:uid="{40D1B410-FE08-4B1F-A168-C9AD57A04C78}"/>
    <cellStyle name="Nota 7 5 5" xfId="10417" xr:uid="{575A31C5-CE99-4234-9F8F-B39476CF2D56}"/>
    <cellStyle name="Nota 7 6" xfId="4689" xr:uid="{CBEB1EB5-C1C3-44B6-A85B-2EA6C431EF3F}"/>
    <cellStyle name="Nota 7 6 2" xfId="12966" xr:uid="{6A29997F-38A9-4506-AD1E-F3924E80D005}"/>
    <cellStyle name="Nota 7 7" xfId="6716" xr:uid="{5B872D93-6E72-4F70-B5DB-E76511662E8C}"/>
    <cellStyle name="Nota 7 7 2" xfId="14993" xr:uid="{4F3E8AC6-1006-40CF-BBBF-5BADF1999828}"/>
    <cellStyle name="Nota 7 8" xfId="2642" xr:uid="{2CD55149-3312-405B-BE40-CCE31AE90E3F}"/>
    <cellStyle name="Nota 7 8 2" xfId="10919" xr:uid="{9983297A-A899-452D-A822-E7AADD1D3ABC}"/>
    <cellStyle name="Nota 7 9" xfId="8872" xr:uid="{F88B55B9-65E8-433B-B00A-CC4407E7C297}"/>
    <cellStyle name="Nota 8" xfId="561" xr:uid="{CFFA1032-B33A-4A1C-8542-BE4C0BFB1F7A}"/>
    <cellStyle name="Nota 8 2" xfId="562" xr:uid="{EDB3A046-116C-47C8-9973-12AFFE74160D}"/>
    <cellStyle name="Nota 8 2 2" xfId="1603" xr:uid="{A4A525BA-BAAB-40DE-ABB4-84677D4BCA9B}"/>
    <cellStyle name="Nota 8 2 2 2" xfId="5691" xr:uid="{03FA7015-7D55-40FA-9708-76A1669BC4DE}"/>
    <cellStyle name="Nota 8 2 2 2 2" xfId="13968" xr:uid="{3E417485-46F2-47A0-A5D5-9E2650CF2FF0}"/>
    <cellStyle name="Nota 8 2 2 3" xfId="7712" xr:uid="{FF917DB2-E53C-47F2-9071-5E0DBC09FDA7}"/>
    <cellStyle name="Nota 8 2 2 3 2" xfId="15989" xr:uid="{030C0F0F-E311-4294-96B8-3BA420994B25}"/>
    <cellStyle name="Nota 8 2 2 4" xfId="3657" xr:uid="{D5031AB4-4448-4C80-8877-E30416DFD252}"/>
    <cellStyle name="Nota 8 2 2 4 2" xfId="11934" xr:uid="{10299500-0283-4421-A893-BAD08AE5B3CE}"/>
    <cellStyle name="Nota 8 2 2 5" xfId="9885" xr:uid="{7119C2FF-F674-4EC9-930C-6BB6D997968F}"/>
    <cellStyle name="Nota 8 2 3" xfId="1090" xr:uid="{4FA0E173-E31A-4D85-AE58-3AAFC69E502B}"/>
    <cellStyle name="Nota 8 2 3 2" xfId="5191" xr:uid="{CA8651D5-69D3-44E6-A11F-068CFE5478C7}"/>
    <cellStyle name="Nota 8 2 3 2 2" xfId="13468" xr:uid="{487DEE6F-A7FD-48D4-AC1E-35916B796284}"/>
    <cellStyle name="Nota 8 2 3 3" xfId="7216" xr:uid="{0A4FF2D6-1864-445F-9E5A-467A0484BF6E}"/>
    <cellStyle name="Nota 8 2 3 3 2" xfId="15493" xr:uid="{6D4DBB32-0A83-4DAF-814F-45AA7ABA8466}"/>
    <cellStyle name="Nota 8 2 3 4" xfId="3149" xr:uid="{56EB380B-003D-46F8-A74B-1712DECEE763}"/>
    <cellStyle name="Nota 8 2 3 4 2" xfId="11426" xr:uid="{B33DD643-6676-45CD-8557-68FD7E8BF532}"/>
    <cellStyle name="Nota 8 2 3 5" xfId="9377" xr:uid="{6796DB8C-D873-42BB-A29A-735F73B6DE51}"/>
    <cellStyle name="Nota 8 2 4" xfId="2139" xr:uid="{954E4890-6D2F-476F-9139-9459025C90CF}"/>
    <cellStyle name="Nota 8 2 4 2" xfId="6224" xr:uid="{3BB26F4A-63A1-4C8E-8236-CA9A338E1756}"/>
    <cellStyle name="Nota 8 2 4 2 2" xfId="14501" xr:uid="{0C7CB79C-E12B-4F6D-B6C3-1164F68C4E6C}"/>
    <cellStyle name="Nota 8 2 4 3" xfId="8224" xr:uid="{67900452-E000-494C-B638-0763AD9544AF}"/>
    <cellStyle name="Nota 8 2 4 3 2" xfId="16501" xr:uid="{563675A5-C068-4017-AFE4-F28A6707FEBA}"/>
    <cellStyle name="Nota 8 2 4 4" xfId="4191" xr:uid="{78F09602-6553-4AEE-B652-246E41282875}"/>
    <cellStyle name="Nota 8 2 4 4 2" xfId="12468" xr:uid="{C7EDF25F-3823-4450-BBA5-3221CA54ADE6}"/>
    <cellStyle name="Nota 8 2 4 5" xfId="10419" xr:uid="{E1B7E366-09FC-46A3-BA7F-98D1A6085D1D}"/>
    <cellStyle name="Nota 8 2 5" xfId="4691" xr:uid="{9E35CEDF-BD55-462A-9E11-1A881550C3E6}"/>
    <cellStyle name="Nota 8 2 5 2" xfId="12968" xr:uid="{0162EBA8-0E3E-43C8-A54C-014467367FAD}"/>
    <cellStyle name="Nota 8 2 6" xfId="6718" xr:uid="{AC496D9B-677D-4A86-A400-AFF08F5FC751}"/>
    <cellStyle name="Nota 8 2 6 2" xfId="14995" xr:uid="{78569DC3-AA5E-4005-AE67-CBE08A9F23EF}"/>
    <cellStyle name="Nota 8 2 7" xfId="2644" xr:uid="{A0ECC0B3-80CD-4AF2-AE9D-C65EAEB8426F}"/>
    <cellStyle name="Nota 8 2 7 2" xfId="10921" xr:uid="{44536C1A-71B8-4E54-A15D-D7A1AE4DC233}"/>
    <cellStyle name="Nota 8 2 8" xfId="8874" xr:uid="{7741E9D7-6627-4094-9BAA-5ABFFEBC97B9}"/>
    <cellStyle name="Nota 8 3" xfId="1602" xr:uid="{2EA7702A-F41A-4297-AA9D-023F02A3F67C}"/>
    <cellStyle name="Nota 8 3 2" xfId="5690" xr:uid="{E7D6079E-3D45-4DAD-A8CB-58A02AD6162D}"/>
    <cellStyle name="Nota 8 3 2 2" xfId="13967" xr:uid="{6B11F043-5C94-46C0-8124-47270D096DDC}"/>
    <cellStyle name="Nota 8 3 3" xfId="7711" xr:uid="{5F9F9E5D-B66E-4091-8D64-985354620B6C}"/>
    <cellStyle name="Nota 8 3 3 2" xfId="15988" xr:uid="{9E487655-9C06-4CB8-817B-04F5D7546DC4}"/>
    <cellStyle name="Nota 8 3 4" xfId="3656" xr:uid="{41914FE9-C93A-42C7-8AEF-C4995589519C}"/>
    <cellStyle name="Nota 8 3 4 2" xfId="11933" xr:uid="{04B7B796-8CA6-499E-A784-76F2E35E9677}"/>
    <cellStyle name="Nota 8 3 5" xfId="9884" xr:uid="{ACD3D71D-5C92-4A1D-8626-BA8B25FC2422}"/>
    <cellStyle name="Nota 8 4" xfId="1089" xr:uid="{E8F4C624-BD62-4364-BC2F-4877DB94E46E}"/>
    <cellStyle name="Nota 8 4 2" xfId="5190" xr:uid="{5BE6B1FD-E029-4D6E-8E96-B57272B7B2A5}"/>
    <cellStyle name="Nota 8 4 2 2" xfId="13467" xr:uid="{42160545-DC3E-4D96-92E2-BE52E6AE2F41}"/>
    <cellStyle name="Nota 8 4 3" xfId="7215" xr:uid="{DB447804-C034-47C5-A613-4A73EB7D5E05}"/>
    <cellStyle name="Nota 8 4 3 2" xfId="15492" xr:uid="{90420FDE-5E70-436E-A878-9404A346848B}"/>
    <cellStyle name="Nota 8 4 4" xfId="3148" xr:uid="{78EE3E9A-B805-4886-A1D5-3954B4C3F0C3}"/>
    <cellStyle name="Nota 8 4 4 2" xfId="11425" xr:uid="{F727ADF3-450F-4C7A-A9DF-2B2E17AAA321}"/>
    <cellStyle name="Nota 8 4 5" xfId="9376" xr:uid="{60BE9EEB-0D3B-45E9-A364-3CD6E5887FAC}"/>
    <cellStyle name="Nota 8 5" xfId="2138" xr:uid="{EB31A157-CA7D-4E7C-88CC-7520BB8E5DF6}"/>
    <cellStyle name="Nota 8 5 2" xfId="6223" xr:uid="{6FEB8E09-959D-4B6C-992D-543F51C7602B}"/>
    <cellStyle name="Nota 8 5 2 2" xfId="14500" xr:uid="{A2D1528E-2DE3-4EE8-A5C5-CA389AFEAAEB}"/>
    <cellStyle name="Nota 8 5 3" xfId="8223" xr:uid="{578BBA65-3810-4E13-BF91-89274B5AFAE5}"/>
    <cellStyle name="Nota 8 5 3 2" xfId="16500" xr:uid="{20F5A6D5-04D5-48D8-958F-39CFABBCC00C}"/>
    <cellStyle name="Nota 8 5 4" xfId="4190" xr:uid="{69E904D8-AF77-414D-8505-A4BB094304A0}"/>
    <cellStyle name="Nota 8 5 4 2" xfId="12467" xr:uid="{358078EA-529C-4704-BDA2-EE37C653CA56}"/>
    <cellStyle name="Nota 8 5 5" xfId="10418" xr:uid="{76977A3C-23C4-45A3-8EB3-1B9D8E73BC57}"/>
    <cellStyle name="Nota 8 6" xfId="4690" xr:uid="{23036F7B-B730-4645-ACDA-AC71A8570D72}"/>
    <cellStyle name="Nota 8 6 2" xfId="12967" xr:uid="{93061425-233F-4197-8EB5-9BC418E673EB}"/>
    <cellStyle name="Nota 8 7" xfId="6717" xr:uid="{900C9283-314D-4EA9-8985-6F20FCFD0088}"/>
    <cellStyle name="Nota 8 7 2" xfId="14994" xr:uid="{A99596E6-39D2-4713-ADD8-7F84031BC8A1}"/>
    <cellStyle name="Nota 8 8" xfId="2643" xr:uid="{DE4E8984-9E24-4539-8AF4-F0DA3C4EC196}"/>
    <cellStyle name="Nota 8 8 2" xfId="10920" xr:uid="{0F9FA4BF-CB3A-4630-BB64-40B055A58C26}"/>
    <cellStyle name="Nota 8 9" xfId="8873" xr:uid="{C939CDCC-720F-4CBF-82E9-F7B27B691E0A}"/>
    <cellStyle name="Nota 9" xfId="563" xr:uid="{EBF66421-50DC-4F3F-9ADC-5C2146AB4FE7}"/>
    <cellStyle name="Nota 9 2" xfId="564" xr:uid="{C8289A54-060A-4B1D-9E7E-D3026779D52C}"/>
    <cellStyle name="Nota 9 2 2" xfId="1605" xr:uid="{BA7DD415-AE4E-443A-A656-FEDB70841CAC}"/>
    <cellStyle name="Nota 9 2 2 2" xfId="5693" xr:uid="{4AE68B25-B09B-4224-B79E-778C6CD096D2}"/>
    <cellStyle name="Nota 9 2 2 2 2" xfId="13970" xr:uid="{145BF3A8-DE59-43D9-9131-E62CF508954E}"/>
    <cellStyle name="Nota 9 2 2 3" xfId="7714" xr:uid="{823FD676-7C76-4B9B-9A5E-D0F1060CF146}"/>
    <cellStyle name="Nota 9 2 2 3 2" xfId="15991" xr:uid="{CBD9AA6F-2880-434F-BF8B-B619DAC14CAA}"/>
    <cellStyle name="Nota 9 2 2 4" xfId="3659" xr:uid="{48E0F14F-E73C-478A-B985-A52F5B876C7E}"/>
    <cellStyle name="Nota 9 2 2 4 2" xfId="11936" xr:uid="{633C7C50-DA82-4822-8543-85A6C2B27D2C}"/>
    <cellStyle name="Nota 9 2 2 5" xfId="9887" xr:uid="{12C924B6-1439-4975-BC50-A028CC02AB1C}"/>
    <cellStyle name="Nota 9 2 3" xfId="1092" xr:uid="{29D09756-F33A-402D-915D-A4162AA8A54C}"/>
    <cellStyle name="Nota 9 2 3 2" xfId="5193" xr:uid="{1BBA8CAF-C036-416A-B8FE-032606B360E1}"/>
    <cellStyle name="Nota 9 2 3 2 2" xfId="13470" xr:uid="{DE062803-6353-41D5-A265-392BED17D539}"/>
    <cellStyle name="Nota 9 2 3 3" xfId="7218" xr:uid="{E4BB8BA2-4A0C-403D-8E23-E90251DBF827}"/>
    <cellStyle name="Nota 9 2 3 3 2" xfId="15495" xr:uid="{41B0E818-4327-4607-8204-69F5350E8BAC}"/>
    <cellStyle name="Nota 9 2 3 4" xfId="3151" xr:uid="{8941EAE7-BA09-403E-B098-AA4FF6E76A30}"/>
    <cellStyle name="Nota 9 2 3 4 2" xfId="11428" xr:uid="{7EF162B7-FDDF-4D48-8D46-3F93CF230205}"/>
    <cellStyle name="Nota 9 2 3 5" xfId="9379" xr:uid="{CEF5B026-FB6D-4075-AFFF-A7BCB675306F}"/>
    <cellStyle name="Nota 9 2 4" xfId="2141" xr:uid="{6476C7A0-8975-4526-B07F-1BA890DBD8CC}"/>
    <cellStyle name="Nota 9 2 4 2" xfId="6226" xr:uid="{4918DDB0-D743-47BD-A573-1FE13ACD335F}"/>
    <cellStyle name="Nota 9 2 4 2 2" xfId="14503" xr:uid="{872EF510-546C-4499-92C5-EB864ED1F231}"/>
    <cellStyle name="Nota 9 2 4 3" xfId="8226" xr:uid="{2FADED2F-EADD-48CF-8CB1-AE365B4C00CF}"/>
    <cellStyle name="Nota 9 2 4 3 2" xfId="16503" xr:uid="{F4D3A3CC-5B45-4448-9D2F-8E05ED6117B7}"/>
    <cellStyle name="Nota 9 2 4 4" xfId="4193" xr:uid="{DB82A89B-DC8B-43C4-A222-0FEE0AA881EF}"/>
    <cellStyle name="Nota 9 2 4 4 2" xfId="12470" xr:uid="{450F08A0-DEED-4D69-B6C1-B62B0ECB9FE4}"/>
    <cellStyle name="Nota 9 2 4 5" xfId="10421" xr:uid="{D2EEA138-A4C7-4ED3-AA1F-970BB7CAA304}"/>
    <cellStyle name="Nota 9 2 5" xfId="4693" xr:uid="{F98A6890-2996-464C-9975-2F866789ABD0}"/>
    <cellStyle name="Nota 9 2 5 2" xfId="12970" xr:uid="{87E5F2D9-813E-4666-BC1B-3D3CD8A86156}"/>
    <cellStyle name="Nota 9 2 6" xfId="6720" xr:uid="{98F4348C-7AD6-429C-918A-075813AE21FB}"/>
    <cellStyle name="Nota 9 2 6 2" xfId="14997" xr:uid="{7F8FB203-3DB5-4CF8-A683-F48BF14C21FC}"/>
    <cellStyle name="Nota 9 2 7" xfId="2646" xr:uid="{6E399934-EE4F-4143-9470-677503FA7892}"/>
    <cellStyle name="Nota 9 2 7 2" xfId="10923" xr:uid="{EEC90B5A-4E7A-43CC-99EB-BA8FC68BF2D7}"/>
    <cellStyle name="Nota 9 2 8" xfId="8876" xr:uid="{1A5F69E7-563B-474F-8D7A-71D4727BA67E}"/>
    <cellStyle name="Nota 9 3" xfId="1604" xr:uid="{ACE5E2C6-DB4E-48A1-9286-E3B9CEA56DD6}"/>
    <cellStyle name="Nota 9 3 2" xfId="5692" xr:uid="{72DA39D7-B1A4-422A-B575-E31804FBF004}"/>
    <cellStyle name="Nota 9 3 2 2" xfId="13969" xr:uid="{36752568-6609-4362-942C-53E738E89170}"/>
    <cellStyle name="Nota 9 3 3" xfId="7713" xr:uid="{8B3DCC45-2469-4350-B514-0A1B9794D3B3}"/>
    <cellStyle name="Nota 9 3 3 2" xfId="15990" xr:uid="{85415583-2419-4D87-96C1-CA999EBB1F0C}"/>
    <cellStyle name="Nota 9 3 4" xfId="3658" xr:uid="{127D5698-67BA-40A4-9640-B7AB54CF07BC}"/>
    <cellStyle name="Nota 9 3 4 2" xfId="11935" xr:uid="{2345CBC0-4CE6-4EC2-BECF-1B489F637721}"/>
    <cellStyle name="Nota 9 3 5" xfId="9886" xr:uid="{2675849B-E88C-4894-8346-305A16E1984F}"/>
    <cellStyle name="Nota 9 4" xfId="1091" xr:uid="{9CAD4479-48C7-43CF-90EE-DDA2DB4C079C}"/>
    <cellStyle name="Nota 9 4 2" xfId="5192" xr:uid="{EE527D89-BAB0-4848-9A19-9B29749BFA09}"/>
    <cellStyle name="Nota 9 4 2 2" xfId="13469" xr:uid="{9258DA91-0D4D-4AC3-AA38-399F4CE714EB}"/>
    <cellStyle name="Nota 9 4 3" xfId="7217" xr:uid="{44DFB6DD-94DA-4AD5-8A3B-D6FF58DDF048}"/>
    <cellStyle name="Nota 9 4 3 2" xfId="15494" xr:uid="{A4A3B3D3-D7A3-43AA-B573-234FBE90FA26}"/>
    <cellStyle name="Nota 9 4 4" xfId="3150" xr:uid="{228AB617-9D08-4A5C-BE88-3BAEA7AE3E65}"/>
    <cellStyle name="Nota 9 4 4 2" xfId="11427" xr:uid="{0ED77705-646E-422F-9CC1-244C0E60198B}"/>
    <cellStyle name="Nota 9 4 5" xfId="9378" xr:uid="{01E6E6E4-BABD-4674-B7AC-069C8B41FFBD}"/>
    <cellStyle name="Nota 9 5" xfId="2140" xr:uid="{38E7FCFF-88C6-486E-90F3-C4543F1230BB}"/>
    <cellStyle name="Nota 9 5 2" xfId="6225" xr:uid="{63A25351-E94C-458A-AA8A-E39E6BEEE07D}"/>
    <cellStyle name="Nota 9 5 2 2" xfId="14502" xr:uid="{7DCA74E6-413D-4F4C-A1E4-327D6AE7BF6C}"/>
    <cellStyle name="Nota 9 5 3" xfId="8225" xr:uid="{D4A31C2F-E0E4-4A95-9AE5-E4576A659FA9}"/>
    <cellStyle name="Nota 9 5 3 2" xfId="16502" xr:uid="{2744B7C4-38F6-4E71-B6E6-46B456AD523F}"/>
    <cellStyle name="Nota 9 5 4" xfId="4192" xr:uid="{7BB9B1DD-162B-4767-8540-221BE70BCFFC}"/>
    <cellStyle name="Nota 9 5 4 2" xfId="12469" xr:uid="{DC28E914-A4CB-4DDF-83FC-26F62D54B2F3}"/>
    <cellStyle name="Nota 9 5 5" xfId="10420" xr:uid="{69CEEC23-0774-4658-B4EB-32BFBCE30D84}"/>
    <cellStyle name="Nota 9 6" xfId="4692" xr:uid="{B1C10BCC-5F2F-4055-B0D6-330FCB470B97}"/>
    <cellStyle name="Nota 9 6 2" xfId="12969" xr:uid="{A22AFEC8-0888-4B21-AA79-1206424568A2}"/>
    <cellStyle name="Nota 9 7" xfId="6719" xr:uid="{DED204CF-7641-4C10-B811-A58D9A8F967F}"/>
    <cellStyle name="Nota 9 7 2" xfId="14996" xr:uid="{18802337-FE12-45AD-A81E-D1F6302E9ECB}"/>
    <cellStyle name="Nota 9 8" xfId="2645" xr:uid="{7A897261-6036-4C23-B7A7-BA3CCF1F2572}"/>
    <cellStyle name="Nota 9 8 2" xfId="10922" xr:uid="{B785CD8B-D1EA-4FC5-A0EB-13FFE86CFC16}"/>
    <cellStyle name="Nota 9 9" xfId="8875" xr:uid="{9F11C8B7-726F-4E1B-8252-F83DA517F122}"/>
    <cellStyle name="Porcentagem" xfId="7" builtinId="5"/>
    <cellStyle name="Porcentagem 2" xfId="565" xr:uid="{59524FC0-11FA-4F86-8F45-1679712E539D}"/>
    <cellStyle name="Porcentagem 2 2" xfId="1606" xr:uid="{850A9D0E-84A0-4591-B0A3-B7970E09E0FC}"/>
    <cellStyle name="Porcentagem 2 3" xfId="1093" xr:uid="{E19AD0A3-78CA-4B4D-9DC5-D21D2C82E51E}"/>
    <cellStyle name="Porcentagem 2 4" xfId="16894" xr:uid="{2AB00CB6-4211-47EE-B209-64FF22395DBB}"/>
    <cellStyle name="Porcentagem 2 5" xfId="16906" xr:uid="{0D5EA796-6DE3-4555-8FEE-1017DEEBED44}"/>
    <cellStyle name="Porcentagem 3" xfId="1162" xr:uid="{F5486BCE-2801-4164-AB33-0EA6B21F3447}"/>
    <cellStyle name="Porcentagem 3 2" xfId="5254" xr:uid="{211D031F-328C-4E7B-B2FF-D462D2158482}"/>
    <cellStyle name="Porcentagem 3 2 2" xfId="13531" xr:uid="{560FAA44-9151-480D-A484-9C34D71F3450}"/>
    <cellStyle name="Porcentagem 3 3" xfId="7279" xr:uid="{9307EC42-894F-4F19-96FA-3BC72D175BFC}"/>
    <cellStyle name="Porcentagem 3 3 2" xfId="15556" xr:uid="{4D1FE075-371D-4731-B227-CF4D2F90A9E3}"/>
    <cellStyle name="Porcentagem 3 4" xfId="3219" xr:uid="{EA399C67-7538-4B43-9DC7-D890C55BF639}"/>
    <cellStyle name="Porcentagem 3 4 2" xfId="11496" xr:uid="{2648E3A7-EA51-4AAE-94DA-232CDA57FC33}"/>
    <cellStyle name="Porcentagem 3 5" xfId="9447" xr:uid="{32BE2FDA-5F8E-4497-A07D-735A63A73ADF}"/>
    <cellStyle name="Porcentagem 4" xfId="1660" xr:uid="{56F5276F-D766-4B14-9630-C23AE05525B1}"/>
    <cellStyle name="Porcentagem 4 2" xfId="5746" xr:uid="{42AE425F-4794-4EBA-9B7C-BFBBDCF09945}"/>
    <cellStyle name="Porcentagem 4 2 2" xfId="14023" xr:uid="{C1EC71BF-82AA-49C8-85D8-F913E78D1021}"/>
    <cellStyle name="Porcentagem 4 3" xfId="7746" xr:uid="{08BA6A82-335D-4EC2-A717-DE4CEBD1C821}"/>
    <cellStyle name="Porcentagem 4 3 2" xfId="16023" xr:uid="{4E8C57B5-867B-4357-994E-82544923DA7C}"/>
    <cellStyle name="Porcentagem 4 4" xfId="3712" xr:uid="{1E4FB002-2A49-4B52-8964-A3A376D914E6}"/>
    <cellStyle name="Porcentagem 4 4 2" xfId="11989" xr:uid="{B96F6D73-DA4F-4601-A3CC-F0DBBF9F2ED3}"/>
    <cellStyle name="Porcentagem 4 5" xfId="9940" xr:uid="{F313F6EC-28B0-4925-BE55-9114C4D2B697}"/>
    <cellStyle name="Porcentagem 5" xfId="8246" xr:uid="{245BDC12-3DD4-45FB-8C75-E9D23D19A8EE}"/>
    <cellStyle name="Porcentagem 5 2" xfId="16523" xr:uid="{13DA7D84-595C-4852-8850-29F750BDA780}"/>
    <cellStyle name="Porcentagem 6" xfId="2165" xr:uid="{39ABA9F0-03B6-46F4-85D2-DCA53852DCC5}"/>
    <cellStyle name="Porcentagem 7" xfId="16888" xr:uid="{CB1807F5-2717-4262-BFAA-C8DB03B354F7}"/>
    <cellStyle name="Porcentagem 8" xfId="16900" xr:uid="{0836CF07-617B-4659-9778-93901FDF7CF6}"/>
    <cellStyle name="Saída 2" xfId="449" xr:uid="{53B9889B-E8A9-467C-B4AB-50AECBBA1F86}"/>
    <cellStyle name="Saída 3" xfId="453" xr:uid="{6EC6A830-6338-4F82-B929-B057DC5EF1F3}"/>
    <cellStyle name="Saída 3 2" xfId="1520" xr:uid="{D0F02FD0-C9FF-41CB-8863-6E3A3841E18F}"/>
    <cellStyle name="Saída 3 2 2" xfId="5610" xr:uid="{BF50FBAB-65BC-48EC-9EE0-A540E5317FE5}"/>
    <cellStyle name="Saída 3 2 2 2" xfId="8324" xr:uid="{97C60251-799E-4EB4-9DF1-B83D63855442}"/>
    <cellStyle name="Saída 3 2 2 2 2" xfId="16601" xr:uid="{7F420F7A-0E76-4D97-95B1-3D3424658287}"/>
    <cellStyle name="Saída 3 2 2 2 3" xfId="16811" xr:uid="{C3B166B7-5C21-4444-BD4B-87908A97BD62}"/>
    <cellStyle name="Saída 3 2 2 3" xfId="8374" xr:uid="{70822427-CA70-4843-98C7-53ABD244A7A4}"/>
    <cellStyle name="Saída 3 2 2 3 2" xfId="16651" xr:uid="{21603225-9E66-417F-AFF1-9BEEA1F2D000}"/>
    <cellStyle name="Saída 3 2 2 3 3" xfId="16861" xr:uid="{7D30DC5A-E4A6-4D89-A465-D50B4BD29F99}"/>
    <cellStyle name="Saída 3 2 2 4" xfId="8306" xr:uid="{DCA2E600-7E0C-486D-AE62-87E7ABF80B6E}"/>
    <cellStyle name="Saída 3 2 2 4 2" xfId="16583" xr:uid="{3F4499C5-4C88-4B08-BC4E-2D7561A36976}"/>
    <cellStyle name="Saída 3 2 2 4 3" xfId="16795" xr:uid="{D3E55D80-C85F-4526-A69D-076BC5B0B9A0}"/>
    <cellStyle name="Saída 3 2 2 5" xfId="8379" xr:uid="{139F1379-9B7D-4E38-9BE6-C6659D757C99}"/>
    <cellStyle name="Saída 3 2 2 5 2" xfId="16656" xr:uid="{2BA56F6F-659A-400B-9474-A97B01666A77}"/>
    <cellStyle name="Saída 3 2 2 5 3" xfId="16866" xr:uid="{16D25374-DF50-4893-8AE8-EB319EC45BB5}"/>
    <cellStyle name="Saída 3 2 2 6" xfId="8366" xr:uid="{3F1E1DE4-049E-400E-BDD7-2BC1BDCEE61E}"/>
    <cellStyle name="Saída 3 2 2 6 2" xfId="16643" xr:uid="{985F7A3C-FEE7-4F51-B865-C6A0412244E9}"/>
    <cellStyle name="Saída 3 2 2 6 3" xfId="16853" xr:uid="{227A6EFB-71B3-42CB-A429-1A9DF4ACE546}"/>
    <cellStyle name="Saída 3 2 2 7" xfId="13887" xr:uid="{8C865DDC-6858-4669-BD9E-6322ED5D1CBD}"/>
    <cellStyle name="Saída 3 2 2 8" xfId="16715" xr:uid="{E15031AE-1A32-4C36-BDD4-BD929674ACF6}"/>
    <cellStyle name="Saída 3 2 3" xfId="3576" xr:uid="{F7D099D0-E311-4043-B514-072FB4614406}"/>
    <cellStyle name="Saída 3 2 3 2" xfId="11853" xr:uid="{079AB885-9D38-4E0B-AE0D-59B83100D609}"/>
    <cellStyle name="Saída 3 2 3 3" xfId="16685" xr:uid="{24DB9A84-4D67-4161-B2C6-2C88ADCF6D5D}"/>
    <cellStyle name="Saída 3 2 4" xfId="9804" xr:uid="{1F8BDEEB-F5C0-4CE1-929C-7F13BA5F61C9}"/>
    <cellStyle name="Saída 3 3" xfId="1642" xr:uid="{E2168B7D-92E9-42D0-A0DF-A71B91828838}"/>
    <cellStyle name="Saída 3 3 2" xfId="5728" xr:uid="{5EEDF780-C16F-41BC-8FE8-9EFE64E8A64D}"/>
    <cellStyle name="Saída 3 3 2 2" xfId="8337" xr:uid="{DEC0FA2B-8AA8-4015-9704-BA8D16E7800D}"/>
    <cellStyle name="Saída 3 3 2 2 2" xfId="16614" xr:uid="{2AFAEEFC-CF51-41EB-A757-18720815E5AC}"/>
    <cellStyle name="Saída 3 3 2 2 3" xfId="16824" xr:uid="{44C643DC-0789-4A9E-8339-F8249899D736}"/>
    <cellStyle name="Saída 3 3 2 3" xfId="8357" xr:uid="{4C5375B6-F94A-4A46-A5B4-57B814E5D2BB}"/>
    <cellStyle name="Saída 3 3 2 3 2" xfId="16634" xr:uid="{0088BEC0-F4B6-473E-9999-D1E46285B0B9}"/>
    <cellStyle name="Saída 3 3 2 3 3" xfId="16844" xr:uid="{3600D489-1836-40A7-B5D2-F85EF2E78354}"/>
    <cellStyle name="Saída 3 3 2 4" xfId="8391" xr:uid="{64744236-4422-448C-9D85-CDCFB96A17CA}"/>
    <cellStyle name="Saída 3 3 2 4 2" xfId="16668" xr:uid="{14B0B5B4-B6B5-4F2D-B00A-391B43F58536}"/>
    <cellStyle name="Saída 3 3 2 4 3" xfId="16878" xr:uid="{BBE81180-71CF-47A3-A2A4-8CBE5246EA37}"/>
    <cellStyle name="Saída 3 3 2 5" xfId="8267" xr:uid="{D9EAD0B0-9D33-41DA-9D0E-20B57927983C}"/>
    <cellStyle name="Saída 3 3 2 5 2" xfId="16544" xr:uid="{0BE507DA-9F16-4B77-9F2F-19FEC2A9EEA2}"/>
    <cellStyle name="Saída 3 3 2 5 3" xfId="16758" xr:uid="{C11B9493-D0AC-4B93-89EE-FA62560B2610}"/>
    <cellStyle name="Saída 3 3 2 6" xfId="8381" xr:uid="{B2971CBC-4A0A-461C-99D8-AB84DE1E72D7}"/>
    <cellStyle name="Saída 3 3 2 6 2" xfId="16658" xr:uid="{4C96051F-7CCB-4368-8D3D-5B84FF209783}"/>
    <cellStyle name="Saída 3 3 2 6 3" xfId="16868" xr:uid="{7233D0E4-8509-457A-A315-5705CC960625}"/>
    <cellStyle name="Saída 3 3 2 7" xfId="14005" xr:uid="{AC67D2DD-E12E-4D31-9DB3-F6C23DD1740D}"/>
    <cellStyle name="Saída 3 3 2 8" xfId="16726" xr:uid="{09925110-9A5C-48C1-BF52-1812A3E93523}"/>
    <cellStyle name="Saída 3 3 3" xfId="3694" xr:uid="{F3EFB2D9-A3E5-4163-9474-9B47027D396F}"/>
    <cellStyle name="Saída 3 3 3 2" xfId="11971" xr:uid="{A106E955-ABC9-4BF7-8B39-DCD838AA990E}"/>
    <cellStyle name="Saída 3 3 3 3" xfId="16696" xr:uid="{5D734824-C2A5-4482-8943-1AA302AB6353}"/>
    <cellStyle name="Saída 3 3 4" xfId="9922" xr:uid="{BF3E2B0F-DB3D-47B1-8343-D48F5E104739}"/>
    <cellStyle name="Saída 3 4" xfId="1638" xr:uid="{2C20DE0A-DE30-4CC0-BA82-EB1E0A755193}"/>
    <cellStyle name="Saída 3 4 2" xfId="5724" xr:uid="{E6FDA8B1-5F91-4D96-803A-019446854DBB}"/>
    <cellStyle name="Saída 3 4 2 2" xfId="8333" xr:uid="{1BAE996C-1CE8-4D29-811C-10378AC32231}"/>
    <cellStyle name="Saída 3 4 2 2 2" xfId="16610" xr:uid="{2BAEC402-1D92-4497-A057-46385A1FFFBD}"/>
    <cellStyle name="Saída 3 4 2 2 3" xfId="16820" xr:uid="{09CB925A-AC14-43BF-9735-A4A9E2EDF8F7}"/>
    <cellStyle name="Saída 3 4 2 3" xfId="8255" xr:uid="{9435303D-493C-48C9-9666-C59C0414E1D8}"/>
    <cellStyle name="Saída 3 4 2 3 2" xfId="16532" xr:uid="{B29C7D82-1D7B-4A89-885D-8C3CA40A0971}"/>
    <cellStyle name="Saída 3 4 2 3 3" xfId="16746" xr:uid="{17D85EF2-26E9-477B-8894-441C0E9C697B}"/>
    <cellStyle name="Saída 3 4 2 4" xfId="8390" xr:uid="{948766B6-FF6F-428B-9A5B-DC585F134BA0}"/>
    <cellStyle name="Saída 3 4 2 4 2" xfId="16667" xr:uid="{7414696D-A86C-425B-8706-18899B341EF5}"/>
    <cellStyle name="Saída 3 4 2 4 3" xfId="16877" xr:uid="{DBE7F7A4-E545-4467-BDCA-BB52A0AF0E29}"/>
    <cellStyle name="Saída 3 4 2 5" xfId="8253" xr:uid="{31EAFE17-DCCE-4974-9211-1F94FBE0BAE7}"/>
    <cellStyle name="Saída 3 4 2 5 2" xfId="16530" xr:uid="{E68DB41B-42C7-4E1C-AF0F-362DAED5CF13}"/>
    <cellStyle name="Saída 3 4 2 5 3" xfId="16745" xr:uid="{5BC4B4D7-7087-403E-AF0F-8DC4BB721777}"/>
    <cellStyle name="Saída 3 4 2 6" xfId="8276" xr:uid="{2A62773C-8EE1-41CA-8719-20D46A99A1AB}"/>
    <cellStyle name="Saída 3 4 2 6 2" xfId="16553" xr:uid="{A763A80D-97F2-4495-804D-AA01935BA1B4}"/>
    <cellStyle name="Saída 3 4 2 6 3" xfId="16767" xr:uid="{E7A7CB02-6D53-4BB9-B2CF-73FD8F4203EE}"/>
    <cellStyle name="Saída 3 4 2 7" xfId="14001" xr:uid="{E50EFCAC-53F9-4883-A18A-AF866259D16C}"/>
    <cellStyle name="Saída 3 4 2 8" xfId="16722" xr:uid="{ED7D89ED-7C5B-489D-9A4B-A4A73BDE3DBF}"/>
    <cellStyle name="Saída 3 4 3" xfId="3690" xr:uid="{BC6B5E17-62A3-4201-91B1-84C3BAD320C2}"/>
    <cellStyle name="Saída 3 4 3 2" xfId="11967" xr:uid="{A76919BA-D8C3-479B-B118-24EF6DE63D9E}"/>
    <cellStyle name="Saída 3 4 3 3" xfId="16692" xr:uid="{94228C4F-2F59-4E32-B55E-3C1A226DDBCD}"/>
    <cellStyle name="Saída 3 4 4" xfId="9918" xr:uid="{AC8558F6-71DC-4E69-9607-84E25BCBCEFD}"/>
    <cellStyle name="Saída 3 5" xfId="1653" xr:uid="{100D6FD9-8DCC-4DA9-BDC8-C06E6BB7E33B}"/>
    <cellStyle name="Saída 3 5 2" xfId="5739" xr:uid="{D9F26E9C-BBDE-480A-8BEA-BAFD7A2E6249}"/>
    <cellStyle name="Saída 3 5 2 2" xfId="8346" xr:uid="{0671B0A6-CBDD-4B5D-A795-5B05F37C622B}"/>
    <cellStyle name="Saída 3 5 2 2 2" xfId="16623" xr:uid="{55E7E673-F1DE-451E-B7ED-CAAFA38E4C3E}"/>
    <cellStyle name="Saída 3 5 2 2 3" xfId="16833" xr:uid="{EFF6F648-CBDA-4F02-8AC7-099B6CB1FA31}"/>
    <cellStyle name="Saída 3 5 2 3" xfId="8358" xr:uid="{782BE603-AB61-49FD-87ED-ACBB10BE6A1C}"/>
    <cellStyle name="Saída 3 5 2 3 2" xfId="16635" xr:uid="{A8322ACF-7747-4132-A680-8A1C165DA4A5}"/>
    <cellStyle name="Saída 3 5 2 3 3" xfId="16845" xr:uid="{44AC4861-AF25-48DA-BF56-7F4B96215E0E}"/>
    <cellStyle name="Saída 3 5 2 4" xfId="8355" xr:uid="{BEF39932-E94F-4804-BAD9-137C8B8681E6}"/>
    <cellStyle name="Saída 3 5 2 4 2" xfId="16632" xr:uid="{E24FEB32-85B3-4563-8E39-DC0FE05A4B16}"/>
    <cellStyle name="Saída 3 5 2 4 3" xfId="16842" xr:uid="{677C72BB-05B4-473F-9FA7-BD4089F0A884}"/>
    <cellStyle name="Saída 3 5 2 5" xfId="8281" xr:uid="{53FF195A-EBA6-4282-8F21-05A7E1767218}"/>
    <cellStyle name="Saída 3 5 2 5 2" xfId="16558" xr:uid="{675B0BBC-7F7D-45B9-85DB-802E936446E3}"/>
    <cellStyle name="Saída 3 5 2 5 3" xfId="16771" xr:uid="{9E566894-C701-4D99-974E-5EDF3343789E}"/>
    <cellStyle name="Saída 3 5 2 6" xfId="8362" xr:uid="{BE77E060-CB07-4623-9677-8A9C7E08D4E6}"/>
    <cellStyle name="Saída 3 5 2 6 2" xfId="16639" xr:uid="{79D96833-9512-4E39-B5EF-334766F0A95B}"/>
    <cellStyle name="Saída 3 5 2 6 3" xfId="16849" xr:uid="{3F56B2BD-2284-4CD3-BAB6-CF983F3604A5}"/>
    <cellStyle name="Saída 3 5 2 7" xfId="14016" xr:uid="{FF6EB7CC-3496-41CF-953E-F9CF3EC7EA05}"/>
    <cellStyle name="Saída 3 5 2 8" xfId="16735" xr:uid="{AC6A041E-8926-479E-8028-F1E5D50795DD}"/>
    <cellStyle name="Saída 3 5 3" xfId="3705" xr:uid="{628DF5F0-8407-4D04-A1DE-7D76F493454A}"/>
    <cellStyle name="Saída 3 5 3 2" xfId="11982" xr:uid="{8C786054-9D4D-4A99-B232-8B6A1453F916}"/>
    <cellStyle name="Saída 3 5 3 3" xfId="16705" xr:uid="{1CB53A7C-23B5-4521-8D37-129D0A52CFDD}"/>
    <cellStyle name="Saída 3 5 4" xfId="9933" xr:uid="{4ED3C8AB-0697-40BD-B1FB-846CD8940170}"/>
    <cellStyle name="Saída 3 6" xfId="1650" xr:uid="{B4DCD8F1-CA60-4BD9-966B-E77C971E308A}"/>
    <cellStyle name="Saída 3 6 2" xfId="5736" xr:uid="{0AC79D43-82A6-4F63-87F1-B700436C0D02}"/>
    <cellStyle name="Saída 3 6 2 2" xfId="8343" xr:uid="{41BCC059-A01C-4F42-9D36-F4030C58FB8A}"/>
    <cellStyle name="Saída 3 6 2 2 2" xfId="16620" xr:uid="{4DEE7158-E89C-4737-B8E6-672BAFBD9BE7}"/>
    <cellStyle name="Saída 3 6 2 2 3" xfId="16830" xr:uid="{267F39CF-8D8D-4A10-A29E-DEE59B7916ED}"/>
    <cellStyle name="Saída 3 6 2 3" xfId="8364" xr:uid="{D4D27274-69BC-4A79-B008-3EBEF0E0ACD5}"/>
    <cellStyle name="Saída 3 6 2 3 2" xfId="16641" xr:uid="{C2815A33-1376-42CB-8AA1-232C504E9FB7}"/>
    <cellStyle name="Saída 3 6 2 3 3" xfId="16851" xr:uid="{0BB24DE6-32E5-46F4-9FEA-82D5D6AE33D3}"/>
    <cellStyle name="Saída 3 6 2 4" xfId="8286" xr:uid="{63B83A66-01A8-45C0-AF6D-4251FE6834E0}"/>
    <cellStyle name="Saída 3 6 2 4 2" xfId="16563" xr:uid="{6A0D4EBA-0551-4AAF-B472-F1DBEAA329B0}"/>
    <cellStyle name="Saída 3 6 2 4 3" xfId="16776" xr:uid="{7120471D-0A8F-4DC2-BD03-1FA013D232C6}"/>
    <cellStyle name="Saída 3 6 2 5" xfId="8285" xr:uid="{913798CE-1814-4CA7-9B4B-13FB13D57791}"/>
    <cellStyle name="Saída 3 6 2 5 2" xfId="16562" xr:uid="{190049C8-D193-44BB-833E-0A7A9F3CE8E5}"/>
    <cellStyle name="Saída 3 6 2 5 3" xfId="16775" xr:uid="{0C0BA13D-C967-4EF8-B449-ED459E7721CD}"/>
    <cellStyle name="Saída 3 6 2 6" xfId="8389" xr:uid="{AC8AF790-94E2-4711-A646-486997D3D051}"/>
    <cellStyle name="Saída 3 6 2 6 2" xfId="16666" xr:uid="{170EF639-9A64-4517-9027-2B769161802E}"/>
    <cellStyle name="Saída 3 6 2 6 3" xfId="16876" xr:uid="{8F44A321-B1ED-4AAE-938F-B7F84B9BED36}"/>
    <cellStyle name="Saída 3 6 2 7" xfId="14013" xr:uid="{FAB3F2C9-80DD-498D-A9E3-26ED04658CDF}"/>
    <cellStyle name="Saída 3 6 2 8" xfId="16732" xr:uid="{70AA1038-5CCE-4359-B991-14F12D7871F1}"/>
    <cellStyle name="Saída 3 6 3" xfId="3702" xr:uid="{176FF819-85B5-4C97-B9B4-892662596287}"/>
    <cellStyle name="Saída 3 6 3 2" xfId="11979" xr:uid="{406A29F1-575C-4D29-BE49-0E3623FC5FF3}"/>
    <cellStyle name="Saída 3 6 3 3" xfId="16702" xr:uid="{06801493-0AB7-477B-A1D6-C186D705817B}"/>
    <cellStyle name="Saída 3 6 4" xfId="9930" xr:uid="{B45CDFFA-7BE0-4280-91A0-3F09D91E6F82}"/>
    <cellStyle name="Saída 3 7" xfId="4610" xr:uid="{5A47272A-8284-44A1-AC0F-F95B76910B9B}"/>
    <cellStyle name="Saída 3 7 2" xfId="8302" xr:uid="{F8CD2AE1-289A-4D92-A8E1-7399E22C8432}"/>
    <cellStyle name="Saída 3 7 2 2" xfId="16579" xr:uid="{AF0A6FE9-3F05-49C3-910E-5410DBF962CB}"/>
    <cellStyle name="Saída 3 7 2 3" xfId="16791" xr:uid="{08007A22-E89F-47B9-BCF0-F4FF43A3E71F}"/>
    <cellStyle name="Saída 3 7 3" xfId="8288" xr:uid="{5A3D0A6B-9656-4B38-86C2-04693EF6DB13}"/>
    <cellStyle name="Saída 3 7 3 2" xfId="16565" xr:uid="{1B05F2EF-A1A6-4A96-8569-7F7566E730C2}"/>
    <cellStyle name="Saída 3 7 3 3" xfId="16778" xr:uid="{675AEA22-2B31-4408-A847-97EDCB7F7392}"/>
    <cellStyle name="Saída 3 7 4" xfId="8395" xr:uid="{5C541686-B77F-45C6-A36F-F0BB3A0DE1AA}"/>
    <cellStyle name="Saída 3 7 4 2" xfId="16672" xr:uid="{7D3E5697-8E0B-4781-988A-7D2C2EAE4C88}"/>
    <cellStyle name="Saída 3 7 4 3" xfId="16882" xr:uid="{922C0574-9155-4E99-9B9E-AE40D0805FDE}"/>
    <cellStyle name="Saída 3 7 5" xfId="8299" xr:uid="{302D1441-8C74-46A5-B3BE-925C4ACFD33C}"/>
    <cellStyle name="Saída 3 7 5 2" xfId="16576" xr:uid="{CE594B2D-C255-46B6-A6D1-77CBC54C05F1}"/>
    <cellStyle name="Saída 3 7 5 3" xfId="16788" xr:uid="{2758C6E7-859E-4FFA-B22B-F96C7B5BCFD8}"/>
    <cellStyle name="Saída 3 7 6" xfId="8277" xr:uid="{5CC0C014-4676-4655-9D42-A306D9B6F3A2}"/>
    <cellStyle name="Saída 3 7 6 2" xfId="16554" xr:uid="{A2F0DE0E-D2E1-4B26-B039-1235AFBB00EE}"/>
    <cellStyle name="Saída 3 7 6 3" xfId="16768" xr:uid="{BC4247AC-DC1E-4EFB-8462-13EF706DF075}"/>
    <cellStyle name="Saída 3 7 7" xfId="12887" xr:uid="{8379790D-C0A1-4F77-A52D-02398D71E75E}"/>
    <cellStyle name="Saída 3 7 8" xfId="16710" xr:uid="{3D76DA52-306F-4BC2-BCBE-DC2D02966AA8}"/>
    <cellStyle name="Saída 3 8" xfId="2563" xr:uid="{7AC930A1-23CC-4198-B41E-78E83AF18EDC}"/>
    <cellStyle name="Saída 3 8 2" xfId="10840" xr:uid="{6DC45429-DE7E-45D4-8189-0411D85174D7}"/>
    <cellStyle name="Saída 3 8 3" xfId="16678" xr:uid="{86A86AEC-D22B-4F49-94E1-5F61F16DBD3D}"/>
    <cellStyle name="Saída 3 9" xfId="8793" xr:uid="{94A4E644-EC10-4925-8FD2-715FE3591D3C}"/>
    <cellStyle name="Separador de milhares [0] 2" xfId="195" xr:uid="{0ABDDDC2-AA69-473C-BE83-CDAC7039EF09}"/>
    <cellStyle name="Separador de milhares [0] 2 2" xfId="1288" xr:uid="{76CB2860-ED63-4463-9EE4-B31DE06C6821}"/>
    <cellStyle name="Separador de milhares [0] 2 2 2" xfId="3344" xr:uid="{4995EF2B-4E65-4FBD-998A-C69997336FFE}"/>
    <cellStyle name="Separador de milhares [0] 2 2 2 2" xfId="11621" xr:uid="{2B6777C5-B8C5-4969-80B4-F19352CEA45E}"/>
    <cellStyle name="Separador de milhares [0] 2 2 3" xfId="9572" xr:uid="{8A3A02FD-D3C5-442C-9515-C0D22396AEA3}"/>
    <cellStyle name="Separador de milhares [0] 2 3" xfId="779" xr:uid="{E851F31A-D0A4-4CDB-964B-F461BDA8FE9B}"/>
    <cellStyle name="Separador de milhares [0] 2 3 2" xfId="2839" xr:uid="{63FDC0C7-20C5-47CF-ACA8-21D68A9BDD4D}"/>
    <cellStyle name="Separador de milhares [0] 2 3 2 2" xfId="11116" xr:uid="{39B2FA1B-9E3A-422C-9CEA-1E8CB6B005A9}"/>
    <cellStyle name="Separador de milhares [0] 2 3 3" xfId="9068" xr:uid="{ECB42CD7-9CD2-48BC-A402-56437A6F9402}"/>
    <cellStyle name="Separador de milhares [0] 2 4" xfId="1830" xr:uid="{72EDAC5F-87A6-4FBC-86C4-047A8FDB2C43}"/>
    <cellStyle name="Separador de milhares [0] 2 4 2" xfId="3882" xr:uid="{37C04C5F-506A-4B84-ACC5-D504FAA6254F}"/>
    <cellStyle name="Separador de milhares [0] 2 4 2 2" xfId="12159" xr:uid="{000D7E50-D75E-4F8A-9D15-0F257A039DBC}"/>
    <cellStyle name="Separador de milhares [0] 2 4 3" xfId="10110" xr:uid="{5E6D1EB5-2F0C-4D8B-BB45-DCE17FE523FA}"/>
    <cellStyle name="Separador de milhares [0] 2 5" xfId="2330" xr:uid="{E7AC38C4-64D4-4992-BC22-E505607E6731}"/>
    <cellStyle name="Separador de milhares [0] 2 5 2" xfId="10607" xr:uid="{2E611987-059D-4131-9724-9A8407E90900}"/>
    <cellStyle name="Separador de milhares [0] 2 6" xfId="8561" xr:uid="{2FE2BAA1-FBA7-4B86-98ED-123C26FF5403}"/>
    <cellStyle name="Separador de milhares 2" xfId="132" xr:uid="{EEAE9E72-16D6-4649-8330-D8C9CE342565}"/>
    <cellStyle name="Separador de milhares 2 2" xfId="566" xr:uid="{AE1AB11F-1A00-4E4E-8C99-B168AED4DCFC}"/>
    <cellStyle name="Separador de milhares 2 3" xfId="567" xr:uid="{109E0584-5527-47CD-9EA1-E0F8C49C78E1}"/>
    <cellStyle name="Separador de milhares 2 3 2" xfId="1094" xr:uid="{A755D800-F1CF-4A3C-A988-80C85448B663}"/>
    <cellStyle name="Separador de milhares 2 3 2 2" xfId="3152" xr:uid="{5A6984B4-0E05-4C9C-974E-A9C9AA57DAE3}"/>
    <cellStyle name="Separador de milhares 2 3 2 2 2" xfId="11429" xr:uid="{E07D18EE-E72D-4276-90CF-13E43563CDC2}"/>
    <cellStyle name="Separador de milhares 2 3 2 3" xfId="9380" xr:uid="{D7490959-5F35-40B1-965A-481B5C2FF30F}"/>
    <cellStyle name="Separador de milhares 2 4" xfId="717" xr:uid="{32DE3079-AD74-40F2-B5A2-1E606E5EB414}"/>
    <cellStyle name="Separador de milhares 2 4 2" xfId="2777" xr:uid="{EC2691C4-1AA1-4EE1-ABE9-B2922C2AAE4E}"/>
    <cellStyle name="Separador de milhares 2 4 2 2" xfId="11054" xr:uid="{6489E1B0-B512-4F2E-91FA-6D01D4C036CC}"/>
    <cellStyle name="Separador de milhares 2 4 3" xfId="9006" xr:uid="{0A007988-3034-4306-9AC0-CDD53B0C963F}"/>
    <cellStyle name="Separador de milhares 3" xfId="569" xr:uid="{88968C47-4CC6-47CB-A0EC-0E07D8217219}"/>
    <cellStyle name="Separador de milhares 3 10" xfId="570" xr:uid="{50283A0F-E937-4716-98E7-16BDB44633BC}"/>
    <cellStyle name="Separador de milhares 3 10 2" xfId="607" xr:uid="{9F486273-BD61-4B11-9403-99E1DC94EC67}"/>
    <cellStyle name="Separador de milhares 3 10 2 2" xfId="2163" xr:uid="{50C211D5-C721-47DD-85F1-171F39D7C19E}"/>
    <cellStyle name="Separador de milhares 3 10 2 2 2" xfId="4214" xr:uid="{8AD6A4EA-2C6A-404C-AACA-4345ED4DCF97}"/>
    <cellStyle name="Separador de milhares 3 10 2 2 2 2" xfId="12491" xr:uid="{0530F7E3-F017-4897-B07D-8EDF63850939}"/>
    <cellStyle name="Separador de milhares 3 10 2 2 3" xfId="10442" xr:uid="{3B73518C-2123-4B0D-87B4-F4E3F30B8EE1}"/>
    <cellStyle name="Separador de milhares 3 10 2 3" xfId="4714" xr:uid="{11B9EB45-83E4-4D64-B487-1C0F4E7DCB5E}"/>
    <cellStyle name="Separador de milhares 3 10 2 3 2" xfId="12991" xr:uid="{EF16C410-655D-4DAB-85A7-A2EB00E6BED5}"/>
    <cellStyle name="Separador de milhares 3 10 3" xfId="1096" xr:uid="{8BD99FB9-8BF7-43B3-ACE6-0155F83A3A1F}"/>
    <cellStyle name="Separador de milhares 3 10 3 2" xfId="3154" xr:uid="{05EA4694-B2E1-49FA-A3F9-E4E38B79AC9F}"/>
    <cellStyle name="Separador de milhares 3 10 3 2 2" xfId="11431" xr:uid="{251E2EA1-C38F-4960-8FFF-23661B2D68EA}"/>
    <cellStyle name="Separador de milhares 3 10 3 3" xfId="9382" xr:uid="{AE44CEC9-DC7F-4A0D-B63D-170F8F81C3AD}"/>
    <cellStyle name="Separador de milhares 3 2" xfId="571" xr:uid="{528F0C39-CA40-4AAF-BEBB-AE6005E87408}"/>
    <cellStyle name="Separador de milhares 3 2 2" xfId="1097" xr:uid="{6B3CEB93-B354-4859-ACA1-3B05EB8B2357}"/>
    <cellStyle name="Separador de milhares 3 2 2 2" xfId="3155" xr:uid="{5879843F-ED57-4B8C-9D79-A669A165B266}"/>
    <cellStyle name="Separador de milhares 3 2 2 2 2" xfId="11432" xr:uid="{4E3C5F3F-D337-4C83-8F31-F6F2E514A0A6}"/>
    <cellStyle name="Separador de milhares 3 2 2 3" xfId="9383" xr:uid="{CEB75635-3170-41DC-AE49-1B08747596D5}"/>
    <cellStyle name="Separador de milhares 3 3" xfId="1095" xr:uid="{D78532CB-4211-433D-9B56-0FD54C6D7742}"/>
    <cellStyle name="Separador de milhares 3 3 2" xfId="3153" xr:uid="{9B793A00-8B48-46FB-8A66-C1983EA0BF8F}"/>
    <cellStyle name="Separador de milhares 3 3 2 2" xfId="11430" xr:uid="{B0CE1A7C-7058-4EBE-8651-30C613328F50}"/>
    <cellStyle name="Separador de milhares 3 3 3" xfId="9381" xr:uid="{FD784DFA-D19C-48DA-B18F-78C7E640987F}"/>
    <cellStyle name="Separador de milhares 4" xfId="573" xr:uid="{9F709F51-BBB8-4AFF-9D60-8E6D7EA1BC63}"/>
    <cellStyle name="Separador de milhares 4 10" xfId="8877" xr:uid="{AD0E4F9F-6C91-4404-821F-A13E71EB4FFC}"/>
    <cellStyle name="Separador de milhares 4 2" xfId="529" xr:uid="{C7AA3DA5-171D-4470-8D1B-FD3B28B840DE}"/>
    <cellStyle name="Separador de milhares 4 2 2" xfId="532" xr:uid="{FB40179C-FEF5-4CCD-BBED-5B7D1D5A502F}"/>
    <cellStyle name="Separador de milhares 4 2 2 2" xfId="1575" xr:uid="{B6E75FD7-7838-458A-9F5A-E76A66FB9845}"/>
    <cellStyle name="Separador de milhares 4 2 2 2 2" xfId="5663" xr:uid="{EAE5CD1B-94BE-483A-A833-09EBE232FEF0}"/>
    <cellStyle name="Separador de milhares 4 2 2 2 2 2" xfId="13940" xr:uid="{07C059CA-07A3-43EA-89E4-5DF3CD1D186A}"/>
    <cellStyle name="Separador de milhares 4 2 2 2 3" xfId="7685" xr:uid="{F70C48FC-F91F-4772-9947-ECD5E15B0A84}"/>
    <cellStyle name="Separador de milhares 4 2 2 2 3 2" xfId="15962" xr:uid="{0C109C46-255B-4BC1-9738-711DCB252559}"/>
    <cellStyle name="Separador de milhares 4 2 2 2 4" xfId="3629" xr:uid="{D7710D6C-4298-445C-B2AE-96E1BC798588}"/>
    <cellStyle name="Separador de milhares 4 2 2 2 4 2" xfId="11906" xr:uid="{88775CA3-7C1A-4484-9ADE-028B2C62E2BC}"/>
    <cellStyle name="Separador de milhares 4 2 2 2 5" xfId="9857" xr:uid="{777AE164-4349-4C4A-AD86-BD137370FF10}"/>
    <cellStyle name="Separador de milhares 4 2 2 3" xfId="1063" xr:uid="{9C044751-DB52-4476-A7E1-0C932EC1A47B}"/>
    <cellStyle name="Separador de milhares 4 2 2 3 2" xfId="5164" xr:uid="{6F1CA5CE-A45B-4C68-B9E0-72EDB3F48429}"/>
    <cellStyle name="Separador de milhares 4 2 2 3 2 2" xfId="13441" xr:uid="{93EF449C-7E8D-41C1-9968-95C11B415CF6}"/>
    <cellStyle name="Separador de milhares 4 2 2 3 3" xfId="7189" xr:uid="{28DFC280-8400-46FB-B39F-AFB326BC922B}"/>
    <cellStyle name="Separador de milhares 4 2 2 3 3 2" xfId="15466" xr:uid="{2CBEA97F-1136-4FD4-A04B-931F63FF3861}"/>
    <cellStyle name="Separador de milhares 4 2 2 3 4" xfId="3122" xr:uid="{DF47E03F-0B7B-4563-877F-5B44FBBB8A0D}"/>
    <cellStyle name="Separador de milhares 4 2 2 3 4 2" xfId="11399" xr:uid="{1EEE9A8A-9166-466D-A40A-076562338D92}"/>
    <cellStyle name="Separador de milhares 4 2 2 3 5" xfId="9350" xr:uid="{78311C0A-1BAB-4B9F-B2B8-308BE56A6DF5}"/>
    <cellStyle name="Separador de milhares 4 2 2 4" xfId="2112" xr:uid="{29E284FB-AB55-4367-9634-FF54543EC5A6}"/>
    <cellStyle name="Separador de milhares 4 2 2 4 2" xfId="6197" xr:uid="{942A1482-6C0E-4FD8-8C84-1E20360F8A91}"/>
    <cellStyle name="Separador de milhares 4 2 2 4 2 2" xfId="14474" xr:uid="{4E01D847-6CE6-44C5-A779-746F0DDF1CAC}"/>
    <cellStyle name="Separador de milhares 4 2 2 4 3" xfId="8197" xr:uid="{5B968013-3F92-4F4E-91D4-0EE588A3131E}"/>
    <cellStyle name="Separador de milhares 4 2 2 4 3 2" xfId="16474" xr:uid="{F25238A8-3FF9-4632-8ACF-BFC42789BD41}"/>
    <cellStyle name="Separador de milhares 4 2 2 4 4" xfId="4164" xr:uid="{5F47995C-2E45-442B-A41E-97CC20789D00}"/>
    <cellStyle name="Separador de milhares 4 2 2 4 4 2" xfId="12441" xr:uid="{50374F88-EA19-4BA6-B8B9-2C644956364A}"/>
    <cellStyle name="Separador de milhares 4 2 2 4 5" xfId="10392" xr:uid="{8AB39BAD-5DDE-48A3-BD13-440D1F6B4B88}"/>
    <cellStyle name="Separador de milhares 4 2 2 5" xfId="4663" xr:uid="{D9B836B9-A5F3-4AEA-A562-F565B40CC542}"/>
    <cellStyle name="Separador de milhares 4 2 2 5 2" xfId="12940" xr:uid="{745D9391-3E3C-4943-A2CF-4D70A9930197}"/>
    <cellStyle name="Separador de milhares 4 2 2 6" xfId="6691" xr:uid="{076B769A-358D-4CF1-B5B3-637BCCEA18C5}"/>
    <cellStyle name="Separador de milhares 4 2 2 6 2" xfId="14968" xr:uid="{8E3CD3FC-24BB-4C69-9758-87B56512F6C1}"/>
    <cellStyle name="Separador de milhares 4 2 2 7" xfId="2616" xr:uid="{8F162122-198C-40AB-8BB0-B089CD2D6A86}"/>
    <cellStyle name="Separador de milhares 4 2 2 7 2" xfId="10893" xr:uid="{3F96D091-0910-4F2C-85D5-3BF9A6E2BE20}"/>
    <cellStyle name="Separador de milhares 4 2 2 8" xfId="8846" xr:uid="{1C56F6FD-11CF-4026-B7B8-5118A392D5FF}"/>
    <cellStyle name="Separador de milhares 4 2 3" xfId="1572" xr:uid="{3FB7B0F7-A343-4B8A-940D-00F0A805A32D}"/>
    <cellStyle name="Separador de milhares 4 2 3 2" xfId="5660" xr:uid="{367F021D-FE4E-4F5E-A2F0-E4888A2C31A1}"/>
    <cellStyle name="Separador de milhares 4 2 3 2 2" xfId="13937" xr:uid="{B06AEBBB-4597-4A5C-9AF5-E53827D6ECD8}"/>
    <cellStyle name="Separador de milhares 4 2 3 3" xfId="7682" xr:uid="{9227B10D-8C4E-46D2-B248-51DA93C1E9E3}"/>
    <cellStyle name="Separador de milhares 4 2 3 3 2" xfId="15959" xr:uid="{26BF7DF6-1F9C-48FD-B6A6-B74CDD073DAF}"/>
    <cellStyle name="Separador de milhares 4 2 3 4" xfId="3626" xr:uid="{962FFE78-46B4-4D30-BA0F-E0228F802D1F}"/>
    <cellStyle name="Separador de milhares 4 2 3 4 2" xfId="11903" xr:uid="{41BD8D6F-6CD5-4719-B738-4D3904078325}"/>
    <cellStyle name="Separador de milhares 4 2 3 5" xfId="9854" xr:uid="{C6396137-ECBD-4243-A09A-EB2119CBC892}"/>
    <cellStyle name="Separador de milhares 4 2 4" xfId="1060" xr:uid="{FFC90171-F67E-4D54-889F-DE5A23A889CD}"/>
    <cellStyle name="Separador de milhares 4 2 4 2" xfId="5161" xr:uid="{83FD8DF1-B17C-4633-8EF4-C13B24E95FE9}"/>
    <cellStyle name="Separador de milhares 4 2 4 2 2" xfId="13438" xr:uid="{A97B35A3-0F64-4FC2-86F3-BC42BD3167F1}"/>
    <cellStyle name="Separador de milhares 4 2 4 3" xfId="7186" xr:uid="{8BBEE141-5FA0-4199-99C4-1235AD490D64}"/>
    <cellStyle name="Separador de milhares 4 2 4 3 2" xfId="15463" xr:uid="{EA412EDA-162B-4D63-8FED-83B44286F4E1}"/>
    <cellStyle name="Separador de milhares 4 2 4 4" xfId="3119" xr:uid="{8ADA26B4-0DBC-4474-8C34-19E4FF49A8DC}"/>
    <cellStyle name="Separador de milhares 4 2 4 4 2" xfId="11396" xr:uid="{640A0C66-037D-4B86-9448-3A92B4A27CB9}"/>
    <cellStyle name="Separador de milhares 4 2 4 5" xfId="9347" xr:uid="{E357D687-0FF5-4F7E-BD1E-AB1E30812BF9}"/>
    <cellStyle name="Separador de milhares 4 2 5" xfId="2109" xr:uid="{EE804359-12CD-4690-9AE1-08316B36F05D}"/>
    <cellStyle name="Separador de milhares 4 2 5 2" xfId="6194" xr:uid="{89CF98EC-18F6-4049-8CC3-9DF9A7F64A3B}"/>
    <cellStyle name="Separador de milhares 4 2 5 2 2" xfId="14471" xr:uid="{3BCD9491-A787-4883-BC39-8B4028177CEC}"/>
    <cellStyle name="Separador de milhares 4 2 5 3" xfId="8194" xr:uid="{74B4FE70-4312-4FB6-9EF6-2446669C9224}"/>
    <cellStyle name="Separador de milhares 4 2 5 3 2" xfId="16471" xr:uid="{988F2979-A1DB-4F9F-8F34-B5FCF6588981}"/>
    <cellStyle name="Separador de milhares 4 2 5 4" xfId="4161" xr:uid="{C33C6DD7-CD13-434C-88D3-C5F3F49D2E74}"/>
    <cellStyle name="Separador de milhares 4 2 5 4 2" xfId="12438" xr:uid="{C867B85A-4A7A-4A0F-9122-50A10768CF28}"/>
    <cellStyle name="Separador de milhares 4 2 5 5" xfId="10389" xr:uid="{1C819D00-4AFA-447E-A882-4F6758D6D295}"/>
    <cellStyle name="Separador de milhares 4 2 6" xfId="4660" xr:uid="{4DADAA60-ED1C-4FCB-BBB0-E64B11B118C1}"/>
    <cellStyle name="Separador de milhares 4 2 6 2" xfId="12937" xr:uid="{B37B07FB-59C9-49D2-BB1B-38E29623E14B}"/>
    <cellStyle name="Separador de milhares 4 2 7" xfId="6688" xr:uid="{418300DF-E17E-4240-A266-249C0577949A}"/>
    <cellStyle name="Separador de milhares 4 2 7 2" xfId="14965" xr:uid="{D5AC231B-1389-4CF8-A0AC-6C8FAA40F6E1}"/>
    <cellStyle name="Separador de milhares 4 2 8" xfId="2613" xr:uid="{09E9FC1E-59A5-49A8-8563-374896A57123}"/>
    <cellStyle name="Separador de milhares 4 2 8 2" xfId="10890" xr:uid="{05FCEA63-5C73-4881-87A2-ECC899CE0A04}"/>
    <cellStyle name="Separador de milhares 4 2 9" xfId="8843" xr:uid="{264DBAE5-8764-499B-96BB-4AD796317158}"/>
    <cellStyle name="Separador de milhares 4 3" xfId="535" xr:uid="{4BC1BF7F-F008-42A7-A399-EECA52DCD9A3}"/>
    <cellStyle name="Separador de milhares 4 3 2" xfId="1578" xr:uid="{F225A86D-A549-436E-9897-38F178C0C074}"/>
    <cellStyle name="Separador de milhares 4 3 2 2" xfId="5666" xr:uid="{4721D130-A801-4298-8DC2-F18E35EE5A41}"/>
    <cellStyle name="Separador de milhares 4 3 2 2 2" xfId="13943" xr:uid="{FB2396C9-9453-4D95-AAF2-629177C1CD78}"/>
    <cellStyle name="Separador de milhares 4 3 2 3" xfId="7688" xr:uid="{79E0D635-E359-402E-8491-CF7AB8E4CEFB}"/>
    <cellStyle name="Separador de milhares 4 3 2 3 2" xfId="15965" xr:uid="{04867B1A-E118-450C-BE38-4DDD18729C92}"/>
    <cellStyle name="Separador de milhares 4 3 2 4" xfId="3632" xr:uid="{367FC148-4880-465C-9802-71BF6AA51F13}"/>
    <cellStyle name="Separador de milhares 4 3 2 4 2" xfId="11909" xr:uid="{EA6C6699-4886-472D-BD27-6E709B4D8EF7}"/>
    <cellStyle name="Separador de milhares 4 3 2 5" xfId="9860" xr:uid="{F817655D-6B08-48A9-9923-714E002A1636}"/>
    <cellStyle name="Separador de milhares 4 3 3" xfId="1066" xr:uid="{57BB792D-E182-4698-9927-7A5D10B565B2}"/>
    <cellStyle name="Separador de milhares 4 3 3 2" xfId="5167" xr:uid="{D44C1A5D-B6D4-4CE9-A6F2-4056B067DD3F}"/>
    <cellStyle name="Separador de milhares 4 3 3 2 2" xfId="13444" xr:uid="{75898E7D-65C3-4B52-A43D-67D4C5611F94}"/>
    <cellStyle name="Separador de milhares 4 3 3 3" xfId="7192" xr:uid="{11C8D9D5-B028-4293-9675-C08B2069446E}"/>
    <cellStyle name="Separador de milhares 4 3 3 3 2" xfId="15469" xr:uid="{4C216DAD-95D8-40A2-A29A-FC660A86411C}"/>
    <cellStyle name="Separador de milhares 4 3 3 4" xfId="3125" xr:uid="{CF44E43E-8D46-4B99-85E9-04E6D45E1A81}"/>
    <cellStyle name="Separador de milhares 4 3 3 4 2" xfId="11402" xr:uid="{F9D25C15-36A0-4C33-BC0A-B64A47D89441}"/>
    <cellStyle name="Separador de milhares 4 3 3 5" xfId="9353" xr:uid="{83A5B790-C7F8-43F8-A8D4-6150F2FF0B25}"/>
    <cellStyle name="Separador de milhares 4 3 4" xfId="2115" xr:uid="{135616BD-7381-4E87-9F1C-B432E0C5BA15}"/>
    <cellStyle name="Separador de milhares 4 3 4 2" xfId="6200" xr:uid="{4298983C-E490-4081-866D-CFF4E903BE5F}"/>
    <cellStyle name="Separador de milhares 4 3 4 2 2" xfId="14477" xr:uid="{76DED7A0-A766-41C2-B622-09D54072C39D}"/>
    <cellStyle name="Separador de milhares 4 3 4 3" xfId="8200" xr:uid="{A1D7B737-945A-4642-8C40-616359116F50}"/>
    <cellStyle name="Separador de milhares 4 3 4 3 2" xfId="16477" xr:uid="{D0C01C12-0133-4F52-A699-B515A9B53952}"/>
    <cellStyle name="Separador de milhares 4 3 4 4" xfId="4167" xr:uid="{FFA283F7-3D02-42BE-A630-8D344875C95E}"/>
    <cellStyle name="Separador de milhares 4 3 4 4 2" xfId="12444" xr:uid="{2334B769-9BB5-44DF-A689-D33FDC72A4B7}"/>
    <cellStyle name="Separador de milhares 4 3 4 5" xfId="10395" xr:uid="{29DF4A1F-7A8F-48F5-937A-4A5AF09E072E}"/>
    <cellStyle name="Separador de milhares 4 3 5" xfId="4666" xr:uid="{6BA297E9-D51C-4E0A-A625-C69C2705B0E6}"/>
    <cellStyle name="Separador de milhares 4 3 5 2" xfId="12943" xr:uid="{8214D411-DA72-4FAE-9EF6-7D751342C74B}"/>
    <cellStyle name="Separador de milhares 4 3 6" xfId="6694" xr:uid="{EBA278D4-A4EB-4EB7-AE90-92309F8542AD}"/>
    <cellStyle name="Separador de milhares 4 3 6 2" xfId="14971" xr:uid="{097ADF63-3DF7-41A6-8213-C314ACEE317C}"/>
    <cellStyle name="Separador de milhares 4 3 7" xfId="2619" xr:uid="{C454010E-499D-4841-8390-AFCFBA7D6935}"/>
    <cellStyle name="Separador de milhares 4 3 7 2" xfId="10896" xr:uid="{CD257796-3720-4525-B172-E419C58D8CE5}"/>
    <cellStyle name="Separador de milhares 4 3 8" xfId="8849" xr:uid="{44E16A5D-63BF-4647-BA0E-689510831577}"/>
    <cellStyle name="Separador de milhares 4 4" xfId="1608" xr:uid="{F8E69198-EA90-4F26-8411-DDB982F16B83}"/>
    <cellStyle name="Separador de milhares 4 4 2" xfId="5694" xr:uid="{F82D1A3F-2BD8-4BB3-B423-F17880DF4798}"/>
    <cellStyle name="Separador de milhares 4 4 2 2" xfId="13971" xr:uid="{EADE2F03-7F51-4E99-9F8D-3116405A2DCA}"/>
    <cellStyle name="Separador de milhares 4 4 3" xfId="7715" xr:uid="{9B8C52CE-64AD-4AFF-B258-38401DBB51C2}"/>
    <cellStyle name="Separador de milhares 4 4 3 2" xfId="15992" xr:uid="{A37AD2F6-09F9-40DE-90D1-26704168E711}"/>
    <cellStyle name="Separador de milhares 4 4 4" xfId="3660" xr:uid="{2469E239-A8ED-4CD4-B45F-053288F5C25F}"/>
    <cellStyle name="Separador de milhares 4 4 4 2" xfId="11937" xr:uid="{0F121F52-70ED-4272-8B0E-560508CCBF5B}"/>
    <cellStyle name="Separador de milhares 4 4 5" xfId="9888" xr:uid="{1A42AE6E-2286-42BA-A49D-36008824DA73}"/>
    <cellStyle name="Separador de milhares 4 5" xfId="1098" xr:uid="{F7977F4C-AF15-48E6-9235-EF94587B289F}"/>
    <cellStyle name="Separador de milhares 4 5 2" xfId="5194" xr:uid="{B5FA3EE5-7C04-460D-86F7-FED2AA2FC7D0}"/>
    <cellStyle name="Separador de milhares 4 5 2 2" xfId="13471" xr:uid="{2447CF4F-6509-468C-BBA2-4436AFED3A1F}"/>
    <cellStyle name="Separador de milhares 4 5 3" xfId="7219" xr:uid="{F2A4F5F1-EEBE-4939-8C38-F470DFCCDD0C}"/>
    <cellStyle name="Separador de milhares 4 5 3 2" xfId="15496" xr:uid="{DEDB63F3-4610-4BD0-AB65-D76988934825}"/>
    <cellStyle name="Separador de milhares 4 5 4" xfId="3156" xr:uid="{A64A35F1-0D27-4D43-AE5E-26A98417FDD9}"/>
    <cellStyle name="Separador de milhares 4 5 4 2" xfId="11433" xr:uid="{41F1F6C7-ECC8-43C5-9C8E-E1B045524AC1}"/>
    <cellStyle name="Separador de milhares 4 5 5" xfId="9384" xr:uid="{4B1F4075-ED9A-4295-8726-6C36731A51C9}"/>
    <cellStyle name="Separador de milhares 4 6" xfId="2142" xr:uid="{4229C703-EC2E-47F2-842B-FCC6F314F29F}"/>
    <cellStyle name="Separador de milhares 4 6 2" xfId="6227" xr:uid="{18846102-FA3D-4C6C-9F8D-2A62288741C0}"/>
    <cellStyle name="Separador de milhares 4 6 2 2" xfId="14504" xr:uid="{0577AD7A-1361-4187-A5A8-6126DB4D098A}"/>
    <cellStyle name="Separador de milhares 4 6 3" xfId="8227" xr:uid="{3F4DE62F-4ADE-4A57-A5E5-4906341CBC68}"/>
    <cellStyle name="Separador de milhares 4 6 3 2" xfId="16504" xr:uid="{49B54646-4CAE-4424-8CF2-1638CDAD1856}"/>
    <cellStyle name="Separador de milhares 4 6 4" xfId="4194" xr:uid="{007276F7-DE11-4A68-8E25-765B0008391B}"/>
    <cellStyle name="Separador de milhares 4 6 4 2" xfId="12471" xr:uid="{9535871C-8B28-48C5-A03E-F5CD8475EFCA}"/>
    <cellStyle name="Separador de milhares 4 6 5" xfId="10422" xr:uid="{B48A6CDF-B39D-4222-A120-F38CA9CEA9D7}"/>
    <cellStyle name="Separador de milhares 4 7" xfId="4694" xr:uid="{DDBAF655-2F23-459B-8C4F-3D25F62E1A1B}"/>
    <cellStyle name="Separador de milhares 4 7 2" xfId="12971" xr:uid="{517AFC99-7487-4A39-8815-154849E8AC10}"/>
    <cellStyle name="Separador de milhares 4 8" xfId="6721" xr:uid="{B6FA014D-7B1B-42E9-BFF9-55808F327405}"/>
    <cellStyle name="Separador de milhares 4 8 2" xfId="14998" xr:uid="{7485E613-2C9B-48CD-99D9-C20B691ECCD9}"/>
    <cellStyle name="Separador de milhares 4 9" xfId="2647" xr:uid="{F20AD7B7-82B5-4EA0-B758-FB1A8F2896C2}"/>
    <cellStyle name="Separador de milhares 4 9 2" xfId="10924" xr:uid="{27758369-C1AD-4A22-9A5C-488634637A51}"/>
    <cellStyle name="TableStyleLight1" xfId="544" xr:uid="{85BC1D84-B14E-4A19-9E53-928E4070C97D}"/>
    <cellStyle name="TableStyleLight1 2" xfId="2" xr:uid="{7CF48A0C-3F11-4186-8CD4-C82983A2555F}"/>
    <cellStyle name="TableStyleLight1 3" xfId="1607" xr:uid="{260C271F-A346-431E-A9C2-74F241A44AB3}"/>
    <cellStyle name="Texto de Aviso 2" xfId="574" xr:uid="{1B0F5CBF-4023-4814-BCDD-B50FEDCDA881}"/>
    <cellStyle name="Texto de Aviso 3" xfId="37" xr:uid="{A67EB40D-C857-4EB9-9CA1-517CDB03B7B6}"/>
    <cellStyle name="Texto Explicativo 2" xfId="406" xr:uid="{F84A0455-BB68-4424-A092-EA0A5550468A}"/>
    <cellStyle name="Texto Explicativo 3" xfId="575" xr:uid="{0093E1F0-2D41-4C41-BEC1-740D70436A5A}"/>
    <cellStyle name="Título 1 2" xfId="576" xr:uid="{A1D2C7D9-7CB7-4EBE-9AE1-1C7043DA6869}"/>
    <cellStyle name="Título 1 3" xfId="577" xr:uid="{8209BF7D-5324-4EF4-BEC8-BEC7DBF16070}"/>
    <cellStyle name="Título 2 2" xfId="578" xr:uid="{EE6BE9E6-D559-43D6-882D-781A1EF4A9D3}"/>
    <cellStyle name="Título 2 3" xfId="579" xr:uid="{10EA9E66-ECDC-474B-8C34-F83EEA9AF23D}"/>
    <cellStyle name="Título 3 2" xfId="568" xr:uid="{A90AEC1B-B5C9-4869-9EC3-49D257510EED}"/>
    <cellStyle name="Título 3 3" xfId="572" xr:uid="{1C61790D-B804-4792-9C4C-C22AD3DB57A2}"/>
    <cellStyle name="Título 4 2" xfId="61" xr:uid="{80628F13-CB9C-4248-AD72-9F0C0C698D3B}"/>
    <cellStyle name="Título 4 3" xfId="580" xr:uid="{CEC31C0B-D972-497C-A765-99610525C662}"/>
    <cellStyle name="Título 5" xfId="65" xr:uid="{4E981D26-485F-4526-8FB1-7661A29E060A}"/>
    <cellStyle name="Título 6" xfId="49" xr:uid="{EA18BE95-91B1-40E4-B2C2-47B3DEB0958C}"/>
    <cellStyle name="Título 7" xfId="52" xr:uid="{D6877F32-2324-475E-A0F4-74BAA6BF2E0F}"/>
    <cellStyle name="Total 2" xfId="581" xr:uid="{DA96DE4E-F0CC-4B94-8A0C-FD6E521059F8}"/>
    <cellStyle name="Total 3" xfId="582" xr:uid="{2520FA9C-9C15-4079-B5F8-6BBF867FEDD3}"/>
    <cellStyle name="Total 3 2" xfId="1609" xr:uid="{2731C0D2-D759-45A4-A5A3-C1336067FFB2}"/>
    <cellStyle name="Total 3 2 2" xfId="5695" xr:uid="{AA190B4D-E78E-433F-999C-B59401C6C83F}"/>
    <cellStyle name="Total 3 2 2 2" xfId="8328" xr:uid="{15A32E70-1233-4B2A-A334-062ABBD8E330}"/>
    <cellStyle name="Total 3 2 2 2 2" xfId="16605" xr:uid="{EC483406-2544-42B7-B47D-B47EE5F28862}"/>
    <cellStyle name="Total 3 2 2 2 3" xfId="16815" xr:uid="{CA65BC00-2F02-4748-8589-3DE6386077D1}"/>
    <cellStyle name="Total 3 2 2 3" xfId="8309" xr:uid="{FF01E868-5665-4335-BE9F-485C96F4B078}"/>
    <cellStyle name="Total 3 2 2 3 2" xfId="16586" xr:uid="{3D8EC9B6-1377-47A8-B604-C0F09F8D18E7}"/>
    <cellStyle name="Total 3 2 2 3 3" xfId="16798" xr:uid="{08DE7467-40C7-47C6-A0AF-B5DB1C67164B}"/>
    <cellStyle name="Total 3 2 2 4" xfId="8388" xr:uid="{367CFD16-C44E-4ECC-B037-02059ED57590}"/>
    <cellStyle name="Total 3 2 2 4 2" xfId="16665" xr:uid="{F2D658FB-8114-4AD3-888A-0BBCBB842F90}"/>
    <cellStyle name="Total 3 2 2 4 3" xfId="16875" xr:uid="{4B4CC4D3-0AB8-43B8-ACCF-6326FEC3C1F0}"/>
    <cellStyle name="Total 3 2 2 5" xfId="8261" xr:uid="{4951288A-D1D2-4158-83EB-3E1A3B1CB6AF}"/>
    <cellStyle name="Total 3 2 2 5 2" xfId="16538" xr:uid="{E1EAACED-75D0-4A41-BFA2-C1030FB536B3}"/>
    <cellStyle name="Total 3 2 2 5 3" xfId="16752" xr:uid="{447AF56E-270F-496A-8FD8-30B94B1861DC}"/>
    <cellStyle name="Total 3 2 2 6" xfId="8265" xr:uid="{0727E03C-B34B-48E2-86C8-A9B97189C1F3}"/>
    <cellStyle name="Total 3 2 2 6 2" xfId="16542" xr:uid="{FB2E461F-8F56-4D51-A5BC-0F131FE661AF}"/>
    <cellStyle name="Total 3 2 2 6 3" xfId="16756" xr:uid="{ADE80D0D-1B8A-49AD-816D-D6CE6B54ECAC}"/>
    <cellStyle name="Total 3 2 2 7" xfId="13972" xr:uid="{CD4CE8BB-A577-438A-AEB9-1CB0EA3F9B16}"/>
    <cellStyle name="Total 3 2 2 8" xfId="16718" xr:uid="{B78E8846-F82E-4A57-BBC7-E33D873CAF02}"/>
    <cellStyle name="Total 3 2 3" xfId="3661" xr:uid="{89C8D323-A2A8-466C-958C-3FDB94B015CA}"/>
    <cellStyle name="Total 3 2 3 2" xfId="11938" xr:uid="{8B4B48AC-3E8C-41C4-A16D-CE1CB4F5E50B}"/>
    <cellStyle name="Total 3 2 3 3" xfId="16688" xr:uid="{E49BFE4F-204B-499E-B75A-666884C3D318}"/>
    <cellStyle name="Total 3 2 4" xfId="9889" xr:uid="{66B18EC4-BD20-4D8C-92A2-D7AD6F577393}"/>
    <cellStyle name="Total 3 3" xfId="1647" xr:uid="{C2C5DDB9-D8F0-467B-B3CA-4BA6AB54AD3E}"/>
    <cellStyle name="Total 3 3 2" xfId="5733" xr:uid="{5D288583-5344-42B7-A200-4B5B1A29E5AC}"/>
    <cellStyle name="Total 3 3 2 2" xfId="8341" xr:uid="{1CDCD295-C7FD-49E8-A7A0-785CCFDBAFB7}"/>
    <cellStyle name="Total 3 3 2 2 2" xfId="16618" xr:uid="{54C4A089-EA7F-4713-A383-ED66E0854106}"/>
    <cellStyle name="Total 3 3 2 2 3" xfId="16828" xr:uid="{9DB850FA-1F4C-41EF-AACB-BDFDC9B12606}"/>
    <cellStyle name="Total 3 3 2 3" xfId="8385" xr:uid="{2AC11174-2329-4799-82C3-1896510D18B6}"/>
    <cellStyle name="Total 3 3 2 3 2" xfId="16662" xr:uid="{8F4B35FC-7AA1-4DF1-97FC-CACF2F7A9EE9}"/>
    <cellStyle name="Total 3 3 2 3 3" xfId="16872" xr:uid="{6C0D33E9-B795-4EF1-8F2D-7E4B3BE40653}"/>
    <cellStyle name="Total 3 3 2 4" xfId="8248" xr:uid="{7F44E609-E85F-447A-9BEA-847A0CAE3FEE}"/>
    <cellStyle name="Total 3 3 2 4 2" xfId="16525" xr:uid="{85516993-58D8-440F-8C38-7597253E8A6F}"/>
    <cellStyle name="Total 3 3 2 4 3" xfId="16740" xr:uid="{3A1BC70B-6708-4D98-8A12-7D5078F90A4F}"/>
    <cellStyle name="Total 3 3 2 5" xfId="8256" xr:uid="{0335A4CA-2394-45F2-BB3B-6A5637953E65}"/>
    <cellStyle name="Total 3 3 2 5 2" xfId="16533" xr:uid="{5F2E3F5F-BC20-4611-9171-DB9982E445CD}"/>
    <cellStyle name="Total 3 3 2 5 3" xfId="16747" xr:uid="{0A0349BA-2121-4AA1-8EB3-186F79CA3C3B}"/>
    <cellStyle name="Total 3 3 2 6" xfId="8326" xr:uid="{DC17AB75-0EDF-46A4-AF27-50ABF73575F2}"/>
    <cellStyle name="Total 3 3 2 6 2" xfId="16603" xr:uid="{F26959F3-8A94-479E-9A8B-A24F8BBFEBE5}"/>
    <cellStyle name="Total 3 3 2 6 3" xfId="16813" xr:uid="{4F8BB8AA-00E2-4158-B82A-2855716D6655}"/>
    <cellStyle name="Total 3 3 2 7" xfId="14010" xr:uid="{60BC395C-D043-44D6-966B-45DE9BB14267}"/>
    <cellStyle name="Total 3 3 2 8" xfId="16730" xr:uid="{D24345DE-64B8-4765-AF9D-87E0D049EF9B}"/>
    <cellStyle name="Total 3 3 3" xfId="3699" xr:uid="{9510533E-6D62-4AF7-9706-2734A8753D96}"/>
    <cellStyle name="Total 3 3 3 2" xfId="11976" xr:uid="{BFD1CA34-ED39-4153-9EFA-C74D90BDCA86}"/>
    <cellStyle name="Total 3 3 3 3" xfId="16700" xr:uid="{D84CF90D-C036-44EC-B60C-FD64BE0C85E3}"/>
    <cellStyle name="Total 3 3 4" xfId="9927" xr:uid="{706063A7-2E5E-4223-BC1D-2B7ECC72182C}"/>
    <cellStyle name="Total 3 4" xfId="1633" xr:uid="{C30B3BFC-B180-4073-A377-951461DA5B9F}"/>
    <cellStyle name="Total 3 4 2" xfId="5719" xr:uid="{B7656152-7EC1-4704-AF87-8812E4A02687}"/>
    <cellStyle name="Total 3 4 2 2" xfId="8330" xr:uid="{0D48CEC7-45FA-46C0-BBB1-72B5D8BB03FD}"/>
    <cellStyle name="Total 3 4 2 2 2" xfId="16607" xr:uid="{C11EB831-F5B2-4FAD-AC91-D1CEDDA0A020}"/>
    <cellStyle name="Total 3 4 2 2 3" xfId="16817" xr:uid="{F05E1D5C-29BE-43A6-807A-DC24355F7574}"/>
    <cellStyle name="Total 3 4 2 3" xfId="8258" xr:uid="{A8FAD343-83FD-4EDF-8565-77CC8EBD8618}"/>
    <cellStyle name="Total 3 4 2 3 2" xfId="16535" xr:uid="{58FBCD3A-A4EB-44FB-A171-7CDE0EDB9522}"/>
    <cellStyle name="Total 3 4 2 3 3" xfId="16749" xr:uid="{95869375-BCAF-45CC-9042-A538A120C13A}"/>
    <cellStyle name="Total 3 4 2 4" xfId="8397" xr:uid="{A099C94A-FC3D-46C3-8673-8E51408DA6C0}"/>
    <cellStyle name="Total 3 4 2 4 2" xfId="16674" xr:uid="{61876AB6-2790-4C72-A7B3-97B6AD00C875}"/>
    <cellStyle name="Total 3 4 2 4 3" xfId="16884" xr:uid="{8F75621F-9E15-4A16-BAFA-23597FDEDECA}"/>
    <cellStyle name="Total 3 4 2 5" xfId="8350" xr:uid="{95225036-E50C-4C24-A473-0809EF4DF5E3}"/>
    <cellStyle name="Total 3 4 2 5 2" xfId="16627" xr:uid="{8EDE105F-8446-476A-A0C1-DA82C1C4E2EC}"/>
    <cellStyle name="Total 3 4 2 5 3" xfId="16837" xr:uid="{F4C0EF26-E99D-428B-A7C9-6EB0619CD348}"/>
    <cellStyle name="Total 3 4 2 6" xfId="8259" xr:uid="{FCBBC76B-CB1F-4FC5-B689-B1D9FF3552D4}"/>
    <cellStyle name="Total 3 4 2 6 2" xfId="16536" xr:uid="{475F7F00-89F3-4336-9F6A-CA1F1CFAB8E6}"/>
    <cellStyle name="Total 3 4 2 6 3" xfId="16750" xr:uid="{14BE8172-B11F-49A7-B50D-0B76AF372FA4}"/>
    <cellStyle name="Total 3 4 2 7" xfId="13996" xr:uid="{3C9EE384-D132-40B6-B106-E8E8D1BD2E57}"/>
    <cellStyle name="Total 3 4 2 8" xfId="16719" xr:uid="{8C75B5A9-CF90-48BA-A0BC-733A8C84D159}"/>
    <cellStyle name="Total 3 4 3" xfId="3685" xr:uid="{26DEEB88-92A5-468C-933C-A6F7DE53EA77}"/>
    <cellStyle name="Total 3 4 3 2" xfId="11962" xr:uid="{C4FB1962-B1B0-47FD-ACB5-1DE6467AFA96}"/>
    <cellStyle name="Total 3 4 3 3" xfId="16689" xr:uid="{AE296CE3-2D38-4990-A4F0-6051F4144743}"/>
    <cellStyle name="Total 3 4 4" xfId="9913" xr:uid="{6C303ED8-6581-4E7E-BFC2-F455016062E4}"/>
    <cellStyle name="Total 3 5" xfId="1656" xr:uid="{2BBC0AF0-B157-46F2-BBFF-3025680E7DBE}"/>
    <cellStyle name="Total 3 5 2" xfId="5742" xr:uid="{DC44DAB5-AED8-4C35-BFBC-8E4197E27690}"/>
    <cellStyle name="Total 3 5 2 2" xfId="8349" xr:uid="{7D8428AA-36ED-40E2-A8F0-BD536B0F884D}"/>
    <cellStyle name="Total 3 5 2 2 2" xfId="16626" xr:uid="{6300C645-A5CA-4ED4-AE91-75CE89BF14EA}"/>
    <cellStyle name="Total 3 5 2 2 3" xfId="16836" xr:uid="{5B29FCF4-0A70-4F7C-9894-0BE58A65A397}"/>
    <cellStyle name="Total 3 5 2 3" xfId="8308" xr:uid="{8B7209BE-3CDF-4A67-902D-1E3881A98D00}"/>
    <cellStyle name="Total 3 5 2 3 2" xfId="16585" xr:uid="{AA2EF30D-7D5C-45A0-A9A4-7B5BB4066BD5}"/>
    <cellStyle name="Total 3 5 2 3 3" xfId="16797" xr:uid="{341685AE-6759-4EAA-BD3D-8B8A773B1B08}"/>
    <cellStyle name="Total 3 5 2 4" xfId="8312" xr:uid="{3AD8DEA7-6F6F-415A-A726-B0514E4D43EB}"/>
    <cellStyle name="Total 3 5 2 4 2" xfId="16589" xr:uid="{6DC91159-7E74-485C-8EE3-1C14686EE47D}"/>
    <cellStyle name="Total 3 5 2 4 3" xfId="16801" xr:uid="{62E2022A-7B3D-43FF-A70E-7E82EE1E201A}"/>
    <cellStyle name="Total 3 5 2 5" xfId="8369" xr:uid="{E8113499-D3D1-4F55-90E9-A4115346D929}"/>
    <cellStyle name="Total 3 5 2 5 2" xfId="16646" xr:uid="{E7A50374-41C9-4827-B704-73FF1E405F2F}"/>
    <cellStyle name="Total 3 5 2 5 3" xfId="16856" xr:uid="{AF0E540B-316D-4D6E-BA6E-C5A5A709938C}"/>
    <cellStyle name="Total 3 5 2 6" xfId="8352" xr:uid="{39D62E97-7418-4274-835C-EC8FAA93C470}"/>
    <cellStyle name="Total 3 5 2 6 2" xfId="16629" xr:uid="{D6989818-5D9B-4330-B93F-02E3B510E9E5}"/>
    <cellStyle name="Total 3 5 2 6 3" xfId="16839" xr:uid="{AFF3C5D9-1FE5-4A7A-8CFC-B4BC6C375FE0}"/>
    <cellStyle name="Total 3 5 2 7" xfId="14019" xr:uid="{1C3BCB8E-033E-4C05-9C24-AC28D49DA85A}"/>
    <cellStyle name="Total 3 5 2 8" xfId="16738" xr:uid="{7EFBC833-B2DA-4ABA-A130-AB986D2408CC}"/>
    <cellStyle name="Total 3 5 3" xfId="3708" xr:uid="{EB3651CD-5DB6-412B-9397-95BD8EF1C099}"/>
    <cellStyle name="Total 3 5 3 2" xfId="11985" xr:uid="{44E635FA-ECD5-4B14-A516-61C9D1788E24}"/>
    <cellStyle name="Total 3 5 3 3" xfId="16708" xr:uid="{DEFE6528-A166-47C0-8EF3-C1C5D7B0E592}"/>
    <cellStyle name="Total 3 5 4" xfId="9936" xr:uid="{A309DDA2-A8AF-47BC-BA0A-9D43416ABCA4}"/>
    <cellStyle name="Total 3 6" xfId="1641" xr:uid="{16FE8771-6DC1-4197-86A1-60567540B5C2}"/>
    <cellStyle name="Total 3 6 2" xfId="5727" xr:uid="{85543304-D82E-44F5-B212-947C94248EB0}"/>
    <cellStyle name="Total 3 6 2 2" xfId="8336" xr:uid="{4A7AA5C0-7D9B-4154-BB65-05E34D0A7F70}"/>
    <cellStyle name="Total 3 6 2 2 2" xfId="16613" xr:uid="{1CDB87D8-1454-4A3D-A856-E28BF189F73D}"/>
    <cellStyle name="Total 3 6 2 2 3" xfId="16823" xr:uid="{DDF8620A-C90D-461D-A95A-73C17D04572A}"/>
    <cellStyle name="Total 3 6 2 3" xfId="8392" xr:uid="{7BCDC552-53E3-4185-8475-F4DB21FDCB0A}"/>
    <cellStyle name="Total 3 6 2 3 2" xfId="16669" xr:uid="{6603A46C-B4E8-4DF0-9C2D-11A1B389DEDD}"/>
    <cellStyle name="Total 3 6 2 3 3" xfId="16879" xr:uid="{03D49A66-1AA7-48AB-8210-9B0AEB08D8C0}"/>
    <cellStyle name="Total 3 6 2 4" xfId="8282" xr:uid="{BCCE5284-59F8-4424-87BB-264D78BB4DD4}"/>
    <cellStyle name="Total 3 6 2 4 2" xfId="16559" xr:uid="{3AF63D23-68A8-431B-A18B-0AF28E213B84}"/>
    <cellStyle name="Total 3 6 2 4 3" xfId="16772" xr:uid="{5B48F358-3848-4D37-AAAE-EA685FFE3874}"/>
    <cellStyle name="Total 3 6 2 5" xfId="8361" xr:uid="{5BDFF503-C549-4228-84CB-6E2E554EF61A}"/>
    <cellStyle name="Total 3 6 2 5 2" xfId="16638" xr:uid="{8985EEC3-478B-4CA0-A786-AC96B8B6EF99}"/>
    <cellStyle name="Total 3 6 2 5 3" xfId="16848" xr:uid="{4F9E20B0-C682-492C-859F-A11D9BB146FC}"/>
    <cellStyle name="Total 3 6 2 6" xfId="8320" xr:uid="{2A10B654-551E-4E6A-83CE-B39C8C9487F1}"/>
    <cellStyle name="Total 3 6 2 6 2" xfId="16597" xr:uid="{8550DA23-EA74-4474-AAF2-EE50FF8994E1}"/>
    <cellStyle name="Total 3 6 2 6 3" xfId="16808" xr:uid="{CA35E624-8BD6-446D-B837-E87A7AF48E88}"/>
    <cellStyle name="Total 3 6 2 7" xfId="14004" xr:uid="{97718821-2F86-4827-B350-3ADEB88623FF}"/>
    <cellStyle name="Total 3 6 2 8" xfId="16725" xr:uid="{05343254-E60B-4F53-8E26-687E491E1162}"/>
    <cellStyle name="Total 3 6 3" xfId="3693" xr:uid="{52ABC350-DD2A-49EB-865E-9240C90F3A9F}"/>
    <cellStyle name="Total 3 6 3 2" xfId="11970" xr:uid="{614EDAF4-5C9F-4761-AF59-B9C9DE77C968}"/>
    <cellStyle name="Total 3 6 3 3" xfId="16695" xr:uid="{20215FD0-749B-4D69-9057-F936FA1B19AB}"/>
    <cellStyle name="Total 3 6 4" xfId="9921" xr:uid="{D5D5CCCC-45D6-404B-AB26-08F2F31B5AAA}"/>
    <cellStyle name="Total 3 7" xfId="4695" xr:uid="{09D4FAFC-E366-465A-A297-36E5971A6E8D}"/>
    <cellStyle name="Total 3 7 2" xfId="8305" xr:uid="{2252EDEB-1906-4D39-9961-6C3E8251303F}"/>
    <cellStyle name="Total 3 7 2 2" xfId="16582" xr:uid="{CD6287EB-8A2F-4D75-B762-3730D8A105B4}"/>
    <cellStyle name="Total 3 7 2 3" xfId="16794" xr:uid="{F05C46CE-B895-4250-BF96-539424537107}"/>
    <cellStyle name="Total 3 7 3" xfId="8313" xr:uid="{27B0E9BD-06C8-4B1A-A613-2D87DDB9057A}"/>
    <cellStyle name="Total 3 7 3 2" xfId="16590" xr:uid="{AD4E477F-AA4B-4DBA-A08E-689B69F7FB12}"/>
    <cellStyle name="Total 3 7 3 3" xfId="16802" xr:uid="{A9EB35D2-7CB9-454D-BEF0-0FD945104D76}"/>
    <cellStyle name="Total 3 7 4" xfId="8311" xr:uid="{39C56416-3A69-446A-A6F9-EC690B5AFD31}"/>
    <cellStyle name="Total 3 7 4 2" xfId="16588" xr:uid="{9C4B4152-7932-4801-A2A0-57855CD236A9}"/>
    <cellStyle name="Total 3 7 4 3" xfId="16800" xr:uid="{A6DC99E6-1AAF-4120-A8CE-FD3D6321EA68}"/>
    <cellStyle name="Total 3 7 5" xfId="8319" xr:uid="{C7FF5ADF-B4BE-45E0-B7C8-695CF92D16A6}"/>
    <cellStyle name="Total 3 7 5 2" xfId="16596" xr:uid="{FBAADC36-D8CF-44F8-840C-C75D6A61881A}"/>
    <cellStyle name="Total 3 7 5 3" xfId="16807" xr:uid="{EA19B4AD-0BA0-4814-BC41-2DE9F9E1145D}"/>
    <cellStyle name="Total 3 7 6" xfId="8263" xr:uid="{E9A02E47-F56F-4B65-A548-5E9384866B53}"/>
    <cellStyle name="Total 3 7 6 2" xfId="16540" xr:uid="{FCCA5397-30F9-498E-9701-B2B7F84C8097}"/>
    <cellStyle name="Total 3 7 6 3" xfId="16754" xr:uid="{F572BB5F-A6AC-4BE3-9B75-96DD0BEC11B6}"/>
    <cellStyle name="Total 3 7 7" xfId="12972" xr:uid="{A01DD02B-D49F-4343-BA3B-948D7C976A17}"/>
    <cellStyle name="Total 3 7 8" xfId="16713" xr:uid="{4A5996BE-EF3D-4B5B-B96E-69BA262FF4AE}"/>
    <cellStyle name="Total 3 8" xfId="2650" xr:uid="{3DF210DD-BD34-427C-9C49-FF61AD89A74A}"/>
    <cellStyle name="Total 3 8 2" xfId="10927" xr:uid="{823BCB87-BB1B-4005-ADBF-A66C798AF3C2}"/>
    <cellStyle name="Total 3 8 3" xfId="16682" xr:uid="{A49173F4-F0A1-4C1A-BAC6-1051861C6463}"/>
    <cellStyle name="Total 3 9" xfId="8879" xr:uid="{7846C986-553E-434E-87CC-9D38C8A76331}"/>
    <cellStyle name="Vírgula" xfId="6" builtinId="3"/>
    <cellStyle name="Vírgula 10" xfId="583" xr:uid="{7A0F8B52-E900-405E-999F-B6EE00F24FF5}"/>
    <cellStyle name="Vírgula 10 2" xfId="1610" xr:uid="{47A9CF5D-85C0-4AA9-B7B9-A14355CDDFFF}"/>
    <cellStyle name="Vírgula 10 2 2" xfId="5696" xr:uid="{99970C6B-174E-4D94-B749-5C01515821F1}"/>
    <cellStyle name="Vírgula 10 2 2 2" xfId="13973" xr:uid="{C9789EC5-EE8B-4A5B-9216-8D825E46AFBD}"/>
    <cellStyle name="Vírgula 10 2 3" xfId="7716" xr:uid="{15336726-DE14-48C4-8C8E-67A17625F114}"/>
    <cellStyle name="Vírgula 10 2 3 2" xfId="15993" xr:uid="{701A5FC3-1601-4EB5-983D-668663ACA1AD}"/>
    <cellStyle name="Vírgula 10 2 4" xfId="3662" xr:uid="{6E561F84-1BBE-4001-BAAB-A41DD2948537}"/>
    <cellStyle name="Vírgula 10 2 4 2" xfId="11939" xr:uid="{70E27B6A-DD38-4711-B2FE-BC195CEFC4F8}"/>
    <cellStyle name="Vírgula 10 2 5" xfId="9890" xr:uid="{BC5DFB1D-F82C-4DE8-9D73-447E51BE859A}"/>
    <cellStyle name="Vírgula 10 3" xfId="1099" xr:uid="{AAA4BECD-6B8A-4B9A-B444-79680B359681}"/>
    <cellStyle name="Vírgula 10 3 2" xfId="5195" xr:uid="{D237E2F4-9E77-416D-81A1-88F812C2C66E}"/>
    <cellStyle name="Vírgula 10 3 2 2" xfId="13472" xr:uid="{10036BD7-D799-4AE9-8DC5-891474C884EA}"/>
    <cellStyle name="Vírgula 10 3 3" xfId="7220" xr:uid="{BE93277F-5A30-4B37-89F4-628B3C991BA9}"/>
    <cellStyle name="Vírgula 10 3 3 2" xfId="15497" xr:uid="{FB90DED7-CDE7-46CF-B026-D20FB32370CD}"/>
    <cellStyle name="Vírgula 10 3 4" xfId="3157" xr:uid="{0D568B16-685E-4946-B16D-897FA5F9DF90}"/>
    <cellStyle name="Vírgula 10 3 4 2" xfId="11434" xr:uid="{B5F3C0E2-BE0E-49FF-9869-BB430959E421}"/>
    <cellStyle name="Vírgula 10 3 5" xfId="9385" xr:uid="{DCF90471-949C-471E-BF50-42984DFA2FFF}"/>
    <cellStyle name="Vírgula 10 4" xfId="2143" xr:uid="{754B2DC8-B2FC-4A26-A391-540B99128AE0}"/>
    <cellStyle name="Vírgula 10 4 2" xfId="6228" xr:uid="{D3AB9D10-4CC6-421C-B63C-DD852E35804B}"/>
    <cellStyle name="Vírgula 10 4 2 2" xfId="14505" xr:uid="{AC40DCBC-885D-40B2-BB5C-F60154B7F000}"/>
    <cellStyle name="Vírgula 10 4 3" xfId="8228" xr:uid="{D917A351-4CC4-4354-BBAC-9CDB513D779F}"/>
    <cellStyle name="Vírgula 10 4 3 2" xfId="16505" xr:uid="{337D5538-9F0A-4786-8517-B1655823DB88}"/>
    <cellStyle name="Vírgula 10 4 4" xfId="4195" xr:uid="{F762C69F-FE54-4D0E-8786-0D3F911BD483}"/>
    <cellStyle name="Vírgula 10 4 4 2" xfId="12472" xr:uid="{01A4E6B9-0A79-4D5A-8F85-8A9081CE694B}"/>
    <cellStyle name="Vírgula 10 4 5" xfId="10423" xr:uid="{80A2F93C-48D1-41E4-BF29-7085C7C4FD18}"/>
    <cellStyle name="Vírgula 10 5" xfId="4696" xr:uid="{AA8D0ADE-906F-45CC-8330-7D371A54DBC7}"/>
    <cellStyle name="Vírgula 10 5 2" xfId="12973" xr:uid="{B3481000-9046-45F9-8769-12B7ED42381D}"/>
    <cellStyle name="Vírgula 10 6" xfId="6722" xr:uid="{88C8A39C-8122-4CF9-B8C4-BBCC477C1768}"/>
    <cellStyle name="Vírgula 10 6 2" xfId="14999" xr:uid="{3929DD49-BAE6-4703-AA49-77F2CB3D2870}"/>
    <cellStyle name="Vírgula 10 7" xfId="2651" xr:uid="{32337EC0-B845-409E-982C-26624E9921EE}"/>
    <cellStyle name="Vírgula 10 7 2" xfId="10928" xr:uid="{4C5A895B-DFE3-4BE1-B456-29C7586B13C0}"/>
    <cellStyle name="Vírgula 10 8" xfId="8880" xr:uid="{EC94D9A1-EEF4-4D34-9A83-0B70D887C956}"/>
    <cellStyle name="Vírgula 11" xfId="584" xr:uid="{42998DE2-62B1-46DB-B1CD-B27726DE4EB5}"/>
    <cellStyle name="Vírgula 11 2" xfId="1611" xr:uid="{4D6026C5-57E3-4BFD-8EBE-604ED4D64F73}"/>
    <cellStyle name="Vírgula 11 2 2" xfId="5697" xr:uid="{B0AEB1A6-B656-4E3A-9471-B100F00B815F}"/>
    <cellStyle name="Vírgula 11 2 2 2" xfId="13974" xr:uid="{6F035ED9-C222-4576-B947-0C4E25A67566}"/>
    <cellStyle name="Vírgula 11 2 3" xfId="7717" xr:uid="{F5019070-42B9-40EE-9703-26535447D01A}"/>
    <cellStyle name="Vírgula 11 2 3 2" xfId="15994" xr:uid="{67519A31-23CD-4FE4-9874-8EE6CA0BA15C}"/>
    <cellStyle name="Vírgula 11 2 4" xfId="3663" xr:uid="{2CE56A30-5CFB-4B8B-AED0-9320EB8C2A5C}"/>
    <cellStyle name="Vírgula 11 2 4 2" xfId="11940" xr:uid="{AF649CF1-4014-48AC-8B1B-196639C95082}"/>
    <cellStyle name="Vírgula 11 2 5" xfId="9891" xr:uid="{62974960-A16E-4EFA-A5DA-2D6389E108FB}"/>
    <cellStyle name="Vírgula 11 3" xfId="1100" xr:uid="{75F31115-D678-47ED-9C6F-0294F39B8DB0}"/>
    <cellStyle name="Vírgula 11 3 2" xfId="5196" xr:uid="{3245293C-DEBB-4124-BC1D-A323DF6C6566}"/>
    <cellStyle name="Vírgula 11 3 2 2" xfId="13473" xr:uid="{65563F26-3897-496D-9595-292F87C0529D}"/>
    <cellStyle name="Vírgula 11 3 3" xfId="7221" xr:uid="{55015DCD-72B4-4415-BC5B-CB8A0EEE67D5}"/>
    <cellStyle name="Vírgula 11 3 3 2" xfId="15498" xr:uid="{E07E1328-7EE9-45AF-B8B6-7DF9E7D76B72}"/>
    <cellStyle name="Vírgula 11 3 4" xfId="3158" xr:uid="{555D8DFE-8515-442E-9E3F-615D07125E30}"/>
    <cellStyle name="Vírgula 11 3 4 2" xfId="11435" xr:uid="{F40DC89C-7414-4DF1-9170-A884FB3336E9}"/>
    <cellStyle name="Vírgula 11 3 5" xfId="9386" xr:uid="{701C71CB-2B5E-4687-95EE-C25736CFEC8C}"/>
    <cellStyle name="Vírgula 11 4" xfId="2144" xr:uid="{305B9B1D-7EBB-499D-AFCE-7D02B7B80E9C}"/>
    <cellStyle name="Vírgula 11 4 2" xfId="6229" xr:uid="{B82FEC2A-E172-42BB-9760-48AE209F5FDA}"/>
    <cellStyle name="Vírgula 11 4 2 2" xfId="14506" xr:uid="{4D9C507B-3BCA-4167-95F3-944F85E85B7C}"/>
    <cellStyle name="Vírgula 11 4 3" xfId="8229" xr:uid="{8272A01A-953C-4EA4-89B4-3E5BBEA4DF37}"/>
    <cellStyle name="Vírgula 11 4 3 2" xfId="16506" xr:uid="{ED9BAFD1-CC51-4568-BFCF-7C067561F5E4}"/>
    <cellStyle name="Vírgula 11 4 4" xfId="4196" xr:uid="{2B247688-9610-4845-8A7D-F44FA49C289C}"/>
    <cellStyle name="Vírgula 11 4 4 2" xfId="12473" xr:uid="{5C31FBAA-05D3-43CB-A334-E6E718B4D9E0}"/>
    <cellStyle name="Vírgula 11 4 5" xfId="10424" xr:uid="{D514BBAC-295C-4D16-B7DF-0CC243BB9816}"/>
    <cellStyle name="Vírgula 11 5" xfId="4697" xr:uid="{C8970F61-AEDF-4E02-B823-0D2FCE557E89}"/>
    <cellStyle name="Vírgula 11 5 2" xfId="12974" xr:uid="{6CD3BD3F-29C3-4988-A46A-5743D837FF6C}"/>
    <cellStyle name="Vírgula 11 6" xfId="6723" xr:uid="{DA099F58-E8FD-4F77-8F3E-9369583D7C7F}"/>
    <cellStyle name="Vírgula 11 6 2" xfId="15000" xr:uid="{219C19BA-19AA-4B0B-9638-B4555F43276E}"/>
    <cellStyle name="Vírgula 11 7" xfId="2652" xr:uid="{32E9E342-2865-4DA0-B544-E428D2C2D0F0}"/>
    <cellStyle name="Vírgula 11 7 2" xfId="10929" xr:uid="{F49FEB91-8423-4C29-AFA8-A22AF1968AE2}"/>
    <cellStyle name="Vírgula 11 8" xfId="8881" xr:uid="{AD0BBCB7-F3D8-4E64-B9FB-D3718EF7B498}"/>
    <cellStyle name="Vírgula 12" xfId="585" xr:uid="{1B3B07D0-F1DA-48D8-AE27-109982252BEF}"/>
    <cellStyle name="Vírgula 12 2" xfId="1612" xr:uid="{9C7D6456-A278-4823-A9C0-BE76D5C18FD9}"/>
    <cellStyle name="Vírgula 12 2 2" xfId="5698" xr:uid="{D59B7E11-A1AF-4B0F-B73A-502BD60E99FA}"/>
    <cellStyle name="Vírgula 12 2 2 2" xfId="13975" xr:uid="{F9F794F5-7B39-4B1B-97F5-C47421ECAAFA}"/>
    <cellStyle name="Vírgula 12 2 3" xfId="7718" xr:uid="{A01898DE-015F-47F9-88E8-FF94D76EF971}"/>
    <cellStyle name="Vírgula 12 2 3 2" xfId="15995" xr:uid="{7EF11172-FAD0-4428-8667-8419655F4B82}"/>
    <cellStyle name="Vírgula 12 2 4" xfId="3664" xr:uid="{1290F7D0-27FF-4E45-B61A-62D9E58088B0}"/>
    <cellStyle name="Vírgula 12 2 4 2" xfId="11941" xr:uid="{ECC7EAE1-9B95-4822-8F82-8C605A8EBCEE}"/>
    <cellStyle name="Vírgula 12 2 5" xfId="9892" xr:uid="{D73DB9B6-B75C-4942-80F7-7AC8BAD306D2}"/>
    <cellStyle name="Vírgula 12 3" xfId="1101" xr:uid="{21D78B06-188B-4FB1-AC9F-E7CA0DBDDECB}"/>
    <cellStyle name="Vírgula 12 3 2" xfId="5197" xr:uid="{C57B4A10-1969-43F3-959D-BA7DD6D710F6}"/>
    <cellStyle name="Vírgula 12 3 2 2" xfId="13474" xr:uid="{68E68CAB-89FA-4B26-9819-FACD95825CD3}"/>
    <cellStyle name="Vírgula 12 3 3" xfId="7222" xr:uid="{3C081B86-1797-491B-8E10-6B9BF90BC7E9}"/>
    <cellStyle name="Vírgula 12 3 3 2" xfId="15499" xr:uid="{F47AF722-5F13-442B-967E-31E59706C2FE}"/>
    <cellStyle name="Vírgula 12 3 4" xfId="3159" xr:uid="{21621CA2-7253-485C-8B15-71BF3DFF9A0B}"/>
    <cellStyle name="Vírgula 12 3 4 2" xfId="11436" xr:uid="{0EEA6295-D8CF-4AED-81C2-595C04C89C3C}"/>
    <cellStyle name="Vírgula 12 3 5" xfId="9387" xr:uid="{4D9B6E82-0C6F-4475-B2B5-0F9B97F4E7ED}"/>
    <cellStyle name="Vírgula 12 4" xfId="2145" xr:uid="{6A153746-7659-4BF9-AE37-309A09DB5592}"/>
    <cellStyle name="Vírgula 12 4 2" xfId="6230" xr:uid="{7DBCC95D-BC1C-49D6-AFF4-8B8C00B64871}"/>
    <cellStyle name="Vírgula 12 4 2 2" xfId="14507" xr:uid="{DB536FE2-BC5F-49C5-B856-282C46E9D016}"/>
    <cellStyle name="Vírgula 12 4 3" xfId="8230" xr:uid="{1AA90E6B-56A5-48CB-8E51-2ED945B3DC2A}"/>
    <cellStyle name="Vírgula 12 4 3 2" xfId="16507" xr:uid="{77BB6E12-F8C9-4337-B0C8-607BF742F2C9}"/>
    <cellStyle name="Vírgula 12 4 4" xfId="4197" xr:uid="{0DBE4933-7E49-47BE-A8FC-8B71179BB82A}"/>
    <cellStyle name="Vírgula 12 4 4 2" xfId="12474" xr:uid="{810E6EB1-FD40-433E-A60B-7AE2A0591C2C}"/>
    <cellStyle name="Vírgula 12 4 5" xfId="10425" xr:uid="{F3902EE5-4FD4-44D0-A36E-DD959501AAB9}"/>
    <cellStyle name="Vírgula 12 5" xfId="4698" xr:uid="{7BA0B35B-3A89-46A8-896B-057414F03D0B}"/>
    <cellStyle name="Vírgula 12 5 2" xfId="12975" xr:uid="{EA0579A6-349D-44D2-BD7B-F39CA9154CF1}"/>
    <cellStyle name="Vírgula 12 6" xfId="6724" xr:uid="{64C44C52-6036-4D6B-ACBC-665A4FA7004A}"/>
    <cellStyle name="Vírgula 12 6 2" xfId="15001" xr:uid="{8C46CB02-2211-4262-838E-89FCA7B9ABC2}"/>
    <cellStyle name="Vírgula 12 7" xfId="2653" xr:uid="{451BCD7A-F560-40B8-8CE7-7FF2409A4BF1}"/>
    <cellStyle name="Vírgula 12 7 2" xfId="10930" xr:uid="{0FF3DDBE-1934-4611-9F61-2E6D3F2382F2}"/>
    <cellStyle name="Vírgula 12 8" xfId="8882" xr:uid="{244C0E49-F17F-4CC9-BBFD-30EE7429C171}"/>
    <cellStyle name="Vírgula 13" xfId="586" xr:uid="{CA22E092-E5EE-4932-8A99-F36A84E8FF42}"/>
    <cellStyle name="Vírgula 13 2" xfId="1613" xr:uid="{6DDC241D-B539-408F-953E-BE7739E08EFD}"/>
    <cellStyle name="Vírgula 13 2 2" xfId="5699" xr:uid="{C65CEEAB-75E2-4F92-A5F4-C92692B450F8}"/>
    <cellStyle name="Vírgula 13 2 2 2" xfId="13976" xr:uid="{E639C42C-E5E0-4880-B0C4-59188784AD8A}"/>
    <cellStyle name="Vírgula 13 2 3" xfId="7719" xr:uid="{C61AA683-6F56-4EC4-A2DF-E2BF28346588}"/>
    <cellStyle name="Vírgula 13 2 3 2" xfId="15996" xr:uid="{86292455-B097-4096-B6E1-012B3F311B3C}"/>
    <cellStyle name="Vírgula 13 2 4" xfId="3665" xr:uid="{F463DBFD-3A9A-4946-B1CD-D199E7E3D95E}"/>
    <cellStyle name="Vírgula 13 2 4 2" xfId="11942" xr:uid="{E3380550-8BC0-4DEA-B79C-A0A1A80A772C}"/>
    <cellStyle name="Vírgula 13 2 5" xfId="9893" xr:uid="{D040D9F2-8EDF-4936-A78C-FD285C934D7F}"/>
    <cellStyle name="Vírgula 13 3" xfId="1102" xr:uid="{5AB86F14-F3DE-46C3-A978-7CF237D22EB5}"/>
    <cellStyle name="Vírgula 13 3 2" xfId="5198" xr:uid="{A2CEC5D2-1D42-45D2-91F4-6E161951E5AA}"/>
    <cellStyle name="Vírgula 13 3 2 2" xfId="13475" xr:uid="{CBA047D5-3371-4D5F-A07C-B87DF7AE58A3}"/>
    <cellStyle name="Vírgula 13 3 3" xfId="7223" xr:uid="{BF4AF16A-E991-4738-B3CA-1F85D39A9B7E}"/>
    <cellStyle name="Vírgula 13 3 3 2" xfId="15500" xr:uid="{A0359168-D358-4E27-B70D-4921F7B509E3}"/>
    <cellStyle name="Vírgula 13 3 4" xfId="3160" xr:uid="{BC4EE536-E9D0-40BB-ADDB-1623A68DB210}"/>
    <cellStyle name="Vírgula 13 3 4 2" xfId="11437" xr:uid="{C42EDBF4-257D-4E41-8C5F-BB18FA73E1E1}"/>
    <cellStyle name="Vírgula 13 3 5" xfId="9388" xr:uid="{526F4588-93DF-480D-8730-36FDBAAC402F}"/>
    <cellStyle name="Vírgula 13 4" xfId="2146" xr:uid="{3C5FC3EF-9C0A-45D1-B057-054F27FF7826}"/>
    <cellStyle name="Vírgula 13 4 2" xfId="6231" xr:uid="{F177CA67-225D-43F2-9453-C8BFAA661198}"/>
    <cellStyle name="Vírgula 13 4 2 2" xfId="14508" xr:uid="{F73846DF-1A02-4D3D-BC82-839F0A400363}"/>
    <cellStyle name="Vírgula 13 4 3" xfId="8231" xr:uid="{D9327025-CFE9-423D-A1E1-73A67AB772B4}"/>
    <cellStyle name="Vírgula 13 4 3 2" xfId="16508" xr:uid="{B9027B4E-1264-493E-9FBF-4943D3FB597D}"/>
    <cellStyle name="Vírgula 13 4 4" xfId="4198" xr:uid="{BF153BFC-8C03-48C3-A1AE-CFA1881989C6}"/>
    <cellStyle name="Vírgula 13 4 4 2" xfId="12475" xr:uid="{1D667159-9775-441B-9D1F-09384416D71D}"/>
    <cellStyle name="Vírgula 13 4 5" xfId="10426" xr:uid="{080AC763-21AD-4219-8C53-3979ABD33BA0}"/>
    <cellStyle name="Vírgula 13 5" xfId="4699" xr:uid="{10BE60CD-2007-4288-B8F6-2E2CD7617D12}"/>
    <cellStyle name="Vírgula 13 5 2" xfId="12976" xr:uid="{164DF570-6D9D-4FF5-959B-391EA85E12AC}"/>
    <cellStyle name="Vírgula 13 6" xfId="6725" xr:uid="{B11D7363-BC60-4B66-A324-510F7E5CD6F1}"/>
    <cellStyle name="Vírgula 13 6 2" xfId="15002" xr:uid="{D6759F1D-1EF5-475B-87F7-C769AA844755}"/>
    <cellStyle name="Vírgula 13 7" xfId="2654" xr:uid="{1893FC15-8A12-42E1-B3EA-B57F23277F41}"/>
    <cellStyle name="Vírgula 13 7 2" xfId="10931" xr:uid="{90A848FF-7925-4DE4-9497-64EAA8B5C693}"/>
    <cellStyle name="Vírgula 13 8" xfId="8883" xr:uid="{8585B73D-AFEC-4216-8793-C619F15C6AD4}"/>
    <cellStyle name="Vírgula 14" xfId="587" xr:uid="{24A40FDA-1B56-4C36-B1E5-8764547902FF}"/>
    <cellStyle name="Vírgula 14 2" xfId="1614" xr:uid="{967E0C36-D794-46EF-A6DB-05FF00E7EE6A}"/>
    <cellStyle name="Vírgula 14 2 2" xfId="5700" xr:uid="{DF389B0E-573D-4905-BF08-B4745BEFEED4}"/>
    <cellStyle name="Vírgula 14 2 2 2" xfId="13977" xr:uid="{90874816-6343-4C72-B40E-023FCEDCE826}"/>
    <cellStyle name="Vírgula 14 2 3" xfId="7720" xr:uid="{015FBD83-3CC6-457F-9C6B-B4CA4742DF67}"/>
    <cellStyle name="Vírgula 14 2 3 2" xfId="15997" xr:uid="{D4D585B9-E207-40BF-A703-625C3325FE38}"/>
    <cellStyle name="Vírgula 14 2 4" xfId="3666" xr:uid="{23C2DD17-7E56-4603-AE92-F16C20E135FF}"/>
    <cellStyle name="Vírgula 14 2 4 2" xfId="11943" xr:uid="{208D395E-9625-4074-836C-06EF383807B1}"/>
    <cellStyle name="Vírgula 14 2 5" xfId="9894" xr:uid="{1C24EB64-C7C2-4779-A19A-77E8181FADA8}"/>
    <cellStyle name="Vírgula 14 3" xfId="1103" xr:uid="{CF9A350D-1375-4FD3-92C1-49671D89AB91}"/>
    <cellStyle name="Vírgula 14 3 2" xfId="5199" xr:uid="{ADC0CB58-8C6C-4F66-9DC2-A5C013BF4327}"/>
    <cellStyle name="Vírgula 14 3 2 2" xfId="13476" xr:uid="{DD1C36D1-0BE8-4334-9590-86B03F2C30F5}"/>
    <cellStyle name="Vírgula 14 3 3" xfId="7224" xr:uid="{7B16B37C-2F44-4B8D-B855-160BC3DDB79D}"/>
    <cellStyle name="Vírgula 14 3 3 2" xfId="15501" xr:uid="{85DA576C-6B7E-4CCE-AE96-C42B975CC590}"/>
    <cellStyle name="Vírgula 14 3 4" xfId="3161" xr:uid="{B5C8B9B3-425E-4657-B57C-BD4156718C5D}"/>
    <cellStyle name="Vírgula 14 3 4 2" xfId="11438" xr:uid="{4E5B836F-E313-429F-844C-38C8D5F4CAD6}"/>
    <cellStyle name="Vírgula 14 3 5" xfId="9389" xr:uid="{C106AD75-1F8C-4B4F-93A7-FD8A6768634F}"/>
    <cellStyle name="Vírgula 14 4" xfId="2147" xr:uid="{240E2FA0-2EF1-4CB0-AB47-6FF5BA2EB3FF}"/>
    <cellStyle name="Vírgula 14 4 2" xfId="6232" xr:uid="{5ADD6E98-3D2C-4936-80E7-644FDCD1405F}"/>
    <cellStyle name="Vírgula 14 4 2 2" xfId="14509" xr:uid="{226542C5-29C6-4092-99BF-61A06252D985}"/>
    <cellStyle name="Vírgula 14 4 3" xfId="8232" xr:uid="{61E91407-499C-47B3-89B3-0881BD31E577}"/>
    <cellStyle name="Vírgula 14 4 3 2" xfId="16509" xr:uid="{06DAD2A1-9D16-4EE5-A352-DD673EAA8076}"/>
    <cellStyle name="Vírgula 14 4 4" xfId="4199" xr:uid="{A795976E-B11B-4058-AF7D-E3B334E0A17F}"/>
    <cellStyle name="Vírgula 14 4 4 2" xfId="12476" xr:uid="{472E425D-28BE-447F-84D2-C75ADDDA974F}"/>
    <cellStyle name="Vírgula 14 4 5" xfId="10427" xr:uid="{7C912DCF-5D5C-4FCB-BCDC-499755020E94}"/>
    <cellStyle name="Vírgula 14 5" xfId="4700" xr:uid="{D2F00E3E-A423-4687-8778-CD64480EAF15}"/>
    <cellStyle name="Vírgula 14 5 2" xfId="12977" xr:uid="{98892B4B-31B3-4094-BA26-336EE93F4F76}"/>
    <cellStyle name="Vírgula 14 6" xfId="6726" xr:uid="{973066C5-C3D5-4004-8F41-1F5094ECDDC9}"/>
    <cellStyle name="Vírgula 14 6 2" xfId="15003" xr:uid="{FCAA2B18-00A7-4E8D-A7E2-E00052949CEE}"/>
    <cellStyle name="Vírgula 14 7" xfId="2655" xr:uid="{6EF8B274-C50A-4ADB-AF78-8ED24D84DC7A}"/>
    <cellStyle name="Vírgula 14 7 2" xfId="10932" xr:uid="{5B84A3E2-F7BC-4946-83E7-83CBE529A76B}"/>
    <cellStyle name="Vírgula 14 8" xfId="8884" xr:uid="{CF1ACC03-D665-405D-B0B8-7A69F08EE2E2}"/>
    <cellStyle name="Vírgula 15" xfId="588" xr:uid="{31F44721-093E-4EB3-BE26-CFDC9E065525}"/>
    <cellStyle name="Vírgula 15 2" xfId="1615" xr:uid="{586365B3-CD13-40C4-A857-F98C475C0467}"/>
    <cellStyle name="Vírgula 15 2 2" xfId="5701" xr:uid="{F48F39D2-CFC5-4A5B-AD8D-2E87054419BE}"/>
    <cellStyle name="Vírgula 15 2 2 2" xfId="13978" xr:uid="{BCC32B4B-714A-4CDA-B69A-0576CE85F9F4}"/>
    <cellStyle name="Vírgula 15 2 3" xfId="7721" xr:uid="{A52D3F6E-5EA3-481C-AC64-7D3C0D1E29F8}"/>
    <cellStyle name="Vírgula 15 2 3 2" xfId="15998" xr:uid="{93C0CE27-57CE-4482-A9EA-F37BE0AEF840}"/>
    <cellStyle name="Vírgula 15 2 4" xfId="3667" xr:uid="{387C3183-04DA-4954-AE4F-FEC3C277AF51}"/>
    <cellStyle name="Vírgula 15 2 4 2" xfId="11944" xr:uid="{2D47832D-8E80-40E4-81C9-FCB910D99AB9}"/>
    <cellStyle name="Vírgula 15 2 5" xfId="9895" xr:uid="{7FBA17D0-22EC-4E04-BAD7-28A7B1D5BD47}"/>
    <cellStyle name="Vírgula 15 3" xfId="1104" xr:uid="{A527503F-0B95-4FE4-A8DF-1FEC46454B30}"/>
    <cellStyle name="Vírgula 15 3 2" xfId="5200" xr:uid="{038681E4-DAA1-4BD1-8A95-F022EC674664}"/>
    <cellStyle name="Vírgula 15 3 2 2" xfId="13477" xr:uid="{42E8A1E6-8E5D-4703-9633-1911A19843CE}"/>
    <cellStyle name="Vírgula 15 3 3" xfId="7225" xr:uid="{97C7B744-882A-4812-B3B4-B48BCA66124D}"/>
    <cellStyle name="Vírgula 15 3 3 2" xfId="15502" xr:uid="{3B52E6EF-4ED7-4721-8CBB-75AA7EDE4030}"/>
    <cellStyle name="Vírgula 15 3 4" xfId="3162" xr:uid="{7EF0DB3C-BC44-49BC-ACFB-E9EA41539C0D}"/>
    <cellStyle name="Vírgula 15 3 4 2" xfId="11439" xr:uid="{07D8688E-1EE5-46F3-9479-68DB5BC65FC4}"/>
    <cellStyle name="Vírgula 15 3 5" xfId="9390" xr:uid="{198317E0-A008-4C39-BD90-C0524AC08E23}"/>
    <cellStyle name="Vírgula 15 4" xfId="2148" xr:uid="{4D1206F0-F138-416F-867D-6A57080488DF}"/>
    <cellStyle name="Vírgula 15 4 2" xfId="6233" xr:uid="{16826BBB-F2ED-4892-9123-2A7A1666D6E0}"/>
    <cellStyle name="Vírgula 15 4 2 2" xfId="14510" xr:uid="{1406CF03-DD6C-4584-9937-01F88444B23B}"/>
    <cellStyle name="Vírgula 15 4 3" xfId="8233" xr:uid="{5FCD4707-5C79-40A2-BCD1-B3B93EB2000C}"/>
    <cellStyle name="Vírgula 15 4 3 2" xfId="16510" xr:uid="{1510CBCE-3FC7-4A99-BBC6-9EC68321DB2F}"/>
    <cellStyle name="Vírgula 15 4 4" xfId="4200" xr:uid="{E8F25B68-BF90-4FD5-AE47-A066F92B8509}"/>
    <cellStyle name="Vírgula 15 4 4 2" xfId="12477" xr:uid="{6D760C14-E730-4B63-AA74-37BD88A24965}"/>
    <cellStyle name="Vírgula 15 4 5" xfId="10428" xr:uid="{E4E15AA2-FB95-4FBC-85C1-5C41F0DBC666}"/>
    <cellStyle name="Vírgula 15 5" xfId="4701" xr:uid="{57934B7A-65AF-41F0-A63B-353A124DA04C}"/>
    <cellStyle name="Vírgula 15 5 2" xfId="12978" xr:uid="{91125024-2AF2-4B3C-AF7C-6A4E1388047C}"/>
    <cellStyle name="Vírgula 15 6" xfId="6727" xr:uid="{DB395192-D261-4915-BAEA-E77CD2AE9D57}"/>
    <cellStyle name="Vírgula 15 6 2" xfId="15004" xr:uid="{8B559315-7DD6-4165-BC2E-0D5F29436E61}"/>
    <cellStyle name="Vírgula 15 7" xfId="2656" xr:uid="{7382BF6A-F012-4BD5-9CD7-EEE9BFF3EF89}"/>
    <cellStyle name="Vírgula 15 7 2" xfId="10933" xr:uid="{21EB2E19-D858-443C-BE39-4F1FE8F86B2C}"/>
    <cellStyle name="Vírgula 15 8" xfId="8885" xr:uid="{DF59AF0F-1414-47F9-A8F5-63728021B542}"/>
    <cellStyle name="Vírgula 16" xfId="590" xr:uid="{4C23B43C-486C-4878-B25B-CFAF11CF31BE}"/>
    <cellStyle name="Vírgula 16 2" xfId="1106" xr:uid="{ADB44549-62F1-451A-B6FA-6EAE5E47A10E}"/>
    <cellStyle name="Vírgula 16 2 2" xfId="3164" xr:uid="{664249A1-1541-4C19-AEA5-3BE95D28B8B4}"/>
    <cellStyle name="Vírgula 16 2 2 2" xfId="11441" xr:uid="{4B0ECA75-D518-4903-966B-BE163B67DEE7}"/>
    <cellStyle name="Vírgula 16 2 3" xfId="9392" xr:uid="{2D8CCB75-32CA-41BC-B2B4-1589E62F3D03}"/>
    <cellStyle name="Vírgula 16 3" xfId="2150" xr:uid="{94587014-2F64-4FFE-A682-7106E9A46D5A}"/>
    <cellStyle name="Vírgula 16 3 2" xfId="4202" xr:uid="{79B563D0-1199-4A83-AFC1-52DA7B7279F8}"/>
    <cellStyle name="Vírgula 16 3 2 2" xfId="12479" xr:uid="{97B7936F-C948-4FE5-8704-06FEC29FB44D}"/>
    <cellStyle name="Vírgula 16 3 3" xfId="10430" xr:uid="{57EA272B-98AF-49B3-B651-C17028E08F6A}"/>
    <cellStyle name="Vírgula 16 4" xfId="2658" xr:uid="{24854957-5F2D-49FB-88BF-D2A6FDCE8C59}"/>
    <cellStyle name="Vírgula 16 4 2" xfId="10935" xr:uid="{BC35397A-EC06-4493-BFFA-12BAC617DD4D}"/>
    <cellStyle name="Vírgula 16 5" xfId="8887" xr:uid="{A2B33E48-3FA0-4265-8DC2-AB8AF22117CF}"/>
    <cellStyle name="Vírgula 17" xfId="592" xr:uid="{C9E33C7A-4985-47CA-A03E-07444A338AEE}"/>
    <cellStyle name="Vírgula 17 2" xfId="1617" xr:uid="{46379F96-55AC-44D5-A8F1-A24706F8C58B}"/>
    <cellStyle name="Vírgula 17 2 2" xfId="5703" xr:uid="{2D2CEFA0-B3FD-4F12-A13F-953F0BF54FD3}"/>
    <cellStyle name="Vírgula 17 2 2 2" xfId="13980" xr:uid="{7586AE8F-E34D-4D5A-B322-D608866318F8}"/>
    <cellStyle name="Vírgula 17 2 3" xfId="7723" xr:uid="{42AFD212-D111-4264-976A-8B49F781A8B6}"/>
    <cellStyle name="Vírgula 17 2 3 2" xfId="16000" xr:uid="{3D0E1924-5F19-490F-9E4B-C34AB19854B1}"/>
    <cellStyle name="Vírgula 17 2 4" xfId="3669" xr:uid="{B544AE9C-D948-40C1-922B-AB07DD7F6A70}"/>
    <cellStyle name="Vírgula 17 2 4 2" xfId="11946" xr:uid="{1239A149-851C-4B1C-AEB5-10C3153AE8F5}"/>
    <cellStyle name="Vírgula 17 2 5" xfId="9897" xr:uid="{D322932D-9CD8-4BF4-887A-3FC690707DD8}"/>
    <cellStyle name="Vírgula 17 3" xfId="1108" xr:uid="{D3597A5D-3B10-42E5-B591-3C974DCD4DDA}"/>
    <cellStyle name="Vírgula 17 3 2" xfId="5202" xr:uid="{2D51CEB4-2D89-4AAD-A181-74817D9C48B2}"/>
    <cellStyle name="Vírgula 17 3 2 2" xfId="13479" xr:uid="{77DFCAB2-AF97-4F34-AB44-5B2C0656929C}"/>
    <cellStyle name="Vírgula 17 3 3" xfId="7227" xr:uid="{28725C64-7BF3-4E93-B812-8F8C2D266578}"/>
    <cellStyle name="Vírgula 17 3 3 2" xfId="15504" xr:uid="{B0D57808-4378-4B5C-90DB-34FD597191E8}"/>
    <cellStyle name="Vírgula 17 3 4" xfId="3166" xr:uid="{5BE2F3EF-2E88-41C1-9120-B34CBA24BAE2}"/>
    <cellStyle name="Vírgula 17 3 4 2" xfId="11443" xr:uid="{E2AE8726-7FE4-4D8A-A0E0-6DD7BD5C3A2C}"/>
    <cellStyle name="Vírgula 17 3 5" xfId="9394" xr:uid="{D12B8111-7D73-4F29-94ED-958F8FEE6542}"/>
    <cellStyle name="Vírgula 17 4" xfId="2151" xr:uid="{09698AEC-5B20-42C2-BE27-129D35B587B2}"/>
    <cellStyle name="Vírgula 17 4 2" xfId="6235" xr:uid="{A02F705F-9BC8-4990-9C48-3E81FD3ACB62}"/>
    <cellStyle name="Vírgula 17 4 2 2" xfId="14512" xr:uid="{9CC4BFFD-601F-4993-AF13-FA7C4EBA9AA9}"/>
    <cellStyle name="Vírgula 17 4 3" xfId="8235" xr:uid="{EBA8C0E7-21BB-4A05-8767-7F0CD7DA7961}"/>
    <cellStyle name="Vírgula 17 4 3 2" xfId="16512" xr:uid="{7F843F2C-9C29-4689-8486-112133E118E9}"/>
    <cellStyle name="Vírgula 17 4 4" xfId="4203" xr:uid="{2A1D8DD9-9DF5-41B2-B3CE-E226BE3A3247}"/>
    <cellStyle name="Vírgula 17 4 4 2" xfId="12480" xr:uid="{F01EEF74-447B-40EC-9B90-4DF215B11614}"/>
    <cellStyle name="Vírgula 17 4 5" xfId="10431" xr:uid="{427E8D99-E88B-4BA1-9650-A65A66D8DF49}"/>
    <cellStyle name="Vírgula 17 5" xfId="4703" xr:uid="{43FC7FE6-66B2-4878-8FA3-FD2EEF75D9DB}"/>
    <cellStyle name="Vírgula 17 5 2" xfId="12980" xr:uid="{972C0F67-513E-489C-BCB3-514526A194F9}"/>
    <cellStyle name="Vírgula 17 6" xfId="6729" xr:uid="{FE245991-69B0-4991-BCA0-065736DD4133}"/>
    <cellStyle name="Vírgula 17 6 2" xfId="15006" xr:uid="{08E56ED7-EB5A-476E-B137-81C5E9E7A15A}"/>
    <cellStyle name="Vírgula 17 7" xfId="2659" xr:uid="{40ACB2FC-F271-4366-B15F-3464CA192FA5}"/>
    <cellStyle name="Vírgula 17 7 2" xfId="10936" xr:uid="{CFB5EB0B-2B7A-46B8-8208-8805273A3A6A}"/>
    <cellStyle name="Vírgula 17 8" xfId="8888" xr:uid="{E8D180BF-0ED6-4452-9857-D4BFF178CF67}"/>
    <cellStyle name="Vírgula 18" xfId="593" xr:uid="{C41E9DF9-6375-49AC-8DC7-51F89EDDFA57}"/>
    <cellStyle name="Vírgula 18 2" xfId="1618" xr:uid="{E2CAC58A-234C-456F-BECD-99766859C0B7}"/>
    <cellStyle name="Vírgula 18 2 2" xfId="5704" xr:uid="{34BC9180-84AB-4AD1-8654-CAB464B3B9B3}"/>
    <cellStyle name="Vírgula 18 2 2 2" xfId="13981" xr:uid="{40EF39BB-1F7B-46A6-B463-A60EFBD68B4E}"/>
    <cellStyle name="Vírgula 18 2 3" xfId="7724" xr:uid="{DA69B541-DAA2-4E67-A0C9-4B51EFB6C89E}"/>
    <cellStyle name="Vírgula 18 2 3 2" xfId="16001" xr:uid="{65041EFA-365C-47C4-B71F-BC41EB18DD3E}"/>
    <cellStyle name="Vírgula 18 2 4" xfId="3670" xr:uid="{1413CB05-0EC0-4DE2-AA83-DBC6AC8F5F31}"/>
    <cellStyle name="Vírgula 18 2 4 2" xfId="11947" xr:uid="{A53A6BFC-6099-4542-BD98-7363ED34F43E}"/>
    <cellStyle name="Vírgula 18 2 5" xfId="9898" xr:uid="{53BF7851-8047-4AE2-84BA-A1240AA574FC}"/>
    <cellStyle name="Vírgula 18 3" xfId="1109" xr:uid="{80A7F2B7-21F8-4F90-BB94-ABCC60950664}"/>
    <cellStyle name="Vírgula 18 3 2" xfId="5203" xr:uid="{9AD8831E-658D-447F-9387-A11041480778}"/>
    <cellStyle name="Vírgula 18 3 2 2" xfId="13480" xr:uid="{88DBE519-8EDB-446D-A270-DB1D44719B49}"/>
    <cellStyle name="Vírgula 18 3 3" xfId="7228" xr:uid="{EC3211F5-38F2-4FC6-A384-307A2C5DB7CD}"/>
    <cellStyle name="Vírgula 18 3 3 2" xfId="15505" xr:uid="{02305D60-66D6-452F-8E50-CF20F058BAD4}"/>
    <cellStyle name="Vírgula 18 3 4" xfId="3167" xr:uid="{3C2CF73F-9D3E-4B2A-946C-9764CFFE722C}"/>
    <cellStyle name="Vírgula 18 3 4 2" xfId="11444" xr:uid="{4CECE9AA-5BC6-4C49-B0C8-D67739660B51}"/>
    <cellStyle name="Vírgula 18 3 5" xfId="9395" xr:uid="{FA951F86-4480-47D7-ABF5-4653FE241A32}"/>
    <cellStyle name="Vírgula 18 4" xfId="2152" xr:uid="{FF846E54-A2EE-442D-A346-C0BC05E67347}"/>
    <cellStyle name="Vírgula 18 4 2" xfId="6236" xr:uid="{74F0BFCF-71E1-4D40-805A-23FE0E8F487D}"/>
    <cellStyle name="Vírgula 18 4 2 2" xfId="14513" xr:uid="{8CD97F9C-75F4-42A9-A2B1-46F45FEACB1A}"/>
    <cellStyle name="Vírgula 18 4 3" xfId="8236" xr:uid="{70FD2437-9F64-4610-995B-F114CF24DAAE}"/>
    <cellStyle name="Vírgula 18 4 3 2" xfId="16513" xr:uid="{28FF3486-63CD-4DF7-852E-FCC6E29130BB}"/>
    <cellStyle name="Vírgula 18 4 4" xfId="4204" xr:uid="{4E8FD256-1DDC-4F01-BD94-EA29954AC977}"/>
    <cellStyle name="Vírgula 18 4 4 2" xfId="12481" xr:uid="{36BEBEDA-174E-4FF2-9F9A-82B329505580}"/>
    <cellStyle name="Vírgula 18 4 5" xfId="10432" xr:uid="{8CB80866-9FD5-4B60-BBB5-3F6DFBCD604F}"/>
    <cellStyle name="Vírgula 18 5" xfId="4704" xr:uid="{2FD3AF99-3C46-451B-B6D4-210419C8B878}"/>
    <cellStyle name="Vírgula 18 5 2" xfId="12981" xr:uid="{443C9D3E-8378-4712-8F9C-977FD7079663}"/>
    <cellStyle name="Vírgula 18 6" xfId="6730" xr:uid="{425C9A16-92E9-49EC-BF81-BE6178984198}"/>
    <cellStyle name="Vírgula 18 6 2" xfId="15007" xr:uid="{70FB36FA-71D9-499B-80A9-AC581C674A4F}"/>
    <cellStyle name="Vírgula 18 7" xfId="2660" xr:uid="{90AC28B3-E82D-4C73-BBAF-1C8D3C703CF5}"/>
    <cellStyle name="Vírgula 18 7 2" xfId="10937" xr:uid="{9DF212E8-1BC3-42C9-B378-71E2B20E9329}"/>
    <cellStyle name="Vírgula 18 8" xfId="8889" xr:uid="{B7ABEDBD-97E8-4634-A4A5-6960BD8219FC}"/>
    <cellStyle name="Vírgula 19" xfId="594" xr:uid="{E3FED98C-11BB-4F6E-9649-76647F6F3059}"/>
    <cellStyle name="Vírgula 19 2" xfId="1619" xr:uid="{A6D469F3-2635-44FB-9436-C6AE956944B9}"/>
    <cellStyle name="Vírgula 19 2 2" xfId="5705" xr:uid="{C3A06BCD-C59D-41F3-ACA1-FFEAE3510905}"/>
    <cellStyle name="Vírgula 19 2 2 2" xfId="13982" xr:uid="{04450C44-004A-4509-ABC6-A0713A0048AB}"/>
    <cellStyle name="Vírgula 19 2 3" xfId="7725" xr:uid="{BB1E84FD-26A2-4149-9A32-8C88A0D533C0}"/>
    <cellStyle name="Vírgula 19 2 3 2" xfId="16002" xr:uid="{E29A802B-9927-4C49-98DF-D323A543CC51}"/>
    <cellStyle name="Vírgula 19 2 4" xfId="3671" xr:uid="{FB908AE6-DB24-4ACF-893B-7999C87C84BC}"/>
    <cellStyle name="Vírgula 19 2 4 2" xfId="11948" xr:uid="{7ECDCA82-67D7-4A18-81F3-57A7A80D4FD2}"/>
    <cellStyle name="Vírgula 19 2 5" xfId="9899" xr:uid="{D7B67822-8F45-43A5-B4E2-02AC240DA44E}"/>
    <cellStyle name="Vírgula 19 3" xfId="1110" xr:uid="{D6E43C65-D8E1-484A-BB23-A32FCAE5DADB}"/>
    <cellStyle name="Vírgula 19 3 2" xfId="5204" xr:uid="{AC41B928-C088-4F46-B819-BA8135A2E96A}"/>
    <cellStyle name="Vírgula 19 3 2 2" xfId="13481" xr:uid="{F9A32BC9-A0A9-4550-A914-A4858BA4FAA5}"/>
    <cellStyle name="Vírgula 19 3 3" xfId="7229" xr:uid="{F0A3CFCE-7D26-4BA9-A7B1-A5757986438E}"/>
    <cellStyle name="Vírgula 19 3 3 2" xfId="15506" xr:uid="{05D60BEB-9E4B-4486-BE9A-8C98AC1EEEA0}"/>
    <cellStyle name="Vírgula 19 3 4" xfId="3168" xr:uid="{88069049-1456-4126-AEF9-0F4EA033015A}"/>
    <cellStyle name="Vírgula 19 3 4 2" xfId="11445" xr:uid="{4D77BA68-EFA2-476F-8A36-511D7A7B1E5C}"/>
    <cellStyle name="Vírgula 19 3 5" xfId="9396" xr:uid="{A34CA3CF-C12A-4EA8-B491-6320C6E62A87}"/>
    <cellStyle name="Vírgula 19 4" xfId="2153" xr:uid="{3C672DAD-60C6-4BD2-9167-49667B53556E}"/>
    <cellStyle name="Vírgula 19 4 2" xfId="6237" xr:uid="{E02E5ED7-0444-425B-86A1-EFE3D9E9AEDD}"/>
    <cellStyle name="Vírgula 19 4 2 2" xfId="14514" xr:uid="{A8BFC20E-3770-4080-BF54-6E5F856CCE49}"/>
    <cellStyle name="Vírgula 19 4 3" xfId="8237" xr:uid="{ED787C50-7D44-42E9-992E-6CEC29110C44}"/>
    <cellStyle name="Vírgula 19 4 3 2" xfId="16514" xr:uid="{0C3044C5-9303-44B5-A28A-34D0C47DD444}"/>
    <cellStyle name="Vírgula 19 4 4" xfId="4205" xr:uid="{4CDFDEE7-F837-4DF6-B63D-305CED69382D}"/>
    <cellStyle name="Vírgula 19 4 4 2" xfId="12482" xr:uid="{5523DAB6-5D4D-4972-BDE2-F6A1EB40918A}"/>
    <cellStyle name="Vírgula 19 4 5" xfId="10433" xr:uid="{8975DEAE-4E4D-451D-9563-6A44614D0FB6}"/>
    <cellStyle name="Vírgula 19 5" xfId="4705" xr:uid="{02581975-3354-419B-974C-56BD14FA7D99}"/>
    <cellStyle name="Vírgula 19 5 2" xfId="12982" xr:uid="{BF89E3B0-6EFE-4858-B99E-F7C549B97FEA}"/>
    <cellStyle name="Vírgula 19 6" xfId="6731" xr:uid="{8CD0DCD0-4C15-4046-8B5A-A74C3BC4EB94}"/>
    <cellStyle name="Vírgula 19 6 2" xfId="15008" xr:uid="{BF06B23D-161B-4671-A382-2EBEA79B7361}"/>
    <cellStyle name="Vírgula 19 7" xfId="2661" xr:uid="{8D6D6FF1-495A-4CCD-979F-CDAF92964CD3}"/>
    <cellStyle name="Vírgula 19 7 2" xfId="10938" xr:uid="{CCA0CEE5-703E-407F-9EEE-1BACA8D1DA14}"/>
    <cellStyle name="Vírgula 19 8" xfId="8890" xr:uid="{AD523321-18DE-47F8-9DA5-A04469EA3853}"/>
    <cellStyle name="Vírgula 2" xfId="211" xr:uid="{55548543-F19A-4B31-82B1-8B0E9472AAE7}"/>
    <cellStyle name="Vírgula 2 10" xfId="16893" xr:uid="{43BC9060-C95B-4766-B95A-D6D1A3BD606F}"/>
    <cellStyle name="Vírgula 2 11" xfId="16905" xr:uid="{937ACEC9-0510-4CF2-8BA8-6B61FE8DA21A}"/>
    <cellStyle name="Vírgula 2 2" xfId="595" xr:uid="{DEC70150-807A-486B-9829-78A88FCEEE86}"/>
    <cellStyle name="Vírgula 2 2 2" xfId="1620" xr:uid="{573575DE-F33F-4231-85B7-4B488F600147}"/>
    <cellStyle name="Vírgula 2 2 2 2" xfId="5706" xr:uid="{B9DD2366-F169-4FDA-9263-3432229AE4E2}"/>
    <cellStyle name="Vírgula 2 2 2 2 2" xfId="13983" xr:uid="{C83426C3-CE12-4759-99E0-B12AE4E4FD08}"/>
    <cellStyle name="Vírgula 2 2 2 3" xfId="7726" xr:uid="{C0899CEA-0FB3-4BEA-B227-C2C489840B3B}"/>
    <cellStyle name="Vírgula 2 2 2 3 2" xfId="16003" xr:uid="{86E85905-4893-4F30-BA36-BCAC1654327A}"/>
    <cellStyle name="Vírgula 2 2 2 4" xfId="3672" xr:uid="{86E4FB8D-A0F6-4B14-9E06-84944E63C1D2}"/>
    <cellStyle name="Vírgula 2 2 2 4 2" xfId="11949" xr:uid="{3B57D576-777D-468B-9E71-F1F9F03AA3FC}"/>
    <cellStyle name="Vírgula 2 2 2 5" xfId="9900" xr:uid="{F0C991CE-1E5A-4FA9-AB28-7BA2022151C6}"/>
    <cellStyle name="Vírgula 2 2 3" xfId="1111" xr:uid="{3BC03E0E-5390-4C89-9448-0ECEA33329D9}"/>
    <cellStyle name="Vírgula 2 2 3 2" xfId="5205" xr:uid="{14F96B48-BB9E-4CE3-B556-B5C02C3938CF}"/>
    <cellStyle name="Vírgula 2 2 3 2 2" xfId="13482" xr:uid="{9607CADD-9091-48AF-83C7-28FC261B8B98}"/>
    <cellStyle name="Vírgula 2 2 3 3" xfId="7230" xr:uid="{0B92A8F2-E301-47A7-A78E-E4183F50A9D5}"/>
    <cellStyle name="Vírgula 2 2 3 3 2" xfId="15507" xr:uid="{11405AB4-6240-4E8B-A075-46169359F857}"/>
    <cellStyle name="Vírgula 2 2 3 4" xfId="3169" xr:uid="{7151CDF0-8312-4F2A-B048-09E3D0DBC52B}"/>
    <cellStyle name="Vírgula 2 2 3 4 2" xfId="11446" xr:uid="{AEDF65B6-17E0-457F-8E00-B3000390588A}"/>
    <cellStyle name="Vírgula 2 2 3 5" xfId="9397" xr:uid="{F4096A7B-6EFA-47F4-A78F-AD9FE976B355}"/>
    <cellStyle name="Vírgula 2 2 4" xfId="2154" xr:uid="{3576EA9E-C969-4292-89B9-3C859FF8162C}"/>
    <cellStyle name="Vírgula 2 2 4 2" xfId="6238" xr:uid="{5260A361-99CE-4C75-9382-B587BAF10A8B}"/>
    <cellStyle name="Vírgula 2 2 4 2 2" xfId="14515" xr:uid="{AD0B4B81-DE26-4BDD-9A3A-D4DF2399481E}"/>
    <cellStyle name="Vírgula 2 2 4 3" xfId="8238" xr:uid="{0B269F28-7305-418C-A6FA-1562E2B86C8A}"/>
    <cellStyle name="Vírgula 2 2 4 3 2" xfId="16515" xr:uid="{C7777618-38E3-4995-8713-2ECDD3C5B3E0}"/>
    <cellStyle name="Vírgula 2 2 4 4" xfId="4206" xr:uid="{623FF2C9-7B2D-42E1-A83E-6474372895A0}"/>
    <cellStyle name="Vírgula 2 2 4 4 2" xfId="12483" xr:uid="{9567B728-F275-4067-A606-19CDF0543913}"/>
    <cellStyle name="Vírgula 2 2 4 5" xfId="10434" xr:uid="{A41E6733-710C-45C6-98F0-2742A6D57D39}"/>
    <cellStyle name="Vírgula 2 2 5" xfId="4706" xr:uid="{D7B4916E-66E3-437C-BF85-09A963C69236}"/>
    <cellStyle name="Vírgula 2 2 5 2" xfId="12983" xr:uid="{A90E2BDF-96FE-493F-AF35-5B6735D697B0}"/>
    <cellStyle name="Vírgula 2 2 6" xfId="6732" xr:uid="{2CAC97CD-E527-4A03-9D93-C5DB1A92EECA}"/>
    <cellStyle name="Vírgula 2 2 6 2" xfId="15009" xr:uid="{C4460A1A-F7DE-47F1-8E28-8DBD96E2E64E}"/>
    <cellStyle name="Vírgula 2 2 7" xfId="2662" xr:uid="{4A198EC6-87C8-4D1C-8E35-0FEDB82D5225}"/>
    <cellStyle name="Vírgula 2 2 7 2" xfId="10939" xr:uid="{E6A4DB81-9E13-4A7C-AB74-BF0B73944BE0}"/>
    <cellStyle name="Vírgula 2 2 8" xfId="8891" xr:uid="{06222B37-E844-4D86-BF60-1312C00550BB}"/>
    <cellStyle name="Vírgula 2 3" xfId="1304" xr:uid="{C2016207-36C7-453A-B398-ABD7974FCC26}"/>
    <cellStyle name="Vírgula 2 3 2" xfId="5394" xr:uid="{F67CCA85-0464-4022-945B-BBA2DAE7EA23}"/>
    <cellStyle name="Vírgula 2 3 2 2" xfId="13671" xr:uid="{4EE746B0-75C4-49D8-A410-536E348A568C}"/>
    <cellStyle name="Vírgula 2 3 3" xfId="7419" xr:uid="{56D32B45-0A7B-495E-B2BE-2A1CEE3FCA13}"/>
    <cellStyle name="Vírgula 2 3 3 2" xfId="15696" xr:uid="{BC165568-057F-41F5-A05B-858B0F697DE4}"/>
    <cellStyle name="Vírgula 2 3 4" xfId="3360" xr:uid="{BDF82778-8B59-426F-9F91-94DFFD710E1E}"/>
    <cellStyle name="Vírgula 2 3 4 2" xfId="11637" xr:uid="{D1D288F7-9857-46AF-91BF-0E84ACE7879F}"/>
    <cellStyle name="Vírgula 2 3 5" xfId="9588" xr:uid="{CF827C5D-B0D5-41EF-810B-4837D7CD8829}"/>
    <cellStyle name="Vírgula 2 4" xfId="795" xr:uid="{A8F1F994-55EB-458C-A308-6BE10C4E2ED7}"/>
    <cellStyle name="Vírgula 2 4 2" xfId="4898" xr:uid="{53079F08-0086-487B-801A-D66EBAD848EE}"/>
    <cellStyle name="Vírgula 2 4 2 2" xfId="13175" xr:uid="{89EE5A56-EF4D-481D-9E5C-17D3F6728925}"/>
    <cellStyle name="Vírgula 2 4 3" xfId="6923" xr:uid="{58CA015B-2D82-495D-A4F4-ADDAF41B0AF7}"/>
    <cellStyle name="Vírgula 2 4 3 2" xfId="15200" xr:uid="{F26EA326-9BDB-42D1-8BD3-694AF7F1A72F}"/>
    <cellStyle name="Vírgula 2 4 4" xfId="2855" xr:uid="{76AD0C45-76CA-4C1E-8AE3-021EDF212E5D}"/>
    <cellStyle name="Vírgula 2 4 4 2" xfId="11132" xr:uid="{42EF45D4-CB13-44D2-ACA6-7876BF287F33}"/>
    <cellStyle name="Vírgula 2 4 5" xfId="9084" xr:uid="{EA5A19C5-D36D-4981-A5CF-B825E7CAA15E}"/>
    <cellStyle name="Vírgula 2 5" xfId="1846" xr:uid="{E63CD8DF-7250-4562-B3B7-8B2292D799AD}"/>
    <cellStyle name="Vírgula 2 5 2" xfId="5931" xr:uid="{A70FE73E-CBEC-4040-95F7-530CAAEF54B5}"/>
    <cellStyle name="Vírgula 2 5 2 2" xfId="14208" xr:uid="{0CC73456-5304-4F82-8B84-C029FD36EC78}"/>
    <cellStyle name="Vírgula 2 5 3" xfId="7931" xr:uid="{623255F0-E92D-4FAE-9D22-3A0206E60592}"/>
    <cellStyle name="Vírgula 2 5 3 2" xfId="16208" xr:uid="{32DA6C80-469C-4456-AD3A-45ABF5B54136}"/>
    <cellStyle name="Vírgula 2 5 4" xfId="3898" xr:uid="{04624177-C45F-4E87-B830-01F79B82BB6B}"/>
    <cellStyle name="Vírgula 2 5 4 2" xfId="12175" xr:uid="{A753834A-BD49-44D8-B59E-DBD56160A18A}"/>
    <cellStyle name="Vírgula 2 5 5" xfId="10126" xr:uid="{36F5A04F-6B49-4FC8-B470-33749DED8031}"/>
    <cellStyle name="Vírgula 2 6" xfId="4394" xr:uid="{502D7C54-2579-4FC0-8837-81E7D69502C9}"/>
    <cellStyle name="Vírgula 2 6 2" xfId="12671" xr:uid="{1129FB76-F438-4A87-940A-F32748B5EB30}"/>
    <cellStyle name="Vírgula 2 7" xfId="6425" xr:uid="{EA7E6DF1-DE3C-49D5-86E9-423819588B29}"/>
    <cellStyle name="Vírgula 2 7 2" xfId="14702" xr:uid="{60CE4A83-F8D3-431E-9B25-2283AED62156}"/>
    <cellStyle name="Vírgula 2 8" xfId="2346" xr:uid="{E88CFF30-1CCE-4311-9EC9-E05C56A93A1B}"/>
    <cellStyle name="Vírgula 2 8 2" xfId="10623" xr:uid="{760315F6-3EFB-46C3-AA96-858B8EB9D20D}"/>
    <cellStyle name="Vírgula 2 9" xfId="8577" xr:uid="{59FD75A4-3360-4BF3-B592-C289E41E5D99}"/>
    <cellStyle name="Vírgula 20" xfId="589" xr:uid="{D283186B-4F97-4D9F-BEDB-06603F34E3DA}"/>
    <cellStyle name="Vírgula 20 2" xfId="1616" xr:uid="{C9520341-536C-4087-BF1A-7362436CA44C}"/>
    <cellStyle name="Vírgula 20 2 2" xfId="5702" xr:uid="{5A0BB786-E952-43D2-B644-0C01C0B98355}"/>
    <cellStyle name="Vírgula 20 2 2 2" xfId="13979" xr:uid="{F806F353-691B-4BA9-8FB0-64A194F4D636}"/>
    <cellStyle name="Vírgula 20 2 3" xfId="7722" xr:uid="{BEB067C8-25CE-404F-B528-31E899171112}"/>
    <cellStyle name="Vírgula 20 2 3 2" xfId="15999" xr:uid="{E18F69B8-C47D-4356-B73A-002F2B55AC18}"/>
    <cellStyle name="Vírgula 20 2 4" xfId="3668" xr:uid="{65CF335D-655F-450A-A9DA-514B8BDED66E}"/>
    <cellStyle name="Vírgula 20 2 4 2" xfId="11945" xr:uid="{167F9359-70BD-4301-8FBB-59B0C4C43E41}"/>
    <cellStyle name="Vírgula 20 2 5" xfId="9896" xr:uid="{B4EDEAB2-79C6-4882-9749-1F9298D4A726}"/>
    <cellStyle name="Vírgula 20 3" xfId="1105" xr:uid="{9023E858-AA27-423B-B328-19FB237AC152}"/>
    <cellStyle name="Vírgula 20 3 2" xfId="5201" xr:uid="{C7D45C52-B087-4D78-99ED-8EECC68045FE}"/>
    <cellStyle name="Vírgula 20 3 2 2" xfId="13478" xr:uid="{6593C063-7FBD-405C-8160-69FCD506CC31}"/>
    <cellStyle name="Vírgula 20 3 3" xfId="7226" xr:uid="{7B1A5B8C-B01E-4949-99F3-6BD1451E8D7E}"/>
    <cellStyle name="Vírgula 20 3 3 2" xfId="15503" xr:uid="{90193E48-9320-4184-9338-26DA36E723AE}"/>
    <cellStyle name="Vírgula 20 3 4" xfId="3163" xr:uid="{5B707FC6-5A27-461A-A886-E61DC4BEC3C2}"/>
    <cellStyle name="Vírgula 20 3 4 2" xfId="11440" xr:uid="{E90D0BA8-6A39-4BA3-83A4-3CD823682865}"/>
    <cellStyle name="Vírgula 20 3 5" xfId="9391" xr:uid="{621A3292-3B9A-4C69-980A-53880B2D87AF}"/>
    <cellStyle name="Vírgula 20 4" xfId="2149" xr:uid="{A1DED349-8EC9-4D89-A980-9D7984022E60}"/>
    <cellStyle name="Vírgula 20 4 2" xfId="6234" xr:uid="{B0C5D38E-6976-40BA-AC83-CE1E47199BC6}"/>
    <cellStyle name="Vírgula 20 4 2 2" xfId="14511" xr:uid="{C582F7F7-2575-4CCE-997E-61026E89B985}"/>
    <cellStyle name="Vírgula 20 4 3" xfId="8234" xr:uid="{87DF23E2-9649-43DD-A6F0-D094BA17A098}"/>
    <cellStyle name="Vírgula 20 4 3 2" xfId="16511" xr:uid="{198EFCEA-8CC8-45A3-807C-BA7AAD0A4F21}"/>
    <cellStyle name="Vírgula 20 4 4" xfId="4201" xr:uid="{CC9C1B19-DBCE-4111-9A05-108B9F17FCE8}"/>
    <cellStyle name="Vírgula 20 4 4 2" xfId="12478" xr:uid="{049C18B6-F85C-4452-8997-DCEDC2347750}"/>
    <cellStyle name="Vírgula 20 4 5" xfId="10429" xr:uid="{13852B8B-0453-497D-BC20-2B837ECC48A6}"/>
    <cellStyle name="Vírgula 20 5" xfId="4702" xr:uid="{0BD7E980-C7E6-4318-87CF-AC27CA402973}"/>
    <cellStyle name="Vírgula 20 5 2" xfId="12979" xr:uid="{DF2C3743-C900-44EF-8B8D-738D36BBCE61}"/>
    <cellStyle name="Vírgula 20 6" xfId="6728" xr:uid="{5A5CDE2D-121C-4299-AC93-14E401C7DDB9}"/>
    <cellStyle name="Vírgula 20 6 2" xfId="15005" xr:uid="{60230254-DB86-4D87-A26C-B5A2A383F33E}"/>
    <cellStyle name="Vírgula 20 7" xfId="2657" xr:uid="{37338BF2-9E80-4B67-9785-E4A11F943CC1}"/>
    <cellStyle name="Vírgula 20 7 2" xfId="10934" xr:uid="{E3871EA5-BD8C-4D70-81A2-D045A7921D02}"/>
    <cellStyle name="Vírgula 20 8" xfId="8886" xr:uid="{C5B1E8C8-D2AE-414D-B3BC-AFB0A08064CF}"/>
    <cellStyle name="Vírgula 21" xfId="591" xr:uid="{64BD01F8-FDAA-40AB-A905-41D6BD3FC523}"/>
    <cellStyle name="Vírgula 21 2" xfId="596" xr:uid="{3AAAE01F-38A0-4301-A5E7-EC3637A2EB89}"/>
    <cellStyle name="Vírgula 21 2 2" xfId="1112" xr:uid="{79D4E31D-1649-4121-A4CE-51F6E2EA2338}"/>
    <cellStyle name="Vírgula 21 2 2 2" xfId="3170" xr:uid="{9A566CDD-2FFC-48F8-A6C2-9036BC01A397}"/>
    <cellStyle name="Vírgula 21 2 2 2 2" xfId="11447" xr:uid="{584D0742-08F8-49BE-82BD-61FE3008995A}"/>
    <cellStyle name="Vírgula 21 2 2 3" xfId="9398" xr:uid="{82492103-096B-4AF3-8314-D0DA80586041}"/>
    <cellStyle name="Vírgula 21 3" xfId="1107" xr:uid="{8FEC4F21-AD96-4EA7-854D-BAA31A336362}"/>
    <cellStyle name="Vírgula 21 3 2" xfId="3165" xr:uid="{3A348501-9984-492A-B5AA-C7C28A57826A}"/>
    <cellStyle name="Vírgula 21 3 2 2" xfId="11442" xr:uid="{1C4292DE-A80C-4A1D-9275-BEA9083BD782}"/>
    <cellStyle name="Vírgula 21 3 3" xfId="9393" xr:uid="{9390B592-D8F1-418C-8143-101027DBB9F9}"/>
    <cellStyle name="Vírgula 22" xfId="1123" xr:uid="{64C1E8FF-51E9-4709-BE44-9108235B822C}"/>
    <cellStyle name="Vírgula 22 2" xfId="5215" xr:uid="{F4F67C73-C4FC-4D47-A277-6830954D1A43}"/>
    <cellStyle name="Vírgula 22 2 2" xfId="13492" xr:uid="{2DB40B9E-848E-4FD9-98E2-E571C79C65EE}"/>
    <cellStyle name="Vírgula 22 3" xfId="7240" xr:uid="{CF33D0B8-832A-404C-BA7F-4CD5B888B14F}"/>
    <cellStyle name="Vírgula 22 3 2" xfId="15517" xr:uid="{02EE86D6-63AB-470C-A017-C066B9502E24}"/>
    <cellStyle name="Vírgula 22 4" xfId="3180" xr:uid="{6AD3AF5F-E5E3-43E2-A559-8E7E40B6C7D0}"/>
    <cellStyle name="Vírgula 22 4 2" xfId="11457" xr:uid="{3DE72E66-AD90-4D4D-8B75-543BAFCE300F}"/>
    <cellStyle name="Vírgula 22 5" xfId="9408" xr:uid="{43672EE3-3371-47D5-8923-A7E12138A19F}"/>
    <cellStyle name="Vírgula 23" xfId="1661" xr:uid="{0D605EFB-795D-4628-BFE2-6203A7B37A12}"/>
    <cellStyle name="Vírgula 23 2" xfId="5747" xr:uid="{02F6170C-6091-4AE4-A43A-A25BC047C205}"/>
    <cellStyle name="Vírgula 23 2 2" xfId="14024" xr:uid="{5A6AD113-B4EC-43E1-A78D-ABE5237FE3FB}"/>
    <cellStyle name="Vírgula 23 3" xfId="7747" xr:uid="{6C7F5CD3-1CA2-4F14-8C46-B73E9F243DD4}"/>
    <cellStyle name="Vírgula 23 3 2" xfId="16024" xr:uid="{BBA452BB-1162-4AB2-860B-FDD70EDFCB4D}"/>
    <cellStyle name="Vírgula 23 4" xfId="3713" xr:uid="{44640771-1C1F-4493-A87E-D8FD059CBF22}"/>
    <cellStyle name="Vírgula 23 4 2" xfId="11990" xr:uid="{6AB7B1DF-3848-4014-82FE-07FCC72BC5ED}"/>
    <cellStyle name="Vírgula 23 5" xfId="9941" xr:uid="{7CB52F46-288C-455C-B3FD-4C7526021838}"/>
    <cellStyle name="Vírgula 24" xfId="615" xr:uid="{92E0CAE1-B97D-40B8-94C3-FFDC11E5F9D9}"/>
    <cellStyle name="Vírgula 24 2" xfId="4721" xr:uid="{0F255955-731A-4DB8-B609-9694BD0DC169}"/>
    <cellStyle name="Vírgula 24 2 2" xfId="12998" xr:uid="{C3A2167C-3504-41EF-A4F3-1D2D733051A3}"/>
    <cellStyle name="Vírgula 24 3" xfId="6746" xr:uid="{A9E63DA9-D8DC-4E70-BFC7-A5D560C45A09}"/>
    <cellStyle name="Vírgula 24 3 2" xfId="15023" xr:uid="{C8AE5070-F960-4D1B-B610-1EB1DBDC0FB2}"/>
    <cellStyle name="Vírgula 24 4" xfId="2676" xr:uid="{3091C0D5-5D05-4BB3-9792-8858EFC9BA95}"/>
    <cellStyle name="Vírgula 24 4 2" xfId="10953" xr:uid="{82FEA946-99E4-4F9A-A06F-5B342BA152E1}"/>
    <cellStyle name="Vírgula 24 5" xfId="8905" xr:uid="{0E648944-DBBB-403A-BF0F-E6C33DDCE8ED}"/>
    <cellStyle name="Vírgula 25" xfId="1668" xr:uid="{4E44E983-DDC3-48F1-9FEE-BA6D687DD8DA}"/>
    <cellStyle name="Vírgula 25 2" xfId="5754" xr:uid="{9B5F2832-CABB-43C2-88B2-97832A8FBBDF}"/>
    <cellStyle name="Vírgula 25 2 2" xfId="14031" xr:uid="{83BB1C64-52A3-419A-9BF5-646740FD4B01}"/>
    <cellStyle name="Vírgula 25 3" xfId="7754" xr:uid="{18A4146D-481C-4A2A-B831-986579CF5E32}"/>
    <cellStyle name="Vírgula 25 3 2" xfId="16031" xr:uid="{0C1B0667-CD21-4BD5-AEAE-3B877971402A}"/>
    <cellStyle name="Vírgula 25 4" xfId="3720" xr:uid="{B61208AD-4DF5-4AA8-B619-E194B5DBF384}"/>
    <cellStyle name="Vírgula 25 4 2" xfId="11997" xr:uid="{1696311E-95C3-4201-9F73-0C4BC24040E8}"/>
    <cellStyle name="Vírgula 25 5" xfId="9948" xr:uid="{604EBE05-0B76-4176-954B-EEA992636DC5}"/>
    <cellStyle name="Vírgula 26" xfId="4217" xr:uid="{776771D1-E4ED-417B-B26B-F5A0F0802CD0}"/>
    <cellStyle name="Vírgula 26 2" xfId="12494" xr:uid="{2D65DDEE-8833-4985-A7D5-38D08FC8326E}"/>
    <cellStyle name="Vírgula 27" xfId="6248" xr:uid="{94F27443-BC5E-425E-8AE2-E2E7DDC923C4}"/>
    <cellStyle name="Vírgula 27 2" xfId="14525" xr:uid="{9460AF4D-803E-4F26-8437-C634585E4861}"/>
    <cellStyle name="Vírgula 28" xfId="2167" xr:uid="{EC67DA3C-9A5B-4FE5-8C9E-CB18EE27E64D}"/>
    <cellStyle name="Vírgula 28 2" xfId="10444" xr:uid="{18D0C1E2-7610-4384-8232-35AC3FBDA883}"/>
    <cellStyle name="Vírgula 29" xfId="8399" xr:uid="{D68780B8-EDAA-4694-89B1-E7D79BA05706}"/>
    <cellStyle name="Vírgula 3" xfId="429" xr:uid="{659BC536-21CB-47B7-BE7B-C2B0F51BF73F}"/>
    <cellStyle name="Vírgula 3 2" xfId="597" xr:uid="{46F2D3B2-C814-4434-9F55-29A9B55E74A2}"/>
    <cellStyle name="Vírgula 3 2 2" xfId="1621" xr:uid="{C2D58924-E37D-42F7-8186-0FEDB8D6CC92}"/>
    <cellStyle name="Vírgula 3 2 2 2" xfId="5707" xr:uid="{8F1C0094-DBDB-4270-9BA7-663D042C0B2D}"/>
    <cellStyle name="Vírgula 3 2 2 2 2" xfId="13984" xr:uid="{C332471A-9F0B-41C4-A48E-DB2707DC8A7C}"/>
    <cellStyle name="Vírgula 3 2 2 3" xfId="7727" xr:uid="{CD6B7B63-DD4B-4DFF-A216-76A187D87D11}"/>
    <cellStyle name="Vírgula 3 2 2 3 2" xfId="16004" xr:uid="{FAD6C82E-CC79-4437-B887-D935BFC4330B}"/>
    <cellStyle name="Vírgula 3 2 2 4" xfId="3673" xr:uid="{ADC3B3F6-0A73-4B2B-8E8E-0DF5923AE374}"/>
    <cellStyle name="Vírgula 3 2 2 4 2" xfId="11950" xr:uid="{6C918B8E-AFDA-4532-A001-CBB969DE8E7F}"/>
    <cellStyle name="Vírgula 3 2 2 5" xfId="9901" xr:uid="{AE0F69E9-8F26-4B4C-A261-1DFCAA29EED7}"/>
    <cellStyle name="Vírgula 3 2 3" xfId="1113" xr:uid="{A8053BB3-C4A7-4B56-AF5C-25E03E89BBF8}"/>
    <cellStyle name="Vírgula 3 2 3 2" xfId="5206" xr:uid="{76B1CA2E-2E02-4FA1-BC10-59C40A0B65CB}"/>
    <cellStyle name="Vírgula 3 2 3 2 2" xfId="13483" xr:uid="{8FD8C641-EDC8-4573-B295-4197BFF437C8}"/>
    <cellStyle name="Vírgula 3 2 3 3" xfId="7231" xr:uid="{18098529-0E18-4092-A646-46CC980C569D}"/>
    <cellStyle name="Vírgula 3 2 3 3 2" xfId="15508" xr:uid="{DA13F38F-B0DC-4BBC-A9A1-1A05900BBA2B}"/>
    <cellStyle name="Vírgula 3 2 3 4" xfId="3171" xr:uid="{1059C07B-8596-41D7-9610-1A69B0D65726}"/>
    <cellStyle name="Vírgula 3 2 3 4 2" xfId="11448" xr:uid="{4936B101-7C23-48B5-B9A0-A4DF056B61F1}"/>
    <cellStyle name="Vírgula 3 2 3 5" xfId="9399" xr:uid="{C507F508-E89D-4100-811F-D49D7D9BEE73}"/>
    <cellStyle name="Vírgula 3 2 4" xfId="2155" xr:uid="{77090908-ECB4-449A-9352-B791FA4A4CC3}"/>
    <cellStyle name="Vírgula 3 2 4 2" xfId="6239" xr:uid="{3907FE5A-DD62-4D56-8494-976EC84617AA}"/>
    <cellStyle name="Vírgula 3 2 4 2 2" xfId="14516" xr:uid="{F736DCE3-B341-4C3A-B7E5-D43A3AA85224}"/>
    <cellStyle name="Vírgula 3 2 4 3" xfId="8239" xr:uid="{0BB667DE-2B86-4B4C-852F-582598C04925}"/>
    <cellStyle name="Vírgula 3 2 4 3 2" xfId="16516" xr:uid="{173D2754-7B4D-4270-AD52-4FFFCC790B83}"/>
    <cellStyle name="Vírgula 3 2 4 4" xfId="4207" xr:uid="{63091E88-83BB-4C6B-A91A-0CD1992C581A}"/>
    <cellStyle name="Vírgula 3 2 4 4 2" xfId="12484" xr:uid="{C5AD6FA9-832A-4D30-AAB4-DF7FB538AED4}"/>
    <cellStyle name="Vírgula 3 2 4 5" xfId="10435" xr:uid="{39EE7B54-B97C-4572-A75F-33D1EF0C52D8}"/>
    <cellStyle name="Vírgula 3 2 5" xfId="4707" xr:uid="{2476F59B-46A0-4553-A54D-FF1FCE512EA6}"/>
    <cellStyle name="Vírgula 3 2 5 2" xfId="12984" xr:uid="{D6206A08-9D3D-40C7-9BDD-EC625B68221A}"/>
    <cellStyle name="Vírgula 3 2 6" xfId="6733" xr:uid="{B91AC047-A884-4291-A137-96EE651DED92}"/>
    <cellStyle name="Vírgula 3 2 6 2" xfId="15010" xr:uid="{77CF7F82-0C6B-4560-A63D-E84DBE24A4A9}"/>
    <cellStyle name="Vírgula 3 2 7" xfId="2663" xr:uid="{6D2A2E20-18D5-4431-BE8D-018AD0900A0A}"/>
    <cellStyle name="Vírgula 3 2 7 2" xfId="10940" xr:uid="{DF817B7D-1F94-48EE-80C8-59DBEB30D3CE}"/>
    <cellStyle name="Vírgula 3 2 8" xfId="8892" xr:uid="{8616F31D-62CA-4506-8D8C-036F95BF3291}"/>
    <cellStyle name="Vírgula 3 3" xfId="1501" xr:uid="{76126731-77CB-4F76-8C5B-E523BAC6F929}"/>
    <cellStyle name="Vírgula 3 3 2" xfId="5591" xr:uid="{49ADD9CB-0C95-4568-BF42-AFDDB6A6E91D}"/>
    <cellStyle name="Vírgula 3 3 2 2" xfId="13868" xr:uid="{198D0A7E-927B-4B43-8657-C84343CBE1C5}"/>
    <cellStyle name="Vírgula 3 3 3" xfId="7615" xr:uid="{8C7B53DD-A0A2-40CC-8EB1-CF30163EB426}"/>
    <cellStyle name="Vírgula 3 3 3 2" xfId="15892" xr:uid="{15FA2054-FCC8-4A80-92A3-E9F8497DF41E}"/>
    <cellStyle name="Vírgula 3 3 4" xfId="3557" xr:uid="{0FA91126-FC09-478A-8BD4-DB0FCA9AF9B1}"/>
    <cellStyle name="Vírgula 3 3 4 2" xfId="11834" xr:uid="{363AF0CC-C8D9-4E28-B8CC-9197B219E741}"/>
    <cellStyle name="Vírgula 3 3 5" xfId="9785" xr:uid="{25B03778-BFBF-43B0-B765-1E67F80E380C}"/>
    <cellStyle name="Vírgula 3 4" xfId="991" xr:uid="{E196B238-C19D-4905-A8A2-49E55E859DD4}"/>
    <cellStyle name="Vírgula 3 4 2" xfId="5094" xr:uid="{902F7A8F-ECCA-47C0-8993-07C1A0BF9128}"/>
    <cellStyle name="Vírgula 3 4 2 2" xfId="13371" xr:uid="{42EA95DD-34F5-4BE9-8DE6-239EEE7D4398}"/>
    <cellStyle name="Vírgula 3 4 3" xfId="7119" xr:uid="{C066FA4E-F911-43B7-858C-7486DBC3732B}"/>
    <cellStyle name="Vírgula 3 4 3 2" xfId="15396" xr:uid="{FB8637B8-DF62-49D5-B2D5-30F4A3F99B3B}"/>
    <cellStyle name="Vírgula 3 4 4" xfId="3051" xr:uid="{DF764851-0169-446A-BE98-2704E0285085}"/>
    <cellStyle name="Vírgula 3 4 4 2" xfId="11328" xr:uid="{E1FF2B5A-2550-4861-9523-1F625543BB3D}"/>
    <cellStyle name="Vírgula 3 4 5" xfId="9280" xr:uid="{F9A19FC0-C4BF-4F9F-AE4D-777A31C03CA7}"/>
    <cellStyle name="Vírgula 3 5" xfId="2042" xr:uid="{9738E35D-9873-4D46-A45C-F46076F66AE6}"/>
    <cellStyle name="Vírgula 3 5 2" xfId="6127" xr:uid="{0A9F325B-9A13-4E2A-84F6-7F215141A69F}"/>
    <cellStyle name="Vírgula 3 5 2 2" xfId="14404" xr:uid="{CB01A0EA-D579-4A3E-ADB0-6946F19AA30C}"/>
    <cellStyle name="Vírgula 3 5 3" xfId="8127" xr:uid="{1B765737-6C39-480F-AEAC-674CEE63F070}"/>
    <cellStyle name="Vírgula 3 5 3 2" xfId="16404" xr:uid="{70FBC389-1DFB-4AAB-8306-73CC6EBC28B2}"/>
    <cellStyle name="Vírgula 3 5 4" xfId="4094" xr:uid="{0952968A-50AF-4BBC-87B7-6389CF4715B7}"/>
    <cellStyle name="Vírgula 3 5 4 2" xfId="12371" xr:uid="{C8482A9A-8F0C-4F84-A2C1-9DA31DA65AA9}"/>
    <cellStyle name="Vírgula 3 5 5" xfId="10322" xr:uid="{A8C8152F-5AA4-43E4-BDD1-915859507065}"/>
    <cellStyle name="Vírgula 3 6" xfId="4591" xr:uid="{C9270E4B-46FF-4969-BAAA-C18C501ED187}"/>
    <cellStyle name="Vírgula 3 6 2" xfId="12868" xr:uid="{12866079-01A3-47A6-B679-CFFABB520CDC}"/>
    <cellStyle name="Vírgula 3 7" xfId="6621" xr:uid="{D06FF250-D8C6-49A6-B8C0-3888DFB7DB23}"/>
    <cellStyle name="Vírgula 3 7 2" xfId="14898" xr:uid="{A4F67CF6-A009-4A0C-8628-F90A003CC553}"/>
    <cellStyle name="Vírgula 3 8" xfId="2544" xr:uid="{79E5F182-1E8E-46F7-96CF-71522714BE62}"/>
    <cellStyle name="Vírgula 3 8 2" xfId="10821" xr:uid="{6F5B79E4-8C5A-42FD-AC9E-94DA216EDD87}"/>
    <cellStyle name="Vírgula 3 9" xfId="8774" xr:uid="{0862FBCF-4A2B-4FD6-9CA9-B3A4AF407533}"/>
    <cellStyle name="Vírgula 30" xfId="15" xr:uid="{1E195327-B274-4562-9671-C6712155D93E}"/>
    <cellStyle name="Vírgula 31" xfId="16887" xr:uid="{7EA5FD42-ADD4-4C16-9812-4DC912B19F97}"/>
    <cellStyle name="Vírgula 32" xfId="16899" xr:uid="{9248A395-C1F2-438F-BFDF-CC7EAFDE6688}"/>
    <cellStyle name="Vírgula 4" xfId="432" xr:uid="{1F757DBA-3429-4C1C-BE4A-ADAE9D48D099}"/>
    <cellStyle name="Vírgula 4 10" xfId="8776" xr:uid="{233D9CD9-7590-48DB-A227-9124E69E3914}"/>
    <cellStyle name="Vírgula 4 2" xfId="598" xr:uid="{E28CEDA9-4FCA-4985-8A12-7578CA3B9410}"/>
    <cellStyle name="Vírgula 4 2 2" xfId="606" xr:uid="{132FCD92-79C1-4EA9-AF47-C1ACE21B7B13}"/>
    <cellStyle name="Vírgula 4 2 2 2" xfId="5" xr:uid="{83362B59-F30C-4411-8733-DA7274686868}"/>
    <cellStyle name="Vírgula 4 2 3" xfId="1114" xr:uid="{C5DF186A-66DD-4F13-A2B7-78CC04FED671}"/>
    <cellStyle name="Vírgula 4 3" xfId="19" xr:uid="{ED3545A3-5EEF-4B05-A404-196AB3C1093C}"/>
    <cellStyle name="Vírgula 4 3 2" xfId="1126" xr:uid="{363EBC46-6B34-4A22-9BA4-EB2E638F7DD7}"/>
    <cellStyle name="Vírgula 4 3 2 2" xfId="5218" xr:uid="{669D2C64-0A47-4E93-AAAE-BDD03D44E3E6}"/>
    <cellStyle name="Vírgula 4 3 2 2 2" xfId="13495" xr:uid="{F411E3DB-E6C1-4B43-BF8A-4AA40755335E}"/>
    <cellStyle name="Vírgula 4 3 2 3" xfId="7243" xr:uid="{F8AAE7CC-21AB-41EA-BA28-A7BDCA1C3325}"/>
    <cellStyle name="Vírgula 4 3 2 3 2" xfId="15520" xr:uid="{99F9AE3B-9E81-4F4C-AFBA-95538B7887F1}"/>
    <cellStyle name="Vírgula 4 3 2 4" xfId="3183" xr:uid="{0C2BD153-1A57-4BBE-8A25-EFCC5D7D5212}"/>
    <cellStyle name="Vírgula 4 3 2 4 2" xfId="11460" xr:uid="{D37E4785-A410-4E04-9F83-E87DC6BBB3CC}"/>
    <cellStyle name="Vírgula 4 3 2 5" xfId="9411" xr:uid="{27B73C8F-E478-4407-AD70-8A4590758257}"/>
    <cellStyle name="Vírgula 4 3 3" xfId="618" xr:uid="{6FFAB77F-BF86-4D42-8133-EA603867FA02}"/>
    <cellStyle name="Vírgula 4 3 3 2" xfId="4724" xr:uid="{EFE49790-2CAA-4F50-9A5C-601936529B63}"/>
    <cellStyle name="Vírgula 4 3 3 2 2" xfId="13001" xr:uid="{DCEBCECF-EEEA-4A24-B095-DE3BA138DE9F}"/>
    <cellStyle name="Vírgula 4 3 3 3" xfId="6749" xr:uid="{09A62EED-1F41-41B3-91C9-AFDB81781FE9}"/>
    <cellStyle name="Vírgula 4 3 3 3 2" xfId="15026" xr:uid="{AF988A73-65CB-4AE0-BBD7-775F62670712}"/>
    <cellStyle name="Vírgula 4 3 3 4" xfId="2679" xr:uid="{4596A815-0606-4486-B40B-A03D90533B6F}"/>
    <cellStyle name="Vírgula 4 3 3 4 2" xfId="10956" xr:uid="{78E244B6-3C67-41E8-ADF4-49C86034DC2E}"/>
    <cellStyle name="Vírgula 4 3 3 5" xfId="8908" xr:uid="{E6BA8893-7435-404E-9EF4-B96C841F3CCB}"/>
    <cellStyle name="Vírgula 4 3 4" xfId="1671" xr:uid="{4E4674D3-A587-490F-AD0C-5E421F13FB85}"/>
    <cellStyle name="Vírgula 4 3 4 2" xfId="5757" xr:uid="{F93ED71A-B045-4E3E-BEF8-391FDA4A88B7}"/>
    <cellStyle name="Vírgula 4 3 4 2 2" xfId="14034" xr:uid="{0D61E6CB-BC88-40E4-944C-D9948C130799}"/>
    <cellStyle name="Vírgula 4 3 4 3" xfId="7757" xr:uid="{6386DB06-E44E-4C63-94D3-1AEE9DEDA348}"/>
    <cellStyle name="Vírgula 4 3 4 3 2" xfId="16034" xr:uid="{7E1B38FC-781E-4D2B-A487-7E1DBAD833DF}"/>
    <cellStyle name="Vírgula 4 3 4 4" xfId="3723" xr:uid="{3247C365-67BF-447E-91F8-9CF64E118D94}"/>
    <cellStyle name="Vírgula 4 3 4 4 2" xfId="12000" xr:uid="{05CF9417-EA17-4FAA-A534-123E1F31B74A}"/>
    <cellStyle name="Vírgula 4 3 4 5" xfId="9951" xr:uid="{0267D6F3-CB4D-40A1-ACD0-4B09E09BCA99}"/>
    <cellStyle name="Vírgula 4 3 5" xfId="4220" xr:uid="{A2A23E2D-E8CE-473A-8548-4F361C876C9B}"/>
    <cellStyle name="Vírgula 4 3 5 2" xfId="12497" xr:uid="{22D9AEC3-FB3C-4839-8D14-98A5EF778D14}"/>
    <cellStyle name="Vírgula 4 3 6" xfId="6251" xr:uid="{6D3BFC88-3342-4FDE-B881-1C896A6EE50F}"/>
    <cellStyle name="Vírgula 4 3 6 2" xfId="14528" xr:uid="{4F478AAC-FA1A-42A5-84F5-BB148AAA72AC}"/>
    <cellStyle name="Vírgula 4 3 7" xfId="2170" xr:uid="{01FED0F0-3961-4A56-B122-70ECF9488637}"/>
    <cellStyle name="Vírgula 4 3 7 2" xfId="10447" xr:uid="{94EF2AE5-BADD-444C-8C64-85DC5AD79D65}"/>
    <cellStyle name="Vírgula 4 3 8" xfId="8402" xr:uid="{4470E27E-85ED-43B6-9A1C-A8154C6DB3FF}"/>
    <cellStyle name="Vírgula 4 4" xfId="1503" xr:uid="{8B57E7A8-4E00-4798-86A8-8C4DF298CCA0}"/>
    <cellStyle name="Vírgula 4 4 2" xfId="5593" xr:uid="{6C794E38-258B-4947-A8E6-8C02EF076F73}"/>
    <cellStyle name="Vírgula 4 4 2 2" xfId="13870" xr:uid="{FD002BB6-D01D-4AC7-A951-18EDFFB2CA4D}"/>
    <cellStyle name="Vírgula 4 4 3" xfId="7617" xr:uid="{483C123B-CA2C-4A5B-9710-2FE1489EAC33}"/>
    <cellStyle name="Vírgula 4 4 3 2" xfId="15894" xr:uid="{A4A705E0-329A-40D4-8F4F-FAD09C8AA655}"/>
    <cellStyle name="Vírgula 4 4 4" xfId="3559" xr:uid="{17B8BECB-F334-47E0-8B78-F5295313A18F}"/>
    <cellStyle name="Vírgula 4 4 4 2" xfId="11836" xr:uid="{4BE4BC3C-CC03-4A18-A0CB-D12CEADD282D}"/>
    <cellStyle name="Vírgula 4 4 5" xfId="9787" xr:uid="{CFAF8CFA-6ABA-4450-B7EE-BD7FAE9F0CCB}"/>
    <cellStyle name="Vírgula 4 5" xfId="993" xr:uid="{D32617AF-4743-4AFA-A7B5-BF53F720B43C}"/>
    <cellStyle name="Vírgula 4 5 2" xfId="5096" xr:uid="{163EDFB5-D4A6-4E8B-8D8E-3EEC8C1639A6}"/>
    <cellStyle name="Vírgula 4 5 2 2" xfId="13373" xr:uid="{390CD77E-566C-4BB2-B299-A3124227D38B}"/>
    <cellStyle name="Vírgula 4 5 3" xfId="7121" xr:uid="{573C8B83-72D6-4ABD-BC06-BF8EE87ADE63}"/>
    <cellStyle name="Vírgula 4 5 3 2" xfId="15398" xr:uid="{A10998AA-3894-4B67-86CF-3FBCB4CD27CA}"/>
    <cellStyle name="Vírgula 4 5 4" xfId="3053" xr:uid="{F51A10F6-B0F1-46F5-AE3B-1864FA33CEB1}"/>
    <cellStyle name="Vírgula 4 5 4 2" xfId="11330" xr:uid="{C9F10D79-D14B-458B-B867-FCC7A9BAADA0}"/>
    <cellStyle name="Vírgula 4 5 5" xfId="9282" xr:uid="{1D7E488A-249F-4C5A-AD37-F3914E665E4F}"/>
    <cellStyle name="Vírgula 4 6" xfId="2044" xr:uid="{60603F2D-4B79-4AC2-BD90-E0A318ED42A0}"/>
    <cellStyle name="Vírgula 4 6 2" xfId="6129" xr:uid="{3C670A23-ED79-493F-A60C-29022BE96887}"/>
    <cellStyle name="Vírgula 4 6 2 2" xfId="14406" xr:uid="{9A57F0C8-3CD8-4567-99E6-57076696C004}"/>
    <cellStyle name="Vírgula 4 6 3" xfId="8129" xr:uid="{A960B90E-EAD5-4887-9F99-134BC9C981FD}"/>
    <cellStyle name="Vírgula 4 6 3 2" xfId="16406" xr:uid="{E3B01D32-456D-4110-BBBA-1F8B0856D4C3}"/>
    <cellStyle name="Vírgula 4 6 4" xfId="4096" xr:uid="{7DF9ED80-8176-4768-8B01-BB5CF308CC90}"/>
    <cellStyle name="Vírgula 4 6 4 2" xfId="12373" xr:uid="{3DA74C24-0553-4A1B-B63E-90DDDBC59B18}"/>
    <cellStyle name="Vírgula 4 6 5" xfId="10324" xr:uid="{7417A028-087F-4D5F-8EDD-27B3B41A1BD2}"/>
    <cellStyle name="Vírgula 4 7" xfId="4593" xr:uid="{0220330A-C66A-4EC1-824E-6852AA5D76E9}"/>
    <cellStyle name="Vírgula 4 7 2" xfId="12870" xr:uid="{B1FC1DBD-6DEE-49C0-860B-309A3E3B61DB}"/>
    <cellStyle name="Vírgula 4 8" xfId="6623" xr:uid="{19E1BFC7-98EC-4955-AA96-94D4AD7E7BC6}"/>
    <cellStyle name="Vírgula 4 8 2" xfId="14900" xr:uid="{9E61C77B-1DC7-439A-A44F-954968C130C2}"/>
    <cellStyle name="Vírgula 4 9" xfId="2546" xr:uid="{42D7D550-0DA6-4CA3-910F-60BA8992175C}"/>
    <cellStyle name="Vírgula 4 9 2" xfId="10823" xr:uid="{A10C5471-C1CA-4B8C-9987-0670FC71B84F}"/>
    <cellStyle name="Vírgula 5" xfId="434" xr:uid="{DEEB6B27-90C7-4E2C-92FD-3433643443A0}"/>
    <cellStyle name="Vírgula 5 2" xfId="599" xr:uid="{EE00A8D3-1056-4988-AC4A-F98116A32A63}"/>
    <cellStyle name="Vírgula 5 2 2" xfId="1622" xr:uid="{EC2DF634-D107-4224-8945-4FDBE4CFF0B1}"/>
    <cellStyle name="Vírgula 5 2 2 2" xfId="5708" xr:uid="{56202CD8-E126-4B61-B98F-3A92900FDC11}"/>
    <cellStyle name="Vírgula 5 2 2 2 2" xfId="13985" xr:uid="{6FE9ADF4-24DE-41B2-AE40-52E40D1E4EF2}"/>
    <cellStyle name="Vírgula 5 2 2 3" xfId="7728" xr:uid="{3B149433-FC27-4706-B6B7-08B7A4FEB220}"/>
    <cellStyle name="Vírgula 5 2 2 3 2" xfId="16005" xr:uid="{77A4BDEE-EE9B-4725-B515-BE25EC4B471C}"/>
    <cellStyle name="Vírgula 5 2 2 4" xfId="3674" xr:uid="{2FC2B2DE-64CF-4525-BF74-4DC4CE25848D}"/>
    <cellStyle name="Vírgula 5 2 2 4 2" xfId="11951" xr:uid="{C161D10E-19EF-4391-A8D5-B1B4FB979436}"/>
    <cellStyle name="Vírgula 5 2 2 5" xfId="9902" xr:uid="{755B052E-A1C9-4067-9647-C819019E473A}"/>
    <cellStyle name="Vírgula 5 2 3" xfId="1115" xr:uid="{87AB810F-75FE-4513-98FB-FFCF2A68EEF8}"/>
    <cellStyle name="Vírgula 5 2 3 2" xfId="5207" xr:uid="{BF003DEB-2F8A-4C94-938D-437EAB0AA426}"/>
    <cellStyle name="Vírgula 5 2 3 2 2" xfId="13484" xr:uid="{8F77A24A-AA0F-4A5F-B8CE-10C1154A2FCD}"/>
    <cellStyle name="Vírgula 5 2 3 3" xfId="7232" xr:uid="{7871E551-9D01-4AEB-A86E-547DF91F623E}"/>
    <cellStyle name="Vírgula 5 2 3 3 2" xfId="15509" xr:uid="{D308DCD2-75C5-48E1-A2E7-BFF5A5C35687}"/>
    <cellStyle name="Vírgula 5 2 3 4" xfId="3172" xr:uid="{E0DA0EC3-A4AE-46A4-997F-101B59D0E4FB}"/>
    <cellStyle name="Vírgula 5 2 3 4 2" xfId="11449" xr:uid="{074581B3-2103-4340-9CAC-1517C727BAB8}"/>
    <cellStyle name="Vírgula 5 2 3 5" xfId="9400" xr:uid="{F58877D4-F552-4FC4-AD34-6A4B36EC2688}"/>
    <cellStyle name="Vírgula 5 2 4" xfId="2156" xr:uid="{9DDABFEA-67F3-4A74-9C77-95E0666093C6}"/>
    <cellStyle name="Vírgula 5 2 4 2" xfId="6240" xr:uid="{6DF585C6-4D22-4ECF-868B-E5D4213BC7E2}"/>
    <cellStyle name="Vírgula 5 2 4 2 2" xfId="14517" xr:uid="{A02B2E98-694E-479C-B819-29EBD6F7192C}"/>
    <cellStyle name="Vírgula 5 2 4 3" xfId="8240" xr:uid="{80DDAA7F-224A-4565-A30A-95D057D2482D}"/>
    <cellStyle name="Vírgula 5 2 4 3 2" xfId="16517" xr:uid="{4B733565-8582-4294-B7EC-5C5A6C0EB1C0}"/>
    <cellStyle name="Vírgula 5 2 4 4" xfId="4208" xr:uid="{CF0B2A1D-2AB9-41A2-B772-460DDA300831}"/>
    <cellStyle name="Vírgula 5 2 4 4 2" xfId="12485" xr:uid="{AB73DA25-33F2-4C33-AC1C-2D017BB96CCE}"/>
    <cellStyle name="Vírgula 5 2 4 5" xfId="10436" xr:uid="{36E5A71B-CCB1-4341-8F4E-97B356CF679E}"/>
    <cellStyle name="Vírgula 5 2 5" xfId="4708" xr:uid="{C91E82B1-472C-4255-9070-0A9319B3FDF6}"/>
    <cellStyle name="Vírgula 5 2 5 2" xfId="12985" xr:uid="{0FA3AA6E-5E5B-458A-961D-90BDF509EFAF}"/>
    <cellStyle name="Vírgula 5 2 6" xfId="6734" xr:uid="{85C3CDDD-9524-4910-AE19-B31D3B2F3BA9}"/>
    <cellStyle name="Vírgula 5 2 6 2" xfId="15011" xr:uid="{EDF8CC78-B90E-4FD5-A9C9-ECBF14B22680}"/>
    <cellStyle name="Vírgula 5 2 7" xfId="2664" xr:uid="{87EEAEAE-1D5B-4DF2-83BF-68D81A8D2451}"/>
    <cellStyle name="Vírgula 5 2 7 2" xfId="10941" xr:uid="{77352258-6651-4201-9A7E-DB9DFE5DD112}"/>
    <cellStyle name="Vírgula 5 2 8" xfId="8893" xr:uid="{69F3BEEA-9D84-4382-97BE-0F0274E9508F}"/>
    <cellStyle name="Vírgula 5 3" xfId="1505" xr:uid="{EA928403-2BDA-471F-8BEA-B5143378CC25}"/>
    <cellStyle name="Vírgula 5 3 2" xfId="5595" xr:uid="{9226ACB3-6A47-4B17-8D41-B88A996338D5}"/>
    <cellStyle name="Vírgula 5 3 2 2" xfId="13872" xr:uid="{D63802C8-7B0F-4222-BD11-E24CE4A64865}"/>
    <cellStyle name="Vírgula 5 3 3" xfId="7619" xr:uid="{255C95F8-1E9A-4015-A186-E5D34A8C961E}"/>
    <cellStyle name="Vírgula 5 3 3 2" xfId="15896" xr:uid="{807D745E-C029-463A-B6C9-4095FEF4BA98}"/>
    <cellStyle name="Vírgula 5 3 4" xfId="3561" xr:uid="{753248A5-A795-4E6E-8276-279C1228A74B}"/>
    <cellStyle name="Vírgula 5 3 4 2" xfId="11838" xr:uid="{31E02F80-86B9-406B-AECD-B97DDE80EB0A}"/>
    <cellStyle name="Vírgula 5 3 5" xfId="9789" xr:uid="{421AC2B3-E79B-40CE-B00C-F6B05D99C52F}"/>
    <cellStyle name="Vírgula 5 4" xfId="995" xr:uid="{D853FF9A-6E51-4F55-8307-4C552B33B447}"/>
    <cellStyle name="Vírgula 5 4 2" xfId="5098" xr:uid="{4C7AC0BA-3A84-421C-97EE-B5BA703E13CF}"/>
    <cellStyle name="Vírgula 5 4 2 2" xfId="13375" xr:uid="{24A06B62-9415-46AF-9F8A-FF9B208B9D0F}"/>
    <cellStyle name="Vírgula 5 4 3" xfId="7123" xr:uid="{8075E909-FB05-4AFA-ABC0-4131B7AC9BFA}"/>
    <cellStyle name="Vírgula 5 4 3 2" xfId="15400" xr:uid="{7A4D6F7D-E860-41A4-B05E-BD287DBF22D3}"/>
    <cellStyle name="Vírgula 5 4 4" xfId="3055" xr:uid="{9224038F-6BE7-4DC2-8E1A-FC9E0A139585}"/>
    <cellStyle name="Vírgula 5 4 4 2" xfId="11332" xr:uid="{1B8D6CF7-91AA-4D68-AEBC-390DEB296CE8}"/>
    <cellStyle name="Vírgula 5 4 5" xfId="9284" xr:uid="{9CC6FD8B-4B78-4943-9F6D-3D4916E4F371}"/>
    <cellStyle name="Vírgula 5 5" xfId="2046" xr:uid="{DF56D681-893E-4987-A8F4-12E71CBCEDD3}"/>
    <cellStyle name="Vírgula 5 5 2" xfId="6131" xr:uid="{F467A0A3-56FD-447F-BD17-3FF1A94593EC}"/>
    <cellStyle name="Vírgula 5 5 2 2" xfId="14408" xr:uid="{D8409518-813C-4244-8DF4-7DEE81C2747B}"/>
    <cellStyle name="Vírgula 5 5 3" xfId="8131" xr:uid="{047A43FA-3085-4285-AFFB-A8EE95550CB2}"/>
    <cellStyle name="Vírgula 5 5 3 2" xfId="16408" xr:uid="{BCCA27B0-4C8A-44E4-97D3-4C28159F95C2}"/>
    <cellStyle name="Vírgula 5 5 4" xfId="4098" xr:uid="{677E2BE8-34F4-4AC6-A902-345A079C5001}"/>
    <cellStyle name="Vírgula 5 5 4 2" xfId="12375" xr:uid="{065B78CC-AE17-4FE0-8B43-DDFC229B3B67}"/>
    <cellStyle name="Vírgula 5 5 5" xfId="10326" xr:uid="{30D14EE6-2352-412B-9875-E10612436237}"/>
    <cellStyle name="Vírgula 5 6" xfId="4595" xr:uid="{90856BEF-A8DF-4029-9990-AEF5708DAC42}"/>
    <cellStyle name="Vírgula 5 6 2" xfId="12872" xr:uid="{779A1C01-D9B9-426D-B298-AE565651B795}"/>
    <cellStyle name="Vírgula 5 7" xfId="6625" xr:uid="{ACF5ADE5-A9EF-4289-A610-8519D7AC70BA}"/>
    <cellStyle name="Vírgula 5 7 2" xfId="14902" xr:uid="{90D23D4F-2FE0-4D5E-A22E-4A3737F6BE42}"/>
    <cellStyle name="Vírgula 5 8" xfId="2548" xr:uid="{097DD437-04E3-4695-A021-CAECF105F433}"/>
    <cellStyle name="Vírgula 5 8 2" xfId="10825" xr:uid="{B1BDB5E5-3495-415F-824F-95A65986E345}"/>
    <cellStyle name="Vírgula 5 9" xfId="8778" xr:uid="{037EC373-6216-408D-BBBF-28265EE2F9CC}"/>
    <cellStyle name="Vírgula 6" xfId="600" xr:uid="{7823C33F-AF80-4AC9-BE21-EA7790587045}"/>
    <cellStyle name="Vírgula 6 2" xfId="601" xr:uid="{B9C54C78-2FF8-4D48-A9DB-1177716F8141}"/>
    <cellStyle name="Vírgula 6 2 2" xfId="1624" xr:uid="{92E2F045-1AFF-433B-B92B-94AA62A152D0}"/>
    <cellStyle name="Vírgula 6 2 2 2" xfId="5710" xr:uid="{66463105-932B-4BF3-81D1-5AD4C36D0446}"/>
    <cellStyle name="Vírgula 6 2 2 2 2" xfId="13987" xr:uid="{E3BF157B-0946-4E09-A029-696065F94A4B}"/>
    <cellStyle name="Vírgula 6 2 2 3" xfId="7730" xr:uid="{0B3D60F7-45EA-4649-8FAC-3B79E459819C}"/>
    <cellStyle name="Vírgula 6 2 2 3 2" xfId="16007" xr:uid="{BFA9CFC5-726F-4187-A9B1-142F98FB4AFD}"/>
    <cellStyle name="Vírgula 6 2 2 4" xfId="3676" xr:uid="{D6EFBC69-2364-4DCA-98C1-5EEC3AF46914}"/>
    <cellStyle name="Vírgula 6 2 2 4 2" xfId="11953" xr:uid="{A3B995D9-62A8-4C6E-90BC-3FFC0BA6AD6B}"/>
    <cellStyle name="Vírgula 6 2 2 5" xfId="9904" xr:uid="{F3D41FBF-31DF-4815-92C0-6BDB8D32246B}"/>
    <cellStyle name="Vírgula 6 2 3" xfId="1117" xr:uid="{14CAE97B-37BF-4954-818F-87942EA40B5D}"/>
    <cellStyle name="Vírgula 6 2 3 2" xfId="5209" xr:uid="{CFE28A90-E14C-46E6-90D7-AC8EF6E35895}"/>
    <cellStyle name="Vírgula 6 2 3 2 2" xfId="13486" xr:uid="{2B2F9975-A74B-4999-974B-53F66216E4F2}"/>
    <cellStyle name="Vírgula 6 2 3 3" xfId="7234" xr:uid="{6A6499F4-B218-413B-8DE1-C2DADE29DD13}"/>
    <cellStyle name="Vírgula 6 2 3 3 2" xfId="15511" xr:uid="{A1F9FA1B-DAEF-44E2-BF0E-A351856F9CBF}"/>
    <cellStyle name="Vírgula 6 2 3 4" xfId="3174" xr:uid="{B39E1703-608F-42FD-8BF0-887869991701}"/>
    <cellStyle name="Vírgula 6 2 3 4 2" xfId="11451" xr:uid="{7EA92131-90E4-466B-987A-B312E8AB0ECA}"/>
    <cellStyle name="Vírgula 6 2 3 5" xfId="9402" xr:uid="{F75B7548-1931-4C97-ACB1-9F2359DF24DD}"/>
    <cellStyle name="Vírgula 6 2 4" xfId="2158" xr:uid="{891B78BB-3F30-4462-BDB7-778263C32047}"/>
    <cellStyle name="Vírgula 6 2 4 2" xfId="6242" xr:uid="{C0411E28-19E3-47BE-91CF-D3FB399F9E7D}"/>
    <cellStyle name="Vírgula 6 2 4 2 2" xfId="14519" xr:uid="{8EB31AA6-6EDC-42BB-BEF0-C778B7638FE5}"/>
    <cellStyle name="Vírgula 6 2 4 3" xfId="8242" xr:uid="{A733C235-D18C-4733-A755-437D4CEB5AE7}"/>
    <cellStyle name="Vírgula 6 2 4 3 2" xfId="16519" xr:uid="{30C93EEB-21F6-47B1-97F6-3DE29131F03A}"/>
    <cellStyle name="Vírgula 6 2 4 4" xfId="4210" xr:uid="{ECA91D6B-6E19-46DE-9580-9BB0DB333513}"/>
    <cellStyle name="Vírgula 6 2 4 4 2" xfId="12487" xr:uid="{F9473D7C-6F83-4731-B39C-85E8E0F68D45}"/>
    <cellStyle name="Vírgula 6 2 4 5" xfId="10438" xr:uid="{F5EF5389-B726-4265-BD14-DFAA5C312670}"/>
    <cellStyle name="Vírgula 6 2 5" xfId="4710" xr:uid="{BC36E7E8-D4B4-4148-A919-AB5266A47E2A}"/>
    <cellStyle name="Vírgula 6 2 5 2" xfId="12987" xr:uid="{D36398BA-8D62-48E2-9E4F-CA009B748854}"/>
    <cellStyle name="Vírgula 6 2 6" xfId="6736" xr:uid="{8D86EFE2-CE5E-4D46-809C-5A6A75FBF011}"/>
    <cellStyle name="Vírgula 6 2 6 2" xfId="15013" xr:uid="{4BB5CF38-167A-4724-B5F8-8D95B8241B88}"/>
    <cellStyle name="Vírgula 6 2 7" xfId="2666" xr:uid="{C6291C94-935A-4627-97CC-55F26B5E50E7}"/>
    <cellStyle name="Vírgula 6 2 7 2" xfId="10943" xr:uid="{5D221F0C-63A9-4D2C-B612-7013DCB8A5AD}"/>
    <cellStyle name="Vírgula 6 2 8" xfId="8895" xr:uid="{22EB2117-47F9-47D4-8C88-9D309BEF0AFF}"/>
    <cellStyle name="Vírgula 6 3" xfId="1623" xr:uid="{7C784C88-2772-460A-B5E1-F32E7D349CC5}"/>
    <cellStyle name="Vírgula 6 3 2" xfId="5709" xr:uid="{46C6DE8C-58B5-47C7-BA62-3D61B37D9FB7}"/>
    <cellStyle name="Vírgula 6 3 2 2" xfId="13986" xr:uid="{D0495CCB-7061-44B8-98DB-8A67381FBC77}"/>
    <cellStyle name="Vírgula 6 3 3" xfId="7729" xr:uid="{F97097AF-72AC-4C1C-9E38-82B458B2E9F7}"/>
    <cellStyle name="Vírgula 6 3 3 2" xfId="16006" xr:uid="{E5BEEB60-E5E7-48EA-B332-E6F45CE3864F}"/>
    <cellStyle name="Vírgula 6 3 4" xfId="3675" xr:uid="{23A55BED-4DD6-4C6F-86AA-6F31CB819757}"/>
    <cellStyle name="Vírgula 6 3 4 2" xfId="11952" xr:uid="{C40C303D-D7ED-48F8-93AC-A4E531D789EC}"/>
    <cellStyle name="Vírgula 6 3 5" xfId="9903" xr:uid="{5D721D75-201E-4CD1-A068-A3C287CB81D8}"/>
    <cellStyle name="Vírgula 6 4" xfId="1116" xr:uid="{7647CB5C-BC6D-402F-B303-C91E325AEB3E}"/>
    <cellStyle name="Vírgula 6 4 2" xfId="5208" xr:uid="{0E376665-B5D7-4C7C-A6DF-B7E2E3341A8E}"/>
    <cellStyle name="Vírgula 6 4 2 2" xfId="13485" xr:uid="{A4920EB1-B0EE-4B9C-8F6C-5253AE7B5BF3}"/>
    <cellStyle name="Vírgula 6 4 3" xfId="7233" xr:uid="{F5AAD4B6-DB7D-45EE-8499-B2AD39FCC651}"/>
    <cellStyle name="Vírgula 6 4 3 2" xfId="15510" xr:uid="{DC24839E-0A45-40BF-8C13-796E4CD9537F}"/>
    <cellStyle name="Vírgula 6 4 4" xfId="3173" xr:uid="{37734021-179C-48D0-8B38-34385E5D1AB6}"/>
    <cellStyle name="Vírgula 6 4 4 2" xfId="11450" xr:uid="{A0F38C8E-0CA2-45F7-A622-73C363F03C04}"/>
    <cellStyle name="Vírgula 6 4 5" xfId="9401" xr:uid="{01381813-6788-4777-89D1-90F9AAE61629}"/>
    <cellStyle name="Vírgula 6 5" xfId="2157" xr:uid="{B19B63E1-2F38-4C25-80D1-3490AE9E3744}"/>
    <cellStyle name="Vírgula 6 5 2" xfId="6241" xr:uid="{9A87386C-50C7-442B-9203-DF3B3F02F950}"/>
    <cellStyle name="Vírgula 6 5 2 2" xfId="14518" xr:uid="{322324E7-AFE5-45E8-8BD9-7F52359C58AC}"/>
    <cellStyle name="Vírgula 6 5 3" xfId="8241" xr:uid="{6AB5B17F-D903-4D70-AB01-59C1F4C74913}"/>
    <cellStyle name="Vírgula 6 5 3 2" xfId="16518" xr:uid="{4A919C2A-BA2C-4FA5-B974-74403C560CC1}"/>
    <cellStyle name="Vírgula 6 5 4" xfId="4209" xr:uid="{C799ED2F-BD14-49FD-AC6F-9E57EB919BC8}"/>
    <cellStyle name="Vírgula 6 5 4 2" xfId="12486" xr:uid="{4A70950A-AF86-419E-9016-F71F3CF2070F}"/>
    <cellStyle name="Vírgula 6 5 5" xfId="10437" xr:uid="{8192CE80-E42A-4A27-9E69-D5D4EB97DFE0}"/>
    <cellStyle name="Vírgula 6 6" xfId="4709" xr:uid="{F2A8121D-D8A1-4A41-9E33-C090DEECED89}"/>
    <cellStyle name="Vírgula 6 6 2" xfId="12986" xr:uid="{A56933C7-E44B-44B2-B7C3-ED1678EB62FE}"/>
    <cellStyle name="Vírgula 6 7" xfId="6735" xr:uid="{288C37B8-B542-44D7-A279-C2C88BBDB900}"/>
    <cellStyle name="Vírgula 6 7 2" xfId="15012" xr:uid="{306F43E9-AA6D-4C9C-A81D-3A54BE35C8F6}"/>
    <cellStyle name="Vírgula 6 8" xfId="2665" xr:uid="{9812D32C-1EB9-4D8B-AA8F-8B4142977F15}"/>
    <cellStyle name="Vírgula 6 8 2" xfId="10942" xr:uid="{960BA4C6-6553-4638-847C-A8A3D92CE6CA}"/>
    <cellStyle name="Vírgula 6 9" xfId="8894" xr:uid="{3F4B0D8B-1B0B-4551-8E68-F91815005BE0}"/>
    <cellStyle name="Vírgula 7" xfId="20" xr:uid="{37498193-138F-4BC8-8C7F-A01999B4361D}"/>
    <cellStyle name="Vírgula 7 2" xfId="475" xr:uid="{0BC690E5-9844-4BB1-A02E-B4D3C0A176E6}"/>
    <cellStyle name="Vírgula 7 2 2" xfId="1540" xr:uid="{CBE380FE-15BC-4F53-BE29-82A8A073260B}"/>
    <cellStyle name="Vírgula 7 2 2 2" xfId="5630" xr:uid="{1DF51843-C2D7-4C50-8299-55BBC6501BF4}"/>
    <cellStyle name="Vírgula 7 2 2 2 2" xfId="13907" xr:uid="{164CE578-4A6D-484E-A4C3-B2C29956C772}"/>
    <cellStyle name="Vírgula 7 2 2 3" xfId="7653" xr:uid="{171729D5-F1AC-49F6-A517-502440C33995}"/>
    <cellStyle name="Vírgula 7 2 2 3 2" xfId="15930" xr:uid="{C15E4A54-1A4E-43F7-A2F2-0EC61737E990}"/>
    <cellStyle name="Vírgula 7 2 2 4" xfId="3596" xr:uid="{44DCEDC2-D658-4A22-A9DC-821042E6988C}"/>
    <cellStyle name="Vírgula 7 2 2 4 2" xfId="11873" xr:uid="{BBC4162E-2D36-4626-83AD-5D915C2C7C8E}"/>
    <cellStyle name="Vírgula 7 2 2 5" xfId="9824" xr:uid="{F9FEDBC7-E3E2-43A8-A00C-346A5CFE7261}"/>
    <cellStyle name="Vírgula 7 2 3" xfId="1029" xr:uid="{29BC46CD-50E1-4153-896C-88A873DBCD0A}"/>
    <cellStyle name="Vírgula 7 2 3 2" xfId="5132" xr:uid="{BDE7C24C-C26E-438A-830E-932E28A24C33}"/>
    <cellStyle name="Vírgula 7 2 3 2 2" xfId="13409" xr:uid="{00535D2F-A155-4EC2-9EE2-73CBC65462E0}"/>
    <cellStyle name="Vírgula 7 2 3 3" xfId="7157" xr:uid="{23107E95-C06A-4B74-A5BD-14D8BBAF4651}"/>
    <cellStyle name="Vírgula 7 2 3 3 2" xfId="15434" xr:uid="{68A9694D-DBEE-44C9-83F4-C40CD911104C}"/>
    <cellStyle name="Vírgula 7 2 3 4" xfId="3089" xr:uid="{EA946B7A-83C2-4803-B1E3-22DBAB0E22FA}"/>
    <cellStyle name="Vírgula 7 2 3 4 2" xfId="11366" xr:uid="{293817AC-7BF0-424C-9943-E6A243756AD0}"/>
    <cellStyle name="Vírgula 7 2 3 5" xfId="9318" xr:uid="{CE2D2628-DB70-47F5-B383-1F1A0A1C041C}"/>
    <cellStyle name="Vírgula 7 2 4" xfId="2080" xr:uid="{93537B2A-5E7F-48B0-8462-B0D86C24DC4F}"/>
    <cellStyle name="Vírgula 7 2 4 2" xfId="6165" xr:uid="{8C90A86E-C791-4F32-AA31-C01B7936610D}"/>
    <cellStyle name="Vírgula 7 2 4 2 2" xfId="14442" xr:uid="{97E0B5BF-D53A-46C3-83ED-E1F9A91263DB}"/>
    <cellStyle name="Vírgula 7 2 4 3" xfId="8165" xr:uid="{47D199DC-C146-4E73-AFC7-4CE7DBCB130F}"/>
    <cellStyle name="Vírgula 7 2 4 3 2" xfId="16442" xr:uid="{00138EB7-7FC8-47DF-960F-4B49B3CE1F86}"/>
    <cellStyle name="Vírgula 7 2 4 4" xfId="4132" xr:uid="{AD7F281A-0F21-4AF0-84B9-AF1E2900B013}"/>
    <cellStyle name="Vírgula 7 2 4 4 2" xfId="12409" xr:uid="{E8391424-AFEC-47EA-832F-8B1952B4F176}"/>
    <cellStyle name="Vírgula 7 2 4 5" xfId="10360" xr:uid="{F38CFF53-5463-4B5C-BE11-2D7179186934}"/>
    <cellStyle name="Vírgula 7 2 5" xfId="4630" xr:uid="{F72D4ABB-8DB4-4C09-868B-ED3EF61217B7}"/>
    <cellStyle name="Vírgula 7 2 5 2" xfId="12907" xr:uid="{2BE698C5-B3C8-4F32-8AC2-98F18EF7F857}"/>
    <cellStyle name="Vírgula 7 2 6" xfId="6659" xr:uid="{8DD89AEE-65BD-4F99-BF8E-B85125C57E97}"/>
    <cellStyle name="Vírgula 7 2 6 2" xfId="14936" xr:uid="{AAFFFE8F-7D4C-4F6B-A918-CE5A83504967}"/>
    <cellStyle name="Vírgula 7 2 7" xfId="2583" xr:uid="{82178A7A-6CF5-40FF-A845-5E672BC2AA97}"/>
    <cellStyle name="Vírgula 7 2 7 2" xfId="10860" xr:uid="{01E63F30-09D7-4208-8A7D-A6D7558C6FF6}"/>
    <cellStyle name="Vírgula 7 2 8" xfId="8813" xr:uid="{17FF7B0B-F01A-4DFB-BDF7-19D030024595}"/>
    <cellStyle name="Vírgula 7 3" xfId="1127" xr:uid="{F6960771-1A1E-4B4B-B9E0-8DAA46C82795}"/>
    <cellStyle name="Vírgula 7 3 2" xfId="5219" xr:uid="{E78DB62C-7362-4E46-8D8B-C1958D977664}"/>
    <cellStyle name="Vírgula 7 3 2 2" xfId="13496" xr:uid="{9100C6C5-EE79-4683-AFE3-702B945D5297}"/>
    <cellStyle name="Vírgula 7 3 3" xfId="7244" xr:uid="{2A1A6DEB-541E-424A-A843-5CA3672F4B38}"/>
    <cellStyle name="Vírgula 7 3 3 2" xfId="15521" xr:uid="{67A30332-F14A-43B4-8FE7-147745CF7395}"/>
    <cellStyle name="Vírgula 7 3 4" xfId="3184" xr:uid="{F8612FCC-D5C2-455B-A758-D52D97EB7F82}"/>
    <cellStyle name="Vírgula 7 3 4 2" xfId="11461" xr:uid="{0F7C3EBB-E78A-427D-A91A-11C3F543171E}"/>
    <cellStyle name="Vírgula 7 3 5" xfId="9412" xr:uid="{3CA3EAA3-8388-4391-853C-E057AAF1F78A}"/>
    <cellStyle name="Vírgula 7 4" xfId="619" xr:uid="{F425B11C-03C3-427C-B419-CAA1A081622A}"/>
    <cellStyle name="Vírgula 7 4 2" xfId="4725" xr:uid="{84E8AC51-EE5F-4147-89B3-3E401EBFE9B7}"/>
    <cellStyle name="Vírgula 7 4 2 2" xfId="13002" xr:uid="{A6093AEF-B907-448C-9CC2-B91BF26E7033}"/>
    <cellStyle name="Vírgula 7 4 3" xfId="6750" xr:uid="{75BD76B8-782A-49AE-B30D-7736EA242435}"/>
    <cellStyle name="Vírgula 7 4 3 2" xfId="15027" xr:uid="{44872672-A158-4699-9EB5-9D3A8B773FA4}"/>
    <cellStyle name="Vírgula 7 4 4" xfId="2680" xr:uid="{D88CA6A5-56E4-44DA-AD08-67DBEE58AA9B}"/>
    <cellStyle name="Vírgula 7 4 4 2" xfId="10957" xr:uid="{9462DC8F-B336-4B45-B5DD-693FA284245F}"/>
    <cellStyle name="Vírgula 7 4 5" xfId="8909" xr:uid="{2123481E-2860-4748-A901-D0A661D759FA}"/>
    <cellStyle name="Vírgula 7 5" xfId="1672" xr:uid="{427E85A2-EF4C-40D3-B8C5-3DEE5B0BC805}"/>
    <cellStyle name="Vírgula 7 5 2" xfId="5758" xr:uid="{77EA2C7A-7B1D-4D2C-9CAD-409F631BC239}"/>
    <cellStyle name="Vírgula 7 5 2 2" xfId="14035" xr:uid="{3B798FBE-6F70-4C38-98AA-AA3743E2A756}"/>
    <cellStyle name="Vírgula 7 5 3" xfId="7758" xr:uid="{F91E2389-9A37-422B-AA08-0190151B64A8}"/>
    <cellStyle name="Vírgula 7 5 3 2" xfId="16035" xr:uid="{CF97AFFC-8847-400F-9E76-D15AF4180573}"/>
    <cellStyle name="Vírgula 7 5 4" xfId="3724" xr:uid="{7AA35F19-99F1-4B29-8078-439DA4E0B0BE}"/>
    <cellStyle name="Vírgula 7 5 4 2" xfId="12001" xr:uid="{BDD52391-CDE1-4C6E-A196-6496AC212A10}"/>
    <cellStyle name="Vírgula 7 5 5" xfId="9952" xr:uid="{14A591B1-049D-47E5-AA36-23B94D79B31D}"/>
    <cellStyle name="Vírgula 7 6" xfId="4221" xr:uid="{46A0EAA4-C763-4249-8CC9-F62B96375AD2}"/>
    <cellStyle name="Vírgula 7 6 2" xfId="12498" xr:uid="{2252D329-6EFD-4559-AA38-D2982B22A3BB}"/>
    <cellStyle name="Vírgula 7 7" xfId="6252" xr:uid="{68617DDC-5F38-42EB-AA5B-7BD57E53B43E}"/>
    <cellStyle name="Vírgula 7 7 2" xfId="14529" xr:uid="{AD881E0B-4613-46D4-80B4-09994FCF075C}"/>
    <cellStyle name="Vírgula 7 8" xfId="2171" xr:uid="{83A2040A-CD2F-49FC-9E7D-0836E25B2CE0}"/>
    <cellStyle name="Vírgula 7 8 2" xfId="10448" xr:uid="{21922707-1877-4DB0-BD56-F8F483BF193E}"/>
    <cellStyle name="Vírgula 7 9" xfId="8403" xr:uid="{EFF3A40F-47AB-4587-937F-C89794944AC1}"/>
    <cellStyle name="Vírgula 8" xfId="602" xr:uid="{E1D538BE-9ACC-4DFF-AC18-B0B127052D78}"/>
    <cellStyle name="Vírgula 8 2" xfId="603" xr:uid="{9969ED76-9DF2-4FED-BC36-1CA94301E7B2}"/>
    <cellStyle name="Vírgula 8 2 2" xfId="1626" xr:uid="{24D3312F-01EE-402A-B250-D791021B227F}"/>
    <cellStyle name="Vírgula 8 2 2 2" xfId="5712" xr:uid="{0F50CC5C-E2A1-4E9E-A9FF-2F7C33DEE151}"/>
    <cellStyle name="Vírgula 8 2 2 2 2" xfId="13989" xr:uid="{D2CD4D05-F35C-42A6-8023-668F29714812}"/>
    <cellStyle name="Vírgula 8 2 2 3" xfId="7732" xr:uid="{41CD3C42-F7D8-47B9-914C-653E18866318}"/>
    <cellStyle name="Vírgula 8 2 2 3 2" xfId="16009" xr:uid="{F3D75786-4D84-463D-B1A0-744DFBB6798F}"/>
    <cellStyle name="Vírgula 8 2 2 4" xfId="3678" xr:uid="{269BD07E-399A-41A1-B797-FDDC62FFE7FE}"/>
    <cellStyle name="Vírgula 8 2 2 4 2" xfId="11955" xr:uid="{03B928BB-9761-486F-B3E7-D03EB67EABF9}"/>
    <cellStyle name="Vírgula 8 2 2 5" xfId="9906" xr:uid="{15D375D6-142A-4975-A318-34FF19F34FA6}"/>
    <cellStyle name="Vírgula 8 2 3" xfId="1119" xr:uid="{5CE64EB4-8CC0-4E5D-B702-D7BA548F824D}"/>
    <cellStyle name="Vírgula 8 2 3 2" xfId="5211" xr:uid="{A079B50E-1937-4847-B7B9-5B1D392E0B1F}"/>
    <cellStyle name="Vírgula 8 2 3 2 2" xfId="13488" xr:uid="{0E34F7CC-0B01-4CE4-A3C3-FE0F70CC8692}"/>
    <cellStyle name="Vírgula 8 2 3 3" xfId="7236" xr:uid="{E00EC600-5973-4824-91A9-4494CD84FF90}"/>
    <cellStyle name="Vírgula 8 2 3 3 2" xfId="15513" xr:uid="{5DBE5F6A-353F-4841-94AA-B8D3E5A65F5E}"/>
    <cellStyle name="Vírgula 8 2 3 4" xfId="3176" xr:uid="{3394ADA2-DEE9-4AA5-A75C-7CA1DC18C091}"/>
    <cellStyle name="Vírgula 8 2 3 4 2" xfId="11453" xr:uid="{BA7FD333-BE80-43BC-8192-3D6A10A2C411}"/>
    <cellStyle name="Vírgula 8 2 3 5" xfId="9404" xr:uid="{7A6AA218-4A23-4A2F-BFE1-0D45455BEE0B}"/>
    <cellStyle name="Vírgula 8 2 4" xfId="2160" xr:uid="{1F115F40-6C58-4365-AFEF-033AA23B3821}"/>
    <cellStyle name="Vírgula 8 2 4 2" xfId="6244" xr:uid="{AA55DAC0-FD58-4F1D-9D4B-042279CC9FD7}"/>
    <cellStyle name="Vírgula 8 2 4 2 2" xfId="14521" xr:uid="{1C676559-0D36-4296-B558-6E31BB2543C6}"/>
    <cellStyle name="Vírgula 8 2 4 3" xfId="8244" xr:uid="{0D5C1E00-BCA3-4155-8676-3D048CACACE5}"/>
    <cellStyle name="Vírgula 8 2 4 3 2" xfId="16521" xr:uid="{BCD7D1A3-01BE-4713-8DC9-3B08655AEE59}"/>
    <cellStyle name="Vírgula 8 2 4 4" xfId="4212" xr:uid="{65237D7F-6536-4728-9BFF-220758F6ED67}"/>
    <cellStyle name="Vírgula 8 2 4 4 2" xfId="12489" xr:uid="{288B6AB9-E899-4B8F-BD2D-76B0C38E5800}"/>
    <cellStyle name="Vírgula 8 2 4 5" xfId="10440" xr:uid="{636ED10C-0CE5-4C2A-B7FA-D2F385DEC2D7}"/>
    <cellStyle name="Vírgula 8 2 5" xfId="4712" xr:uid="{40C023BA-CA42-49BA-89D7-DCE9D25B21E4}"/>
    <cellStyle name="Vírgula 8 2 5 2" xfId="12989" xr:uid="{661B5CF0-CDEC-4A43-A580-15E78EF83B7A}"/>
    <cellStyle name="Vírgula 8 2 6" xfId="6738" xr:uid="{4EB5DC70-0298-41CC-A5B8-A2E056DEE19C}"/>
    <cellStyle name="Vírgula 8 2 6 2" xfId="15015" xr:uid="{22DF70FA-1BA8-4E6B-90DD-CBA9F1780CF6}"/>
    <cellStyle name="Vírgula 8 2 7" xfId="2668" xr:uid="{AB62A979-B688-4066-80EB-4D6B65CC79BD}"/>
    <cellStyle name="Vírgula 8 2 7 2" xfId="10945" xr:uid="{0D5EF39A-CC3F-48CA-8A8C-161D14E7E2F9}"/>
    <cellStyle name="Vírgula 8 2 8" xfId="8897" xr:uid="{811C6B52-030C-47D2-AAD2-4DECA9E0DAEB}"/>
    <cellStyle name="Vírgula 8 3" xfId="1625" xr:uid="{0DFAB814-5445-4AC9-B559-CEEE9CEB283B}"/>
    <cellStyle name="Vírgula 8 3 2" xfId="5711" xr:uid="{11DC7908-1BA4-4674-8ACA-EFDF2DC70B1D}"/>
    <cellStyle name="Vírgula 8 3 2 2" xfId="13988" xr:uid="{824EBCC7-7ED4-4298-A9F5-3347CB8294B8}"/>
    <cellStyle name="Vírgula 8 3 3" xfId="7731" xr:uid="{74692971-F5BB-43BB-BDD2-AAF094B5B419}"/>
    <cellStyle name="Vírgula 8 3 3 2" xfId="16008" xr:uid="{960B10C2-9E4B-4E12-91E0-6C99D93C91B9}"/>
    <cellStyle name="Vírgula 8 3 4" xfId="3677" xr:uid="{4DE87F2F-4498-4DD1-A43F-B9040ED0ABD2}"/>
    <cellStyle name="Vírgula 8 3 4 2" xfId="11954" xr:uid="{60BF8A8F-3A6B-4C2D-822B-DD5B0F948D86}"/>
    <cellStyle name="Vírgula 8 3 5" xfId="9905" xr:uid="{B47B384C-B34F-484E-97FF-E0238730FC23}"/>
    <cellStyle name="Vírgula 8 4" xfId="1118" xr:uid="{D70746A8-CF51-4F13-92E1-FFE25583F1B3}"/>
    <cellStyle name="Vírgula 8 4 2" xfId="5210" xr:uid="{6C4C1F55-18E5-4F10-987E-ABAA75AD1BF2}"/>
    <cellStyle name="Vírgula 8 4 2 2" xfId="13487" xr:uid="{9A29BE9A-6745-48FF-9FE2-FF4B71655B3F}"/>
    <cellStyle name="Vírgula 8 4 3" xfId="7235" xr:uid="{77081A94-B318-41DB-A345-A16675CD3EDB}"/>
    <cellStyle name="Vírgula 8 4 3 2" xfId="15512" xr:uid="{5B2EDFB9-6017-4A0E-9EE4-3F69BCE610AC}"/>
    <cellStyle name="Vírgula 8 4 4" xfId="3175" xr:uid="{48A998EA-1BF2-49EB-9557-F6309CC4E548}"/>
    <cellStyle name="Vírgula 8 4 4 2" xfId="11452" xr:uid="{2407C45A-3AAA-4D22-B53D-0EE0A8E7157C}"/>
    <cellStyle name="Vírgula 8 4 5" xfId="9403" xr:uid="{4C9DF97E-41A3-4A80-8ABE-2A46966E7D67}"/>
    <cellStyle name="Vírgula 8 5" xfId="2159" xr:uid="{B4D2FFAE-4750-4ED6-B94B-6C850D99C817}"/>
    <cellStyle name="Vírgula 8 5 2" xfId="6243" xr:uid="{CA10682C-C709-402E-822F-0F119E1103F2}"/>
    <cellStyle name="Vírgula 8 5 2 2" xfId="14520" xr:uid="{583423A4-0612-4213-ACCA-A78B93A37557}"/>
    <cellStyle name="Vírgula 8 5 3" xfId="8243" xr:uid="{2B7FFADB-2F65-46D1-8052-6B7CC2CEABAD}"/>
    <cellStyle name="Vírgula 8 5 3 2" xfId="16520" xr:uid="{27052DC7-5CBE-479A-AB76-FDB6F23773DC}"/>
    <cellStyle name="Vírgula 8 5 4" xfId="4211" xr:uid="{5CD36A23-06F6-4275-9690-0C2FE60C7C4F}"/>
    <cellStyle name="Vírgula 8 5 4 2" xfId="12488" xr:uid="{EDA4DE4F-687C-4B58-A62D-1D7CAB137761}"/>
    <cellStyle name="Vírgula 8 5 5" xfId="10439" xr:uid="{C1353936-099B-4C5E-939B-4ADE2C9B7C41}"/>
    <cellStyle name="Vírgula 8 6" xfId="4711" xr:uid="{05067B52-5DB5-4252-8F04-7250495BA010}"/>
    <cellStyle name="Vírgula 8 6 2" xfId="12988" xr:uid="{3F45A83C-671C-4CD3-B2AC-45522E2C3B6D}"/>
    <cellStyle name="Vírgula 8 7" xfId="6737" xr:uid="{D2FDC2E3-82B6-4102-96EC-9E5AFA0426DC}"/>
    <cellStyle name="Vírgula 8 7 2" xfId="15014" xr:uid="{899AD6DB-B93B-4FD4-9925-842D1F36570C}"/>
    <cellStyle name="Vírgula 8 8" xfId="2667" xr:uid="{5EAD4518-6046-492B-B0D1-EE45DE8D5EED}"/>
    <cellStyle name="Vírgula 8 8 2" xfId="10944" xr:uid="{A8506427-EE16-4749-9739-5DDD4001ED47}"/>
    <cellStyle name="Vírgula 8 9" xfId="8896" xr:uid="{FC8534DD-8500-4EAC-895F-40198FF5F080}"/>
    <cellStyle name="Vírgula 9" xfId="604" xr:uid="{7B87B6F9-3511-416E-B086-694D6EB5A121}"/>
    <cellStyle name="Vírgula 9 2" xfId="1627" xr:uid="{9AA9E971-D0C8-43AB-885B-4EFB340FC49D}"/>
    <cellStyle name="Vírgula 9 2 2" xfId="5713" xr:uid="{D8EBD904-2076-4288-8390-E064F34137AB}"/>
    <cellStyle name="Vírgula 9 2 2 2" xfId="13990" xr:uid="{0C2AF319-E5F4-4565-93EF-0BE36C405324}"/>
    <cellStyle name="Vírgula 9 2 3" xfId="7733" xr:uid="{2693E6F2-8D38-4419-AD1F-EC172E1D8054}"/>
    <cellStyle name="Vírgula 9 2 3 2" xfId="16010" xr:uid="{F794807F-5BBE-4C67-8C32-E07C1722A5B4}"/>
    <cellStyle name="Vírgula 9 2 4" xfId="3679" xr:uid="{05691833-9B6B-47D6-BFB7-58470D13B5A5}"/>
    <cellStyle name="Vírgula 9 2 4 2" xfId="11956" xr:uid="{A1B021BA-4A92-4243-A5AA-6A1BE16273D1}"/>
    <cellStyle name="Vírgula 9 2 5" xfId="9907" xr:uid="{E4AA2774-47B6-4B61-B8C8-03268763C2F8}"/>
    <cellStyle name="Vírgula 9 3" xfId="1120" xr:uid="{7E8F9C73-29DA-43FA-95D7-87B9C3F42397}"/>
    <cellStyle name="Vírgula 9 3 2" xfId="5212" xr:uid="{46F0B925-039A-4543-919C-32395AEE578A}"/>
    <cellStyle name="Vírgula 9 3 2 2" xfId="13489" xr:uid="{7C7D4E1C-70A1-4C9F-AD1E-5E53F3DC9D48}"/>
    <cellStyle name="Vírgula 9 3 3" xfId="7237" xr:uid="{3EF0C66C-CCB0-4589-890E-8DD4D9B0A9F3}"/>
    <cellStyle name="Vírgula 9 3 3 2" xfId="15514" xr:uid="{C67E397D-93DF-4121-8953-99E280B515B8}"/>
    <cellStyle name="Vírgula 9 3 4" xfId="3177" xr:uid="{5C82A3DF-3F5E-418F-9915-5A4391F66F63}"/>
    <cellStyle name="Vírgula 9 3 4 2" xfId="11454" xr:uid="{F173CAC3-A6DC-47C4-AD62-C57D937948ED}"/>
    <cellStyle name="Vírgula 9 3 5" xfId="9405" xr:uid="{66B54285-6E99-4DE0-9957-CEA487D64E40}"/>
    <cellStyle name="Vírgula 9 4" xfId="2161" xr:uid="{217BF1E4-9516-4D39-B72D-457E5BDCFB3F}"/>
    <cellStyle name="Vírgula 9 4 2" xfId="6245" xr:uid="{9A7CD6A1-C245-4FC6-97A2-792CABC45E97}"/>
    <cellStyle name="Vírgula 9 4 2 2" xfId="14522" xr:uid="{1754AC57-2DA4-4C57-9F9B-C6063EE62D28}"/>
    <cellStyle name="Vírgula 9 4 3" xfId="8245" xr:uid="{3109E006-0E16-4BC2-9408-249D41CECC03}"/>
    <cellStyle name="Vírgula 9 4 3 2" xfId="16522" xr:uid="{3AB62112-1E8E-49EF-A016-3229A03F3064}"/>
    <cellStyle name="Vírgula 9 4 4" xfId="4213" xr:uid="{C0047B84-3663-495C-89AE-CEA0D58484E3}"/>
    <cellStyle name="Vírgula 9 4 4 2" xfId="12490" xr:uid="{AAFE1D9A-2974-4376-9E1B-F29F0FD513D0}"/>
    <cellStyle name="Vírgula 9 4 5" xfId="10441" xr:uid="{67ED45B2-DCA3-43F8-95DB-33594B01FA30}"/>
    <cellStyle name="Vírgula 9 5" xfId="4713" xr:uid="{8645C999-77D4-41EC-92D9-B28B3F2172B2}"/>
    <cellStyle name="Vírgula 9 5 2" xfId="12990" xr:uid="{C0C9BA7E-B8CB-4824-8237-82D457627367}"/>
    <cellStyle name="Vírgula 9 6" xfId="6739" xr:uid="{4C92937A-E20C-4A0C-8B6D-2D94255FE018}"/>
    <cellStyle name="Vírgula 9 6 2" xfId="15016" xr:uid="{07554CB0-1AF0-471A-88CC-1B974EC8F60B}"/>
    <cellStyle name="Vírgula 9 7" xfId="2669" xr:uid="{93B93BFB-2387-4926-95D6-1FB473022993}"/>
    <cellStyle name="Vírgula 9 7 2" xfId="10946" xr:uid="{BA967A4A-120D-44F4-A147-883E2F65AEE9}"/>
    <cellStyle name="Vírgula 9 8" xfId="8898" xr:uid="{5AE65564-E002-4365-95A2-F6F6B307B10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7.jp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7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4" Type="http://schemas.openxmlformats.org/officeDocument/2006/relationships/image" Target="../media/image18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4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0.png"/><Relationship Id="rId1" Type="http://schemas.openxmlformats.org/officeDocument/2006/relationships/image" Target="../media/image9.jpg"/><Relationship Id="rId4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0.png"/><Relationship Id="rId1" Type="http://schemas.openxmlformats.org/officeDocument/2006/relationships/image" Target="../media/image9.jpg"/><Relationship Id="rId4" Type="http://schemas.openxmlformats.org/officeDocument/2006/relationships/image" Target="../media/image1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4" Type="http://schemas.openxmlformats.org/officeDocument/2006/relationships/image" Target="../media/image1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3.png"/><Relationship Id="rId1" Type="http://schemas.openxmlformats.org/officeDocument/2006/relationships/image" Target="../media/image1.jpg"/><Relationship Id="rId5" Type="http://schemas.openxmlformats.org/officeDocument/2006/relationships/image" Target="../media/image16.png"/><Relationship Id="rId4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7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152400</xdr:colOff>
      <xdr:row>0</xdr:row>
      <xdr:rowOff>47625</xdr:rowOff>
    </xdr:from>
    <xdr:ext cx="933450" cy="895350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0</xdr:row>
      <xdr:rowOff>47625</xdr:rowOff>
    </xdr:from>
    <xdr:ext cx="933450" cy="895350"/>
    <xdr:pic>
      <xdr:nvPicPr>
        <xdr:cNvPr id="3" name="image1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75</xdr:row>
      <xdr:rowOff>76200</xdr:rowOff>
    </xdr:from>
    <xdr:ext cx="933450" cy="838200"/>
    <xdr:pic>
      <xdr:nvPicPr>
        <xdr:cNvPr id="4" name="image1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159</xdr:row>
      <xdr:rowOff>57150</xdr:rowOff>
    </xdr:from>
    <xdr:ext cx="933450" cy="1009650"/>
    <xdr:pic>
      <xdr:nvPicPr>
        <xdr:cNvPr id="5" name="image1.jp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0</xdr:row>
      <xdr:rowOff>47625</xdr:rowOff>
    </xdr:from>
    <xdr:ext cx="933450" cy="895350"/>
    <xdr:pic>
      <xdr:nvPicPr>
        <xdr:cNvPr id="6" name="image1.jp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0</xdr:row>
      <xdr:rowOff>47625</xdr:rowOff>
    </xdr:from>
    <xdr:ext cx="933450" cy="895350"/>
    <xdr:pic>
      <xdr:nvPicPr>
        <xdr:cNvPr id="7" name="image1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75</xdr:row>
      <xdr:rowOff>76200</xdr:rowOff>
    </xdr:from>
    <xdr:ext cx="933450" cy="838200"/>
    <xdr:pic>
      <xdr:nvPicPr>
        <xdr:cNvPr id="8" name="image1.jp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159</xdr:row>
      <xdr:rowOff>57150</xdr:rowOff>
    </xdr:from>
    <xdr:ext cx="933450" cy="1009650"/>
    <xdr:pic>
      <xdr:nvPicPr>
        <xdr:cNvPr id="9" name="image1.jp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75</xdr:row>
      <xdr:rowOff>76200</xdr:rowOff>
    </xdr:from>
    <xdr:ext cx="933450" cy="838200"/>
    <xdr:pic>
      <xdr:nvPicPr>
        <xdr:cNvPr id="10" name="image1.jp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0025" y="15944850"/>
          <a:ext cx="933450" cy="838200"/>
        </a:xfrm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1190625</xdr:colOff>
      <xdr:row>0</xdr:row>
      <xdr:rowOff>0</xdr:rowOff>
    </xdr:from>
    <xdr:ext cx="0" cy="866775"/>
    <xdr:pic>
      <xdr:nvPicPr>
        <xdr:cNvPr id="2" name="image17.jp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752475"/>
    <xdr:pic>
      <xdr:nvPicPr>
        <xdr:cNvPr id="3" name="image3.png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4" name="image17.jpg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9600"/>
    <xdr:pic>
      <xdr:nvPicPr>
        <xdr:cNvPr id="5" name="image3.png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1190625</xdr:colOff>
      <xdr:row>0</xdr:row>
      <xdr:rowOff>0</xdr:rowOff>
    </xdr:from>
    <xdr:ext cx="0" cy="866775"/>
    <xdr:pic>
      <xdr:nvPicPr>
        <xdr:cNvPr id="6" name="image17.jpg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752475"/>
    <xdr:pic>
      <xdr:nvPicPr>
        <xdr:cNvPr id="7" name="image3.png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8" name="image17.jpg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33400"/>
    <xdr:pic>
      <xdr:nvPicPr>
        <xdr:cNvPr id="9" name="image3.png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1190625</xdr:colOff>
      <xdr:row>0</xdr:row>
      <xdr:rowOff>0</xdr:rowOff>
    </xdr:from>
    <xdr:ext cx="0" cy="857250"/>
    <xdr:pic>
      <xdr:nvPicPr>
        <xdr:cNvPr id="10" name="image17.jpg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742950"/>
    <xdr:pic>
      <xdr:nvPicPr>
        <xdr:cNvPr id="11" name="image3.png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12" name="image17.jpg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9600"/>
    <xdr:pic>
      <xdr:nvPicPr>
        <xdr:cNvPr id="13" name="image3.png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1847850</xdr:colOff>
      <xdr:row>0</xdr:row>
      <xdr:rowOff>0</xdr:rowOff>
    </xdr:from>
    <xdr:ext cx="0" cy="857250"/>
    <xdr:pic>
      <xdr:nvPicPr>
        <xdr:cNvPr id="14" name="image17.jpg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742950"/>
    <xdr:pic>
      <xdr:nvPicPr>
        <xdr:cNvPr id="15" name="image3.png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16" name="image17.jpg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33400"/>
    <xdr:pic>
      <xdr:nvPicPr>
        <xdr:cNvPr id="17" name="image3.png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18" name="image3.png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19" name="image3.png"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20" name="image3.png">
          <a:extLst>
            <a:ext uri="{FF2B5EF4-FFF2-40B4-BE49-F238E27FC236}">
              <a16:creationId xmlns:a16="http://schemas.microsoft.com/office/drawing/2014/main" id="{00000000-0008-0000-0C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21" name="image3.png">
          <a:extLst>
            <a:ext uri="{FF2B5EF4-FFF2-40B4-BE49-F238E27FC236}">
              <a16:creationId xmlns:a16="http://schemas.microsoft.com/office/drawing/2014/main" id="{00000000-0008-0000-0C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22" name="image17.jpg">
          <a:extLst>
            <a:ext uri="{FF2B5EF4-FFF2-40B4-BE49-F238E27FC236}">
              <a16:creationId xmlns:a16="http://schemas.microsoft.com/office/drawing/2014/main" id="{00000000-0008-0000-0C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9600"/>
    <xdr:pic>
      <xdr:nvPicPr>
        <xdr:cNvPr id="23" name="image3.png">
          <a:extLst>
            <a:ext uri="{FF2B5EF4-FFF2-40B4-BE49-F238E27FC236}">
              <a16:creationId xmlns:a16="http://schemas.microsoft.com/office/drawing/2014/main" id="{00000000-0008-0000-0C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24" name="image17.jpg">
          <a:extLst>
            <a:ext uri="{FF2B5EF4-FFF2-40B4-BE49-F238E27FC236}">
              <a16:creationId xmlns:a16="http://schemas.microsoft.com/office/drawing/2014/main" id="{00000000-0008-0000-0C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33400"/>
    <xdr:pic>
      <xdr:nvPicPr>
        <xdr:cNvPr id="25" name="image3.png">
          <a:extLst>
            <a:ext uri="{FF2B5EF4-FFF2-40B4-BE49-F238E27FC236}">
              <a16:creationId xmlns:a16="http://schemas.microsoft.com/office/drawing/2014/main" id="{00000000-0008-0000-0C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26" name="image3.png">
          <a:extLst>
            <a:ext uri="{FF2B5EF4-FFF2-40B4-BE49-F238E27FC236}">
              <a16:creationId xmlns:a16="http://schemas.microsoft.com/office/drawing/2014/main" id="{00000000-0008-0000-0C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27" name="image3.png">
          <a:extLst>
            <a:ext uri="{FF2B5EF4-FFF2-40B4-BE49-F238E27FC236}">
              <a16:creationId xmlns:a16="http://schemas.microsoft.com/office/drawing/2014/main" id="{00000000-0008-0000-0C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28" name="image3.png">
          <a:extLst>
            <a:ext uri="{FF2B5EF4-FFF2-40B4-BE49-F238E27FC236}">
              <a16:creationId xmlns:a16="http://schemas.microsoft.com/office/drawing/2014/main" id="{00000000-0008-0000-0C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29" name="image3.png">
          <a:extLst>
            <a:ext uri="{FF2B5EF4-FFF2-40B4-BE49-F238E27FC236}">
              <a16:creationId xmlns:a16="http://schemas.microsoft.com/office/drawing/2014/main" id="{00000000-0008-0000-0C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30" name="image17.jpg">
          <a:extLst>
            <a:ext uri="{FF2B5EF4-FFF2-40B4-BE49-F238E27FC236}">
              <a16:creationId xmlns:a16="http://schemas.microsoft.com/office/drawing/2014/main" id="{00000000-0008-0000-0C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9600"/>
    <xdr:pic>
      <xdr:nvPicPr>
        <xdr:cNvPr id="31" name="image3.png">
          <a:extLst>
            <a:ext uri="{FF2B5EF4-FFF2-40B4-BE49-F238E27FC236}">
              <a16:creationId xmlns:a16="http://schemas.microsoft.com/office/drawing/2014/main" id="{00000000-0008-0000-0C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32" name="image17.jpg">
          <a:extLst>
            <a:ext uri="{FF2B5EF4-FFF2-40B4-BE49-F238E27FC236}">
              <a16:creationId xmlns:a16="http://schemas.microsoft.com/office/drawing/2014/main" id="{00000000-0008-0000-0C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33400"/>
    <xdr:pic>
      <xdr:nvPicPr>
        <xdr:cNvPr id="33" name="image3.png">
          <a:extLst>
            <a:ext uri="{FF2B5EF4-FFF2-40B4-BE49-F238E27FC236}">
              <a16:creationId xmlns:a16="http://schemas.microsoft.com/office/drawing/2014/main" id="{00000000-0008-0000-0C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34" name="image3.png">
          <a:extLst>
            <a:ext uri="{FF2B5EF4-FFF2-40B4-BE49-F238E27FC236}">
              <a16:creationId xmlns:a16="http://schemas.microsoft.com/office/drawing/2014/main" id="{00000000-0008-0000-0C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35" name="image3.png">
          <a:extLst>
            <a:ext uri="{FF2B5EF4-FFF2-40B4-BE49-F238E27FC236}">
              <a16:creationId xmlns:a16="http://schemas.microsoft.com/office/drawing/2014/main" id="{00000000-0008-0000-0C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36" name="image3.png">
          <a:extLst>
            <a:ext uri="{FF2B5EF4-FFF2-40B4-BE49-F238E27FC236}">
              <a16:creationId xmlns:a16="http://schemas.microsoft.com/office/drawing/2014/main" id="{00000000-0008-0000-0C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37" name="image3.png">
          <a:extLst>
            <a:ext uri="{FF2B5EF4-FFF2-40B4-BE49-F238E27FC236}">
              <a16:creationId xmlns:a16="http://schemas.microsoft.com/office/drawing/2014/main" id="{00000000-0008-0000-0C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38" name="image17.jpg">
          <a:extLst>
            <a:ext uri="{FF2B5EF4-FFF2-40B4-BE49-F238E27FC236}">
              <a16:creationId xmlns:a16="http://schemas.microsoft.com/office/drawing/2014/main" id="{00000000-0008-0000-0C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9600"/>
    <xdr:pic>
      <xdr:nvPicPr>
        <xdr:cNvPr id="39" name="image3.png">
          <a:extLst>
            <a:ext uri="{FF2B5EF4-FFF2-40B4-BE49-F238E27FC236}">
              <a16:creationId xmlns:a16="http://schemas.microsoft.com/office/drawing/2014/main" id="{00000000-0008-0000-0C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1228725</xdr:colOff>
      <xdr:row>0</xdr:row>
      <xdr:rowOff>0</xdr:rowOff>
    </xdr:from>
    <xdr:ext cx="0" cy="733425"/>
    <xdr:pic>
      <xdr:nvPicPr>
        <xdr:cNvPr id="40" name="image17.jpg">
          <a:extLst>
            <a:ext uri="{FF2B5EF4-FFF2-40B4-BE49-F238E27FC236}">
              <a16:creationId xmlns:a16="http://schemas.microsoft.com/office/drawing/2014/main" id="{00000000-0008-0000-0C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33400"/>
    <xdr:pic>
      <xdr:nvPicPr>
        <xdr:cNvPr id="41" name="image3.png">
          <a:extLst>
            <a:ext uri="{FF2B5EF4-FFF2-40B4-BE49-F238E27FC236}">
              <a16:creationId xmlns:a16="http://schemas.microsoft.com/office/drawing/2014/main" id="{00000000-0008-0000-0C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42" name="image3.png">
          <a:extLst>
            <a:ext uri="{FF2B5EF4-FFF2-40B4-BE49-F238E27FC236}">
              <a16:creationId xmlns:a16="http://schemas.microsoft.com/office/drawing/2014/main" id="{00000000-0008-0000-0C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43" name="image3.png">
          <a:extLst>
            <a:ext uri="{FF2B5EF4-FFF2-40B4-BE49-F238E27FC236}">
              <a16:creationId xmlns:a16="http://schemas.microsoft.com/office/drawing/2014/main" id="{00000000-0008-0000-0C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44" name="image3.png">
          <a:extLst>
            <a:ext uri="{FF2B5EF4-FFF2-40B4-BE49-F238E27FC236}">
              <a16:creationId xmlns:a16="http://schemas.microsoft.com/office/drawing/2014/main" id="{00000000-0008-0000-0C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45" name="image3.png">
          <a:extLst>
            <a:ext uri="{FF2B5EF4-FFF2-40B4-BE49-F238E27FC236}">
              <a16:creationId xmlns:a16="http://schemas.microsoft.com/office/drawing/2014/main" id="{00000000-0008-0000-0C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42925"/>
    <xdr:pic>
      <xdr:nvPicPr>
        <xdr:cNvPr id="46" name="image3.png">
          <a:extLst>
            <a:ext uri="{FF2B5EF4-FFF2-40B4-BE49-F238E27FC236}">
              <a16:creationId xmlns:a16="http://schemas.microsoft.com/office/drawing/2014/main" id="{00000000-0008-0000-0C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47" name="image3.png">
          <a:extLst>
            <a:ext uri="{FF2B5EF4-FFF2-40B4-BE49-F238E27FC236}">
              <a16:creationId xmlns:a16="http://schemas.microsoft.com/office/drawing/2014/main" id="{00000000-0008-0000-0C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48" name="image3.png">
          <a:extLst>
            <a:ext uri="{FF2B5EF4-FFF2-40B4-BE49-F238E27FC236}">
              <a16:creationId xmlns:a16="http://schemas.microsoft.com/office/drawing/2014/main" id="{00000000-0008-0000-0C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42925"/>
    <xdr:pic>
      <xdr:nvPicPr>
        <xdr:cNvPr id="49" name="image3.png">
          <a:extLst>
            <a:ext uri="{FF2B5EF4-FFF2-40B4-BE49-F238E27FC236}">
              <a16:creationId xmlns:a16="http://schemas.microsoft.com/office/drawing/2014/main" id="{00000000-0008-0000-0C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50" name="image3.png">
          <a:extLst>
            <a:ext uri="{FF2B5EF4-FFF2-40B4-BE49-F238E27FC236}">
              <a16:creationId xmlns:a16="http://schemas.microsoft.com/office/drawing/2014/main" id="{00000000-0008-0000-0C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51" name="image3.png">
          <a:extLst>
            <a:ext uri="{FF2B5EF4-FFF2-40B4-BE49-F238E27FC236}">
              <a16:creationId xmlns:a16="http://schemas.microsoft.com/office/drawing/2014/main" id="{00000000-0008-0000-0C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42925"/>
    <xdr:pic>
      <xdr:nvPicPr>
        <xdr:cNvPr id="52" name="image3.png">
          <a:extLst>
            <a:ext uri="{FF2B5EF4-FFF2-40B4-BE49-F238E27FC236}">
              <a16:creationId xmlns:a16="http://schemas.microsoft.com/office/drawing/2014/main" id="{00000000-0008-0000-0C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53" name="image3.png">
          <a:extLst>
            <a:ext uri="{FF2B5EF4-FFF2-40B4-BE49-F238E27FC236}">
              <a16:creationId xmlns:a16="http://schemas.microsoft.com/office/drawing/2014/main" id="{00000000-0008-0000-0C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54" name="image3.png">
          <a:extLst>
            <a:ext uri="{FF2B5EF4-FFF2-40B4-BE49-F238E27FC236}">
              <a16:creationId xmlns:a16="http://schemas.microsoft.com/office/drawing/2014/main" id="{00000000-0008-0000-0C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42925"/>
    <xdr:pic>
      <xdr:nvPicPr>
        <xdr:cNvPr id="55" name="image3.png">
          <a:extLst>
            <a:ext uri="{FF2B5EF4-FFF2-40B4-BE49-F238E27FC236}">
              <a16:creationId xmlns:a16="http://schemas.microsoft.com/office/drawing/2014/main" id="{00000000-0008-0000-0C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56" name="image3.png">
          <a:extLst>
            <a:ext uri="{FF2B5EF4-FFF2-40B4-BE49-F238E27FC236}">
              <a16:creationId xmlns:a16="http://schemas.microsoft.com/office/drawing/2014/main" id="{00000000-0008-0000-0C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57" name="image3.png">
          <a:extLst>
            <a:ext uri="{FF2B5EF4-FFF2-40B4-BE49-F238E27FC236}">
              <a16:creationId xmlns:a16="http://schemas.microsoft.com/office/drawing/2014/main" id="{00000000-0008-0000-0C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33400"/>
    <xdr:pic>
      <xdr:nvPicPr>
        <xdr:cNvPr id="58" name="image3.png">
          <a:extLst>
            <a:ext uri="{FF2B5EF4-FFF2-40B4-BE49-F238E27FC236}">
              <a16:creationId xmlns:a16="http://schemas.microsoft.com/office/drawing/2014/main" id="{00000000-0008-0000-0C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59" name="image3.png">
          <a:extLst>
            <a:ext uri="{FF2B5EF4-FFF2-40B4-BE49-F238E27FC236}">
              <a16:creationId xmlns:a16="http://schemas.microsoft.com/office/drawing/2014/main" id="{00000000-0008-0000-0C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60" name="image3.png">
          <a:extLst>
            <a:ext uri="{FF2B5EF4-FFF2-40B4-BE49-F238E27FC236}">
              <a16:creationId xmlns:a16="http://schemas.microsoft.com/office/drawing/2014/main" id="{00000000-0008-0000-0C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33400"/>
    <xdr:pic>
      <xdr:nvPicPr>
        <xdr:cNvPr id="61" name="image3.png">
          <a:extLst>
            <a:ext uri="{FF2B5EF4-FFF2-40B4-BE49-F238E27FC236}">
              <a16:creationId xmlns:a16="http://schemas.microsoft.com/office/drawing/2014/main" id="{00000000-0008-0000-0C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62" name="image3.png">
          <a:extLst>
            <a:ext uri="{FF2B5EF4-FFF2-40B4-BE49-F238E27FC236}">
              <a16:creationId xmlns:a16="http://schemas.microsoft.com/office/drawing/2014/main" id="{00000000-0008-0000-0C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63" name="image3.png">
          <a:extLst>
            <a:ext uri="{FF2B5EF4-FFF2-40B4-BE49-F238E27FC236}">
              <a16:creationId xmlns:a16="http://schemas.microsoft.com/office/drawing/2014/main" id="{00000000-0008-0000-0C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33400"/>
    <xdr:pic>
      <xdr:nvPicPr>
        <xdr:cNvPr id="64" name="image3.png">
          <a:extLst>
            <a:ext uri="{FF2B5EF4-FFF2-40B4-BE49-F238E27FC236}">
              <a16:creationId xmlns:a16="http://schemas.microsoft.com/office/drawing/2014/main" id="{00000000-0008-0000-0C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65" name="image3.png">
          <a:extLst>
            <a:ext uri="{FF2B5EF4-FFF2-40B4-BE49-F238E27FC236}">
              <a16:creationId xmlns:a16="http://schemas.microsoft.com/office/drawing/2014/main" id="{00000000-0008-0000-0C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66" name="image3.png">
          <a:extLst>
            <a:ext uri="{FF2B5EF4-FFF2-40B4-BE49-F238E27FC236}">
              <a16:creationId xmlns:a16="http://schemas.microsoft.com/office/drawing/2014/main" id="{00000000-0008-0000-0C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33400"/>
    <xdr:pic>
      <xdr:nvPicPr>
        <xdr:cNvPr id="67" name="image3.png">
          <a:extLst>
            <a:ext uri="{FF2B5EF4-FFF2-40B4-BE49-F238E27FC236}">
              <a16:creationId xmlns:a16="http://schemas.microsoft.com/office/drawing/2014/main" id="{00000000-0008-0000-0C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68" name="image3.png">
          <a:extLst>
            <a:ext uri="{FF2B5EF4-FFF2-40B4-BE49-F238E27FC236}">
              <a16:creationId xmlns:a16="http://schemas.microsoft.com/office/drawing/2014/main" id="{00000000-0008-0000-0C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69" name="image3.png">
          <a:extLst>
            <a:ext uri="{FF2B5EF4-FFF2-40B4-BE49-F238E27FC236}">
              <a16:creationId xmlns:a16="http://schemas.microsoft.com/office/drawing/2014/main" id="{00000000-0008-0000-0C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42925"/>
    <xdr:pic>
      <xdr:nvPicPr>
        <xdr:cNvPr id="70" name="image3.png">
          <a:extLst>
            <a:ext uri="{FF2B5EF4-FFF2-40B4-BE49-F238E27FC236}">
              <a16:creationId xmlns:a16="http://schemas.microsoft.com/office/drawing/2014/main" id="{00000000-0008-0000-0C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71" name="image3.png">
          <a:extLst>
            <a:ext uri="{FF2B5EF4-FFF2-40B4-BE49-F238E27FC236}">
              <a16:creationId xmlns:a16="http://schemas.microsoft.com/office/drawing/2014/main" id="{00000000-0008-0000-0C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72" name="image3.png">
          <a:extLst>
            <a:ext uri="{FF2B5EF4-FFF2-40B4-BE49-F238E27FC236}">
              <a16:creationId xmlns:a16="http://schemas.microsoft.com/office/drawing/2014/main" id="{00000000-0008-0000-0C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42925"/>
    <xdr:pic>
      <xdr:nvPicPr>
        <xdr:cNvPr id="73" name="image3.png">
          <a:extLst>
            <a:ext uri="{FF2B5EF4-FFF2-40B4-BE49-F238E27FC236}">
              <a16:creationId xmlns:a16="http://schemas.microsoft.com/office/drawing/2014/main" id="{00000000-0008-0000-0C00-00004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74" name="image3.png">
          <a:extLst>
            <a:ext uri="{FF2B5EF4-FFF2-40B4-BE49-F238E27FC236}">
              <a16:creationId xmlns:a16="http://schemas.microsoft.com/office/drawing/2014/main" id="{00000000-0008-0000-0C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75" name="image3.png">
          <a:extLst>
            <a:ext uri="{FF2B5EF4-FFF2-40B4-BE49-F238E27FC236}">
              <a16:creationId xmlns:a16="http://schemas.microsoft.com/office/drawing/2014/main" id="{00000000-0008-0000-0C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42925"/>
    <xdr:pic>
      <xdr:nvPicPr>
        <xdr:cNvPr id="76" name="image3.png">
          <a:extLst>
            <a:ext uri="{FF2B5EF4-FFF2-40B4-BE49-F238E27FC236}">
              <a16:creationId xmlns:a16="http://schemas.microsoft.com/office/drawing/2014/main" id="{00000000-0008-0000-0C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77" name="image3.png">
          <a:extLst>
            <a:ext uri="{FF2B5EF4-FFF2-40B4-BE49-F238E27FC236}">
              <a16:creationId xmlns:a16="http://schemas.microsoft.com/office/drawing/2014/main" id="{00000000-0008-0000-0C00-00004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78" name="image3.png">
          <a:extLst>
            <a:ext uri="{FF2B5EF4-FFF2-40B4-BE49-F238E27FC236}">
              <a16:creationId xmlns:a16="http://schemas.microsoft.com/office/drawing/2014/main" id="{00000000-0008-0000-0C00-00004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42925"/>
    <xdr:pic>
      <xdr:nvPicPr>
        <xdr:cNvPr id="79" name="image3.png">
          <a:extLst>
            <a:ext uri="{FF2B5EF4-FFF2-40B4-BE49-F238E27FC236}">
              <a16:creationId xmlns:a16="http://schemas.microsoft.com/office/drawing/2014/main" id="{00000000-0008-0000-0C00-00004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80" name="image3.png">
          <a:extLst>
            <a:ext uri="{FF2B5EF4-FFF2-40B4-BE49-F238E27FC236}">
              <a16:creationId xmlns:a16="http://schemas.microsoft.com/office/drawing/2014/main" id="{00000000-0008-0000-0C00-00005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81" name="image3.png">
          <a:extLst>
            <a:ext uri="{FF2B5EF4-FFF2-40B4-BE49-F238E27FC236}">
              <a16:creationId xmlns:a16="http://schemas.microsoft.com/office/drawing/2014/main" id="{00000000-0008-0000-0C00-00005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33400"/>
    <xdr:pic>
      <xdr:nvPicPr>
        <xdr:cNvPr id="82" name="image3.png">
          <a:extLst>
            <a:ext uri="{FF2B5EF4-FFF2-40B4-BE49-F238E27FC236}">
              <a16:creationId xmlns:a16="http://schemas.microsoft.com/office/drawing/2014/main" id="{00000000-0008-0000-0C00-00005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83" name="image3.png">
          <a:extLst>
            <a:ext uri="{FF2B5EF4-FFF2-40B4-BE49-F238E27FC236}">
              <a16:creationId xmlns:a16="http://schemas.microsoft.com/office/drawing/2014/main" id="{00000000-0008-0000-0C00-00005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84" name="image3.png">
          <a:extLst>
            <a:ext uri="{FF2B5EF4-FFF2-40B4-BE49-F238E27FC236}">
              <a16:creationId xmlns:a16="http://schemas.microsoft.com/office/drawing/2014/main" id="{00000000-0008-0000-0C00-00005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33400"/>
    <xdr:pic>
      <xdr:nvPicPr>
        <xdr:cNvPr id="85" name="image3.png">
          <a:extLst>
            <a:ext uri="{FF2B5EF4-FFF2-40B4-BE49-F238E27FC236}">
              <a16:creationId xmlns:a16="http://schemas.microsoft.com/office/drawing/2014/main" id="{00000000-0008-0000-0C00-00005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86" name="image3.png">
          <a:extLst>
            <a:ext uri="{FF2B5EF4-FFF2-40B4-BE49-F238E27FC236}">
              <a16:creationId xmlns:a16="http://schemas.microsoft.com/office/drawing/2014/main" id="{00000000-0008-0000-0C00-00005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87" name="image3.png">
          <a:extLst>
            <a:ext uri="{FF2B5EF4-FFF2-40B4-BE49-F238E27FC236}">
              <a16:creationId xmlns:a16="http://schemas.microsoft.com/office/drawing/2014/main" id="{00000000-0008-0000-0C00-00005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33400"/>
    <xdr:pic>
      <xdr:nvPicPr>
        <xdr:cNvPr id="88" name="image3.png">
          <a:extLst>
            <a:ext uri="{FF2B5EF4-FFF2-40B4-BE49-F238E27FC236}">
              <a16:creationId xmlns:a16="http://schemas.microsoft.com/office/drawing/2014/main" id="{00000000-0008-0000-0C00-00005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89" name="image3.png">
          <a:extLst>
            <a:ext uri="{FF2B5EF4-FFF2-40B4-BE49-F238E27FC236}">
              <a16:creationId xmlns:a16="http://schemas.microsoft.com/office/drawing/2014/main" id="{00000000-0008-0000-0C00-00005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90" name="image3.png">
          <a:extLst>
            <a:ext uri="{FF2B5EF4-FFF2-40B4-BE49-F238E27FC236}">
              <a16:creationId xmlns:a16="http://schemas.microsoft.com/office/drawing/2014/main" id="{00000000-0008-0000-0C00-00005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33400"/>
    <xdr:pic>
      <xdr:nvPicPr>
        <xdr:cNvPr id="91" name="image3.png">
          <a:extLst>
            <a:ext uri="{FF2B5EF4-FFF2-40B4-BE49-F238E27FC236}">
              <a16:creationId xmlns:a16="http://schemas.microsoft.com/office/drawing/2014/main" id="{00000000-0008-0000-0C00-00005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92" name="image3.png">
          <a:extLst>
            <a:ext uri="{FF2B5EF4-FFF2-40B4-BE49-F238E27FC236}">
              <a16:creationId xmlns:a16="http://schemas.microsoft.com/office/drawing/2014/main" id="{00000000-0008-0000-0C00-00005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93" name="image3.png">
          <a:extLst>
            <a:ext uri="{FF2B5EF4-FFF2-40B4-BE49-F238E27FC236}">
              <a16:creationId xmlns:a16="http://schemas.microsoft.com/office/drawing/2014/main" id="{00000000-0008-0000-0C00-00005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42925"/>
    <xdr:pic>
      <xdr:nvPicPr>
        <xdr:cNvPr id="94" name="image3.png">
          <a:extLst>
            <a:ext uri="{FF2B5EF4-FFF2-40B4-BE49-F238E27FC236}">
              <a16:creationId xmlns:a16="http://schemas.microsoft.com/office/drawing/2014/main" id="{00000000-0008-0000-0C00-00005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95" name="image3.png">
          <a:extLst>
            <a:ext uri="{FF2B5EF4-FFF2-40B4-BE49-F238E27FC236}">
              <a16:creationId xmlns:a16="http://schemas.microsoft.com/office/drawing/2014/main" id="{00000000-0008-0000-0C00-00005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96" name="image3.png">
          <a:extLst>
            <a:ext uri="{FF2B5EF4-FFF2-40B4-BE49-F238E27FC236}">
              <a16:creationId xmlns:a16="http://schemas.microsoft.com/office/drawing/2014/main" id="{00000000-0008-0000-0C00-00006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42925"/>
    <xdr:pic>
      <xdr:nvPicPr>
        <xdr:cNvPr id="97" name="image3.png">
          <a:extLst>
            <a:ext uri="{FF2B5EF4-FFF2-40B4-BE49-F238E27FC236}">
              <a16:creationId xmlns:a16="http://schemas.microsoft.com/office/drawing/2014/main" id="{00000000-0008-0000-0C00-00006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98" name="image3.png">
          <a:extLst>
            <a:ext uri="{FF2B5EF4-FFF2-40B4-BE49-F238E27FC236}">
              <a16:creationId xmlns:a16="http://schemas.microsoft.com/office/drawing/2014/main" id="{00000000-0008-0000-0C00-00006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99" name="image3.png">
          <a:extLst>
            <a:ext uri="{FF2B5EF4-FFF2-40B4-BE49-F238E27FC236}">
              <a16:creationId xmlns:a16="http://schemas.microsoft.com/office/drawing/2014/main" id="{00000000-0008-0000-0C00-00006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42925"/>
    <xdr:pic>
      <xdr:nvPicPr>
        <xdr:cNvPr id="100" name="image3.png">
          <a:extLst>
            <a:ext uri="{FF2B5EF4-FFF2-40B4-BE49-F238E27FC236}">
              <a16:creationId xmlns:a16="http://schemas.microsoft.com/office/drawing/2014/main" id="{00000000-0008-0000-0C00-00006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101" name="image3.png">
          <a:extLst>
            <a:ext uri="{FF2B5EF4-FFF2-40B4-BE49-F238E27FC236}">
              <a16:creationId xmlns:a16="http://schemas.microsoft.com/office/drawing/2014/main" id="{00000000-0008-0000-0C00-00006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102" name="image3.png">
          <a:extLst>
            <a:ext uri="{FF2B5EF4-FFF2-40B4-BE49-F238E27FC236}">
              <a16:creationId xmlns:a16="http://schemas.microsoft.com/office/drawing/2014/main" id="{00000000-0008-0000-0C00-00006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42925"/>
    <xdr:pic>
      <xdr:nvPicPr>
        <xdr:cNvPr id="103" name="image3.png">
          <a:extLst>
            <a:ext uri="{FF2B5EF4-FFF2-40B4-BE49-F238E27FC236}">
              <a16:creationId xmlns:a16="http://schemas.microsoft.com/office/drawing/2014/main" id="{00000000-0008-0000-0C00-00006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104" name="image3.png">
          <a:extLst>
            <a:ext uri="{FF2B5EF4-FFF2-40B4-BE49-F238E27FC236}">
              <a16:creationId xmlns:a16="http://schemas.microsoft.com/office/drawing/2014/main" id="{00000000-0008-0000-0C00-00006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105" name="image3.png">
          <a:extLst>
            <a:ext uri="{FF2B5EF4-FFF2-40B4-BE49-F238E27FC236}">
              <a16:creationId xmlns:a16="http://schemas.microsoft.com/office/drawing/2014/main" id="{00000000-0008-0000-0C00-00006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1190625</xdr:colOff>
      <xdr:row>0</xdr:row>
      <xdr:rowOff>0</xdr:rowOff>
    </xdr:from>
    <xdr:ext cx="0" cy="571500"/>
    <xdr:pic>
      <xdr:nvPicPr>
        <xdr:cNvPr id="2" name="image17.jp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3" name="image3.png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" name="image17.jpg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" name="image3.png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6" name="image17.jpg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7" name="image3.png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" name="image17.jpg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" name="image3.png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" name="image17.jpg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11" name="image3.png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" name="image17.jpg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" name="image3.png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" name="image17.jpg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" name="image3.png"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6" name="image17.jpg">
          <a:extLst>
            <a:ext uri="{FF2B5EF4-FFF2-40B4-BE49-F238E27FC236}">
              <a16:creationId xmlns:a16="http://schemas.microsoft.com/office/drawing/2014/main" id="{00000000-0008-0000-0D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7" name="image3.png">
          <a:extLst>
            <a:ext uri="{FF2B5EF4-FFF2-40B4-BE49-F238E27FC236}">
              <a16:creationId xmlns:a16="http://schemas.microsoft.com/office/drawing/2014/main" id="{00000000-0008-0000-0D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18" name="image17.jpg">
          <a:extLst>
            <a:ext uri="{FF2B5EF4-FFF2-40B4-BE49-F238E27FC236}">
              <a16:creationId xmlns:a16="http://schemas.microsoft.com/office/drawing/2014/main" id="{00000000-0008-0000-0D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19" name="image3.png">
          <a:extLst>
            <a:ext uri="{FF2B5EF4-FFF2-40B4-BE49-F238E27FC236}">
              <a16:creationId xmlns:a16="http://schemas.microsoft.com/office/drawing/2014/main" id="{00000000-0008-0000-0D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0" name="image17.jpg">
          <a:extLst>
            <a:ext uri="{FF2B5EF4-FFF2-40B4-BE49-F238E27FC236}">
              <a16:creationId xmlns:a16="http://schemas.microsoft.com/office/drawing/2014/main" id="{00000000-0008-0000-0D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1" name="image3.png">
          <a:extLst>
            <a:ext uri="{FF2B5EF4-FFF2-40B4-BE49-F238E27FC236}">
              <a16:creationId xmlns:a16="http://schemas.microsoft.com/office/drawing/2014/main" id="{00000000-0008-0000-0D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2" name="image17.jpg">
          <a:extLst>
            <a:ext uri="{FF2B5EF4-FFF2-40B4-BE49-F238E27FC236}">
              <a16:creationId xmlns:a16="http://schemas.microsoft.com/office/drawing/2014/main" id="{00000000-0008-0000-0D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3" name="image3.png">
          <a:extLst>
            <a:ext uri="{FF2B5EF4-FFF2-40B4-BE49-F238E27FC236}">
              <a16:creationId xmlns:a16="http://schemas.microsoft.com/office/drawing/2014/main" id="{00000000-0008-0000-0D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4" name="image17.jpg">
          <a:extLst>
            <a:ext uri="{FF2B5EF4-FFF2-40B4-BE49-F238E27FC236}">
              <a16:creationId xmlns:a16="http://schemas.microsoft.com/office/drawing/2014/main" id="{00000000-0008-0000-0D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5" name="image3.png">
          <a:extLst>
            <a:ext uri="{FF2B5EF4-FFF2-40B4-BE49-F238E27FC236}">
              <a16:creationId xmlns:a16="http://schemas.microsoft.com/office/drawing/2014/main" id="{00000000-0008-0000-0D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26" name="image17.jpg">
          <a:extLst>
            <a:ext uri="{FF2B5EF4-FFF2-40B4-BE49-F238E27FC236}">
              <a16:creationId xmlns:a16="http://schemas.microsoft.com/office/drawing/2014/main" id="{00000000-0008-0000-0D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27" name="image3.png">
          <a:extLst>
            <a:ext uri="{FF2B5EF4-FFF2-40B4-BE49-F238E27FC236}">
              <a16:creationId xmlns:a16="http://schemas.microsoft.com/office/drawing/2014/main" id="{00000000-0008-0000-0D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8" name="image17.jpg">
          <a:extLst>
            <a:ext uri="{FF2B5EF4-FFF2-40B4-BE49-F238E27FC236}">
              <a16:creationId xmlns:a16="http://schemas.microsoft.com/office/drawing/2014/main" id="{00000000-0008-0000-0D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9" name="image3.png">
          <a:extLst>
            <a:ext uri="{FF2B5EF4-FFF2-40B4-BE49-F238E27FC236}">
              <a16:creationId xmlns:a16="http://schemas.microsoft.com/office/drawing/2014/main" id="{00000000-0008-0000-0D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0" name="image17.jpg">
          <a:extLst>
            <a:ext uri="{FF2B5EF4-FFF2-40B4-BE49-F238E27FC236}">
              <a16:creationId xmlns:a16="http://schemas.microsoft.com/office/drawing/2014/main" id="{00000000-0008-0000-0D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1" name="image3.png">
          <a:extLst>
            <a:ext uri="{FF2B5EF4-FFF2-40B4-BE49-F238E27FC236}">
              <a16:creationId xmlns:a16="http://schemas.microsoft.com/office/drawing/2014/main" id="{00000000-0008-0000-0D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2" name="image17.jpg">
          <a:extLst>
            <a:ext uri="{FF2B5EF4-FFF2-40B4-BE49-F238E27FC236}">
              <a16:creationId xmlns:a16="http://schemas.microsoft.com/office/drawing/2014/main" id="{00000000-0008-0000-0D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" name="image3.png">
          <a:extLst>
            <a:ext uri="{FF2B5EF4-FFF2-40B4-BE49-F238E27FC236}">
              <a16:creationId xmlns:a16="http://schemas.microsoft.com/office/drawing/2014/main" id="{00000000-0008-0000-0D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4" name="image17.jpg">
          <a:extLst>
            <a:ext uri="{FF2B5EF4-FFF2-40B4-BE49-F238E27FC236}">
              <a16:creationId xmlns:a16="http://schemas.microsoft.com/office/drawing/2014/main" id="{00000000-0008-0000-0D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5" name="image3.png">
          <a:extLst>
            <a:ext uri="{FF2B5EF4-FFF2-40B4-BE49-F238E27FC236}">
              <a16:creationId xmlns:a16="http://schemas.microsoft.com/office/drawing/2014/main" id="{00000000-0008-0000-0D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" name="image17.jpg">
          <a:extLst>
            <a:ext uri="{FF2B5EF4-FFF2-40B4-BE49-F238E27FC236}">
              <a16:creationId xmlns:a16="http://schemas.microsoft.com/office/drawing/2014/main" id="{00000000-0008-0000-0D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" name="image3.png">
          <a:extLst>
            <a:ext uri="{FF2B5EF4-FFF2-40B4-BE49-F238E27FC236}">
              <a16:creationId xmlns:a16="http://schemas.microsoft.com/office/drawing/2014/main" id="{00000000-0008-0000-0D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" name="image17.jpg">
          <a:extLst>
            <a:ext uri="{FF2B5EF4-FFF2-40B4-BE49-F238E27FC236}">
              <a16:creationId xmlns:a16="http://schemas.microsoft.com/office/drawing/2014/main" id="{00000000-0008-0000-0D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" name="image3.png">
          <a:extLst>
            <a:ext uri="{FF2B5EF4-FFF2-40B4-BE49-F238E27FC236}">
              <a16:creationId xmlns:a16="http://schemas.microsoft.com/office/drawing/2014/main" id="{00000000-0008-0000-0D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0" name="image17.jpg">
          <a:extLst>
            <a:ext uri="{FF2B5EF4-FFF2-40B4-BE49-F238E27FC236}">
              <a16:creationId xmlns:a16="http://schemas.microsoft.com/office/drawing/2014/main" id="{00000000-0008-0000-0D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1" name="image3.png">
          <a:extLst>
            <a:ext uri="{FF2B5EF4-FFF2-40B4-BE49-F238E27FC236}">
              <a16:creationId xmlns:a16="http://schemas.microsoft.com/office/drawing/2014/main" id="{00000000-0008-0000-0D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2" name="image17.jpg">
          <a:extLst>
            <a:ext uri="{FF2B5EF4-FFF2-40B4-BE49-F238E27FC236}">
              <a16:creationId xmlns:a16="http://schemas.microsoft.com/office/drawing/2014/main" id="{00000000-0008-0000-0D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3" name="image3.png">
          <a:extLst>
            <a:ext uri="{FF2B5EF4-FFF2-40B4-BE49-F238E27FC236}">
              <a16:creationId xmlns:a16="http://schemas.microsoft.com/office/drawing/2014/main" id="{00000000-0008-0000-0D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" name="image17.jpg">
          <a:extLst>
            <a:ext uri="{FF2B5EF4-FFF2-40B4-BE49-F238E27FC236}">
              <a16:creationId xmlns:a16="http://schemas.microsoft.com/office/drawing/2014/main" id="{00000000-0008-0000-0D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" name="image3.png">
          <a:extLst>
            <a:ext uri="{FF2B5EF4-FFF2-40B4-BE49-F238E27FC236}">
              <a16:creationId xmlns:a16="http://schemas.microsoft.com/office/drawing/2014/main" id="{00000000-0008-0000-0D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" name="image17.jpg">
          <a:extLst>
            <a:ext uri="{FF2B5EF4-FFF2-40B4-BE49-F238E27FC236}">
              <a16:creationId xmlns:a16="http://schemas.microsoft.com/office/drawing/2014/main" id="{00000000-0008-0000-0D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" name="image3.png">
          <a:extLst>
            <a:ext uri="{FF2B5EF4-FFF2-40B4-BE49-F238E27FC236}">
              <a16:creationId xmlns:a16="http://schemas.microsoft.com/office/drawing/2014/main" id="{00000000-0008-0000-0D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" name="image17.jpg">
          <a:extLst>
            <a:ext uri="{FF2B5EF4-FFF2-40B4-BE49-F238E27FC236}">
              <a16:creationId xmlns:a16="http://schemas.microsoft.com/office/drawing/2014/main" id="{00000000-0008-0000-0D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" name="image3.png">
          <a:extLst>
            <a:ext uri="{FF2B5EF4-FFF2-40B4-BE49-F238E27FC236}">
              <a16:creationId xmlns:a16="http://schemas.microsoft.com/office/drawing/2014/main" id="{00000000-0008-0000-0D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50" name="image17.jpg">
          <a:extLst>
            <a:ext uri="{FF2B5EF4-FFF2-40B4-BE49-F238E27FC236}">
              <a16:creationId xmlns:a16="http://schemas.microsoft.com/office/drawing/2014/main" id="{00000000-0008-0000-0D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1" name="image3.png">
          <a:extLst>
            <a:ext uri="{FF2B5EF4-FFF2-40B4-BE49-F238E27FC236}">
              <a16:creationId xmlns:a16="http://schemas.microsoft.com/office/drawing/2014/main" id="{00000000-0008-0000-0D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2" name="image17.jpg">
          <a:extLst>
            <a:ext uri="{FF2B5EF4-FFF2-40B4-BE49-F238E27FC236}">
              <a16:creationId xmlns:a16="http://schemas.microsoft.com/office/drawing/2014/main" id="{00000000-0008-0000-0D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3" name="image3.png">
          <a:extLst>
            <a:ext uri="{FF2B5EF4-FFF2-40B4-BE49-F238E27FC236}">
              <a16:creationId xmlns:a16="http://schemas.microsoft.com/office/drawing/2014/main" id="{00000000-0008-0000-0D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4" name="image17.jpg">
          <a:extLst>
            <a:ext uri="{FF2B5EF4-FFF2-40B4-BE49-F238E27FC236}">
              <a16:creationId xmlns:a16="http://schemas.microsoft.com/office/drawing/2014/main" id="{00000000-0008-0000-0D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5" name="image3.png">
          <a:extLst>
            <a:ext uri="{FF2B5EF4-FFF2-40B4-BE49-F238E27FC236}">
              <a16:creationId xmlns:a16="http://schemas.microsoft.com/office/drawing/2014/main" id="{00000000-0008-0000-0D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6" name="image17.jpg">
          <a:extLst>
            <a:ext uri="{FF2B5EF4-FFF2-40B4-BE49-F238E27FC236}">
              <a16:creationId xmlns:a16="http://schemas.microsoft.com/office/drawing/2014/main" id="{00000000-0008-0000-0D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7" name="image3.png">
          <a:extLst>
            <a:ext uri="{FF2B5EF4-FFF2-40B4-BE49-F238E27FC236}">
              <a16:creationId xmlns:a16="http://schemas.microsoft.com/office/drawing/2014/main" id="{00000000-0008-0000-0D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58" name="image17.jpg">
          <a:extLst>
            <a:ext uri="{FF2B5EF4-FFF2-40B4-BE49-F238E27FC236}">
              <a16:creationId xmlns:a16="http://schemas.microsoft.com/office/drawing/2014/main" id="{00000000-0008-0000-0D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9" name="image3.png">
          <a:extLst>
            <a:ext uri="{FF2B5EF4-FFF2-40B4-BE49-F238E27FC236}">
              <a16:creationId xmlns:a16="http://schemas.microsoft.com/office/drawing/2014/main" id="{00000000-0008-0000-0D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60" name="image17.jpg">
          <a:extLst>
            <a:ext uri="{FF2B5EF4-FFF2-40B4-BE49-F238E27FC236}">
              <a16:creationId xmlns:a16="http://schemas.microsoft.com/office/drawing/2014/main" id="{00000000-0008-0000-0D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61" name="image3.png">
          <a:extLst>
            <a:ext uri="{FF2B5EF4-FFF2-40B4-BE49-F238E27FC236}">
              <a16:creationId xmlns:a16="http://schemas.microsoft.com/office/drawing/2014/main" id="{00000000-0008-0000-0D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62" name="image17.jpg">
          <a:extLst>
            <a:ext uri="{FF2B5EF4-FFF2-40B4-BE49-F238E27FC236}">
              <a16:creationId xmlns:a16="http://schemas.microsoft.com/office/drawing/2014/main" id="{00000000-0008-0000-0D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63" name="image3.png">
          <a:extLst>
            <a:ext uri="{FF2B5EF4-FFF2-40B4-BE49-F238E27FC236}">
              <a16:creationId xmlns:a16="http://schemas.microsoft.com/office/drawing/2014/main" id="{00000000-0008-0000-0D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64" name="image17.jpg">
          <a:extLst>
            <a:ext uri="{FF2B5EF4-FFF2-40B4-BE49-F238E27FC236}">
              <a16:creationId xmlns:a16="http://schemas.microsoft.com/office/drawing/2014/main" id="{00000000-0008-0000-0D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65" name="image3.png">
          <a:extLst>
            <a:ext uri="{FF2B5EF4-FFF2-40B4-BE49-F238E27FC236}">
              <a16:creationId xmlns:a16="http://schemas.microsoft.com/office/drawing/2014/main" id="{00000000-0008-0000-0D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6" name="image17.jpg">
          <a:extLst>
            <a:ext uri="{FF2B5EF4-FFF2-40B4-BE49-F238E27FC236}">
              <a16:creationId xmlns:a16="http://schemas.microsoft.com/office/drawing/2014/main" id="{00000000-0008-0000-0D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67" name="image3.png">
          <a:extLst>
            <a:ext uri="{FF2B5EF4-FFF2-40B4-BE49-F238E27FC236}">
              <a16:creationId xmlns:a16="http://schemas.microsoft.com/office/drawing/2014/main" id="{00000000-0008-0000-0D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68" name="image17.jpg">
          <a:extLst>
            <a:ext uri="{FF2B5EF4-FFF2-40B4-BE49-F238E27FC236}">
              <a16:creationId xmlns:a16="http://schemas.microsoft.com/office/drawing/2014/main" id="{00000000-0008-0000-0D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69" name="image3.png">
          <a:extLst>
            <a:ext uri="{FF2B5EF4-FFF2-40B4-BE49-F238E27FC236}">
              <a16:creationId xmlns:a16="http://schemas.microsoft.com/office/drawing/2014/main" id="{00000000-0008-0000-0D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70" name="image17.jpg">
          <a:extLst>
            <a:ext uri="{FF2B5EF4-FFF2-40B4-BE49-F238E27FC236}">
              <a16:creationId xmlns:a16="http://schemas.microsoft.com/office/drawing/2014/main" id="{00000000-0008-0000-0D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71" name="image3.png">
          <a:extLst>
            <a:ext uri="{FF2B5EF4-FFF2-40B4-BE49-F238E27FC236}">
              <a16:creationId xmlns:a16="http://schemas.microsoft.com/office/drawing/2014/main" id="{00000000-0008-0000-0D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72" name="image17.jpg">
          <a:extLst>
            <a:ext uri="{FF2B5EF4-FFF2-40B4-BE49-F238E27FC236}">
              <a16:creationId xmlns:a16="http://schemas.microsoft.com/office/drawing/2014/main" id="{00000000-0008-0000-0D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73" name="image3.png">
          <a:extLst>
            <a:ext uri="{FF2B5EF4-FFF2-40B4-BE49-F238E27FC236}">
              <a16:creationId xmlns:a16="http://schemas.microsoft.com/office/drawing/2014/main" id="{00000000-0008-0000-0D00-00004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4" name="image17.jpg">
          <a:extLst>
            <a:ext uri="{FF2B5EF4-FFF2-40B4-BE49-F238E27FC236}">
              <a16:creationId xmlns:a16="http://schemas.microsoft.com/office/drawing/2014/main" id="{00000000-0008-0000-0D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75" name="image3.png">
          <a:extLst>
            <a:ext uri="{FF2B5EF4-FFF2-40B4-BE49-F238E27FC236}">
              <a16:creationId xmlns:a16="http://schemas.microsoft.com/office/drawing/2014/main" id="{00000000-0008-0000-0D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76" name="image17.jpg">
          <a:extLst>
            <a:ext uri="{FF2B5EF4-FFF2-40B4-BE49-F238E27FC236}">
              <a16:creationId xmlns:a16="http://schemas.microsoft.com/office/drawing/2014/main" id="{00000000-0008-0000-0D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77" name="image3.png">
          <a:extLst>
            <a:ext uri="{FF2B5EF4-FFF2-40B4-BE49-F238E27FC236}">
              <a16:creationId xmlns:a16="http://schemas.microsoft.com/office/drawing/2014/main" id="{00000000-0008-0000-0D00-00004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78" name="image17.jpg">
          <a:extLst>
            <a:ext uri="{FF2B5EF4-FFF2-40B4-BE49-F238E27FC236}">
              <a16:creationId xmlns:a16="http://schemas.microsoft.com/office/drawing/2014/main" id="{00000000-0008-0000-0D00-00004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79" name="image3.png">
          <a:extLst>
            <a:ext uri="{FF2B5EF4-FFF2-40B4-BE49-F238E27FC236}">
              <a16:creationId xmlns:a16="http://schemas.microsoft.com/office/drawing/2014/main" id="{00000000-0008-0000-0D00-00004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0" name="image17.jpg">
          <a:extLst>
            <a:ext uri="{FF2B5EF4-FFF2-40B4-BE49-F238E27FC236}">
              <a16:creationId xmlns:a16="http://schemas.microsoft.com/office/drawing/2014/main" id="{00000000-0008-0000-0D00-00005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1" name="image3.png">
          <a:extLst>
            <a:ext uri="{FF2B5EF4-FFF2-40B4-BE49-F238E27FC236}">
              <a16:creationId xmlns:a16="http://schemas.microsoft.com/office/drawing/2014/main" id="{00000000-0008-0000-0D00-00005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82" name="image17.jpg">
          <a:extLst>
            <a:ext uri="{FF2B5EF4-FFF2-40B4-BE49-F238E27FC236}">
              <a16:creationId xmlns:a16="http://schemas.microsoft.com/office/drawing/2014/main" id="{00000000-0008-0000-0D00-00005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83" name="image3.png">
          <a:extLst>
            <a:ext uri="{FF2B5EF4-FFF2-40B4-BE49-F238E27FC236}">
              <a16:creationId xmlns:a16="http://schemas.microsoft.com/office/drawing/2014/main" id="{00000000-0008-0000-0D00-00005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84" name="image17.jpg">
          <a:extLst>
            <a:ext uri="{FF2B5EF4-FFF2-40B4-BE49-F238E27FC236}">
              <a16:creationId xmlns:a16="http://schemas.microsoft.com/office/drawing/2014/main" id="{00000000-0008-0000-0D00-00005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85" name="image3.png">
          <a:extLst>
            <a:ext uri="{FF2B5EF4-FFF2-40B4-BE49-F238E27FC236}">
              <a16:creationId xmlns:a16="http://schemas.microsoft.com/office/drawing/2014/main" id="{00000000-0008-0000-0D00-00005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6" name="image17.jpg">
          <a:extLst>
            <a:ext uri="{FF2B5EF4-FFF2-40B4-BE49-F238E27FC236}">
              <a16:creationId xmlns:a16="http://schemas.microsoft.com/office/drawing/2014/main" id="{00000000-0008-0000-0D00-00005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7" name="image3.png">
          <a:extLst>
            <a:ext uri="{FF2B5EF4-FFF2-40B4-BE49-F238E27FC236}">
              <a16:creationId xmlns:a16="http://schemas.microsoft.com/office/drawing/2014/main" id="{00000000-0008-0000-0D00-00005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8" name="image17.jpg">
          <a:extLst>
            <a:ext uri="{FF2B5EF4-FFF2-40B4-BE49-F238E27FC236}">
              <a16:creationId xmlns:a16="http://schemas.microsoft.com/office/drawing/2014/main" id="{00000000-0008-0000-0D00-00005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9" name="image3.png">
          <a:extLst>
            <a:ext uri="{FF2B5EF4-FFF2-40B4-BE49-F238E27FC236}">
              <a16:creationId xmlns:a16="http://schemas.microsoft.com/office/drawing/2014/main" id="{00000000-0008-0000-0D00-00005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0" name="image17.jpg">
          <a:extLst>
            <a:ext uri="{FF2B5EF4-FFF2-40B4-BE49-F238E27FC236}">
              <a16:creationId xmlns:a16="http://schemas.microsoft.com/office/drawing/2014/main" id="{00000000-0008-0000-0D00-00005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91" name="image3.png">
          <a:extLst>
            <a:ext uri="{FF2B5EF4-FFF2-40B4-BE49-F238E27FC236}">
              <a16:creationId xmlns:a16="http://schemas.microsoft.com/office/drawing/2014/main" id="{00000000-0008-0000-0D00-00005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2" name="image17.jpg">
          <a:extLst>
            <a:ext uri="{FF2B5EF4-FFF2-40B4-BE49-F238E27FC236}">
              <a16:creationId xmlns:a16="http://schemas.microsoft.com/office/drawing/2014/main" id="{00000000-0008-0000-0D00-00005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3" name="image3.png">
          <a:extLst>
            <a:ext uri="{FF2B5EF4-FFF2-40B4-BE49-F238E27FC236}">
              <a16:creationId xmlns:a16="http://schemas.microsoft.com/office/drawing/2014/main" id="{00000000-0008-0000-0D00-00005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4" name="image17.jpg">
          <a:extLst>
            <a:ext uri="{FF2B5EF4-FFF2-40B4-BE49-F238E27FC236}">
              <a16:creationId xmlns:a16="http://schemas.microsoft.com/office/drawing/2014/main" id="{00000000-0008-0000-0D00-00005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5" name="image3.png">
          <a:extLst>
            <a:ext uri="{FF2B5EF4-FFF2-40B4-BE49-F238E27FC236}">
              <a16:creationId xmlns:a16="http://schemas.microsoft.com/office/drawing/2014/main" id="{00000000-0008-0000-0D00-00005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6" name="image17.jpg">
          <a:extLst>
            <a:ext uri="{FF2B5EF4-FFF2-40B4-BE49-F238E27FC236}">
              <a16:creationId xmlns:a16="http://schemas.microsoft.com/office/drawing/2014/main" id="{00000000-0008-0000-0D00-00006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7" name="image3.png">
          <a:extLst>
            <a:ext uri="{FF2B5EF4-FFF2-40B4-BE49-F238E27FC236}">
              <a16:creationId xmlns:a16="http://schemas.microsoft.com/office/drawing/2014/main" id="{00000000-0008-0000-0D00-00006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8" name="image17.jpg">
          <a:extLst>
            <a:ext uri="{FF2B5EF4-FFF2-40B4-BE49-F238E27FC236}">
              <a16:creationId xmlns:a16="http://schemas.microsoft.com/office/drawing/2014/main" id="{00000000-0008-0000-0D00-00006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99" name="image3.png">
          <a:extLst>
            <a:ext uri="{FF2B5EF4-FFF2-40B4-BE49-F238E27FC236}">
              <a16:creationId xmlns:a16="http://schemas.microsoft.com/office/drawing/2014/main" id="{00000000-0008-0000-0D00-00006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0" name="image17.jpg">
          <a:extLst>
            <a:ext uri="{FF2B5EF4-FFF2-40B4-BE49-F238E27FC236}">
              <a16:creationId xmlns:a16="http://schemas.microsoft.com/office/drawing/2014/main" id="{00000000-0008-0000-0D00-00006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1" name="image3.png">
          <a:extLst>
            <a:ext uri="{FF2B5EF4-FFF2-40B4-BE49-F238E27FC236}">
              <a16:creationId xmlns:a16="http://schemas.microsoft.com/office/drawing/2014/main" id="{00000000-0008-0000-0D00-00006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2" name="image17.jpg">
          <a:extLst>
            <a:ext uri="{FF2B5EF4-FFF2-40B4-BE49-F238E27FC236}">
              <a16:creationId xmlns:a16="http://schemas.microsoft.com/office/drawing/2014/main" id="{00000000-0008-0000-0D00-00006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3" name="image3.png">
          <a:extLst>
            <a:ext uri="{FF2B5EF4-FFF2-40B4-BE49-F238E27FC236}">
              <a16:creationId xmlns:a16="http://schemas.microsoft.com/office/drawing/2014/main" id="{00000000-0008-0000-0D00-00006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4" name="image17.jpg">
          <a:extLst>
            <a:ext uri="{FF2B5EF4-FFF2-40B4-BE49-F238E27FC236}">
              <a16:creationId xmlns:a16="http://schemas.microsoft.com/office/drawing/2014/main" id="{00000000-0008-0000-0D00-00006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5" name="image3.png">
          <a:extLst>
            <a:ext uri="{FF2B5EF4-FFF2-40B4-BE49-F238E27FC236}">
              <a16:creationId xmlns:a16="http://schemas.microsoft.com/office/drawing/2014/main" id="{00000000-0008-0000-0D00-00006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6" name="image17.jpg">
          <a:extLst>
            <a:ext uri="{FF2B5EF4-FFF2-40B4-BE49-F238E27FC236}">
              <a16:creationId xmlns:a16="http://schemas.microsoft.com/office/drawing/2014/main" id="{00000000-0008-0000-0D00-00006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07" name="image3.png">
          <a:extLst>
            <a:ext uri="{FF2B5EF4-FFF2-40B4-BE49-F238E27FC236}">
              <a16:creationId xmlns:a16="http://schemas.microsoft.com/office/drawing/2014/main" id="{00000000-0008-0000-0D00-00006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8" name="image17.jpg">
          <a:extLst>
            <a:ext uri="{FF2B5EF4-FFF2-40B4-BE49-F238E27FC236}">
              <a16:creationId xmlns:a16="http://schemas.microsoft.com/office/drawing/2014/main" id="{00000000-0008-0000-0D00-00006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9" name="image3.png">
          <a:extLst>
            <a:ext uri="{FF2B5EF4-FFF2-40B4-BE49-F238E27FC236}">
              <a16:creationId xmlns:a16="http://schemas.microsoft.com/office/drawing/2014/main" id="{00000000-0008-0000-0D00-00006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0" name="image17.jpg">
          <a:extLst>
            <a:ext uri="{FF2B5EF4-FFF2-40B4-BE49-F238E27FC236}">
              <a16:creationId xmlns:a16="http://schemas.microsoft.com/office/drawing/2014/main" id="{00000000-0008-0000-0D00-00006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1" name="image3.png">
          <a:extLst>
            <a:ext uri="{FF2B5EF4-FFF2-40B4-BE49-F238E27FC236}">
              <a16:creationId xmlns:a16="http://schemas.microsoft.com/office/drawing/2014/main" id="{00000000-0008-0000-0D00-00006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2" name="image17.jpg">
          <a:extLst>
            <a:ext uri="{FF2B5EF4-FFF2-40B4-BE49-F238E27FC236}">
              <a16:creationId xmlns:a16="http://schemas.microsoft.com/office/drawing/2014/main" id="{00000000-0008-0000-0D00-00007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3" name="image3.png">
          <a:extLst>
            <a:ext uri="{FF2B5EF4-FFF2-40B4-BE49-F238E27FC236}">
              <a16:creationId xmlns:a16="http://schemas.microsoft.com/office/drawing/2014/main" id="{00000000-0008-0000-0D00-00007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14" name="image17.jpg">
          <a:extLst>
            <a:ext uri="{FF2B5EF4-FFF2-40B4-BE49-F238E27FC236}">
              <a16:creationId xmlns:a16="http://schemas.microsoft.com/office/drawing/2014/main" id="{00000000-0008-0000-0D00-00007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15" name="image3.png">
          <a:extLst>
            <a:ext uri="{FF2B5EF4-FFF2-40B4-BE49-F238E27FC236}">
              <a16:creationId xmlns:a16="http://schemas.microsoft.com/office/drawing/2014/main" id="{00000000-0008-0000-0D00-00007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6" name="image17.jpg">
          <a:extLst>
            <a:ext uri="{FF2B5EF4-FFF2-40B4-BE49-F238E27FC236}">
              <a16:creationId xmlns:a16="http://schemas.microsoft.com/office/drawing/2014/main" id="{00000000-0008-0000-0D00-00007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7" name="image3.png">
          <a:extLst>
            <a:ext uri="{FF2B5EF4-FFF2-40B4-BE49-F238E27FC236}">
              <a16:creationId xmlns:a16="http://schemas.microsoft.com/office/drawing/2014/main" id="{00000000-0008-0000-0D00-00007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8" name="image17.jpg">
          <a:extLst>
            <a:ext uri="{FF2B5EF4-FFF2-40B4-BE49-F238E27FC236}">
              <a16:creationId xmlns:a16="http://schemas.microsoft.com/office/drawing/2014/main" id="{00000000-0008-0000-0D00-00007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9" name="image3.png">
          <a:extLst>
            <a:ext uri="{FF2B5EF4-FFF2-40B4-BE49-F238E27FC236}">
              <a16:creationId xmlns:a16="http://schemas.microsoft.com/office/drawing/2014/main" id="{00000000-0008-0000-0D00-00007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0" name="image17.jpg">
          <a:extLst>
            <a:ext uri="{FF2B5EF4-FFF2-40B4-BE49-F238E27FC236}">
              <a16:creationId xmlns:a16="http://schemas.microsoft.com/office/drawing/2014/main" id="{00000000-0008-0000-0D00-00007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1" name="image3.png">
          <a:extLst>
            <a:ext uri="{FF2B5EF4-FFF2-40B4-BE49-F238E27FC236}">
              <a16:creationId xmlns:a16="http://schemas.microsoft.com/office/drawing/2014/main" id="{00000000-0008-0000-0D00-00007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22" name="image17.jpg">
          <a:extLst>
            <a:ext uri="{FF2B5EF4-FFF2-40B4-BE49-F238E27FC236}">
              <a16:creationId xmlns:a16="http://schemas.microsoft.com/office/drawing/2014/main" id="{00000000-0008-0000-0D00-00007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23" name="image3.png">
          <a:extLst>
            <a:ext uri="{FF2B5EF4-FFF2-40B4-BE49-F238E27FC236}">
              <a16:creationId xmlns:a16="http://schemas.microsoft.com/office/drawing/2014/main" id="{00000000-0008-0000-0D00-00007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4" name="image17.jpg">
          <a:extLst>
            <a:ext uri="{FF2B5EF4-FFF2-40B4-BE49-F238E27FC236}">
              <a16:creationId xmlns:a16="http://schemas.microsoft.com/office/drawing/2014/main" id="{00000000-0008-0000-0D00-00007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5" name="image3.png">
          <a:extLst>
            <a:ext uri="{FF2B5EF4-FFF2-40B4-BE49-F238E27FC236}">
              <a16:creationId xmlns:a16="http://schemas.microsoft.com/office/drawing/2014/main" id="{00000000-0008-0000-0D00-00007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6" name="image17.jpg">
          <a:extLst>
            <a:ext uri="{FF2B5EF4-FFF2-40B4-BE49-F238E27FC236}">
              <a16:creationId xmlns:a16="http://schemas.microsoft.com/office/drawing/2014/main" id="{00000000-0008-0000-0D00-00007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7" name="image3.png">
          <a:extLst>
            <a:ext uri="{FF2B5EF4-FFF2-40B4-BE49-F238E27FC236}">
              <a16:creationId xmlns:a16="http://schemas.microsoft.com/office/drawing/2014/main" id="{00000000-0008-0000-0D00-00007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8" name="image17.jpg">
          <a:extLst>
            <a:ext uri="{FF2B5EF4-FFF2-40B4-BE49-F238E27FC236}">
              <a16:creationId xmlns:a16="http://schemas.microsoft.com/office/drawing/2014/main" id="{00000000-0008-0000-0D00-00008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9" name="image3.png">
          <a:extLst>
            <a:ext uri="{FF2B5EF4-FFF2-40B4-BE49-F238E27FC236}">
              <a16:creationId xmlns:a16="http://schemas.microsoft.com/office/drawing/2014/main" id="{00000000-0008-0000-0D00-00008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0" name="image17.jpg">
          <a:extLst>
            <a:ext uri="{FF2B5EF4-FFF2-40B4-BE49-F238E27FC236}">
              <a16:creationId xmlns:a16="http://schemas.microsoft.com/office/drawing/2014/main" id="{00000000-0008-0000-0D00-00008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31" name="image3.png">
          <a:extLst>
            <a:ext uri="{FF2B5EF4-FFF2-40B4-BE49-F238E27FC236}">
              <a16:creationId xmlns:a16="http://schemas.microsoft.com/office/drawing/2014/main" id="{00000000-0008-0000-0D00-00008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2" name="image17.jpg">
          <a:extLst>
            <a:ext uri="{FF2B5EF4-FFF2-40B4-BE49-F238E27FC236}">
              <a16:creationId xmlns:a16="http://schemas.microsoft.com/office/drawing/2014/main" id="{00000000-0008-0000-0D00-00008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3" name="image3.png">
          <a:extLst>
            <a:ext uri="{FF2B5EF4-FFF2-40B4-BE49-F238E27FC236}">
              <a16:creationId xmlns:a16="http://schemas.microsoft.com/office/drawing/2014/main" id="{00000000-0008-0000-0D00-00008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4" name="image17.jpg">
          <a:extLst>
            <a:ext uri="{FF2B5EF4-FFF2-40B4-BE49-F238E27FC236}">
              <a16:creationId xmlns:a16="http://schemas.microsoft.com/office/drawing/2014/main" id="{00000000-0008-0000-0D00-00008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5" name="image3.png">
          <a:extLst>
            <a:ext uri="{FF2B5EF4-FFF2-40B4-BE49-F238E27FC236}">
              <a16:creationId xmlns:a16="http://schemas.microsoft.com/office/drawing/2014/main" id="{00000000-0008-0000-0D00-00008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6" name="image17.jpg">
          <a:extLst>
            <a:ext uri="{FF2B5EF4-FFF2-40B4-BE49-F238E27FC236}">
              <a16:creationId xmlns:a16="http://schemas.microsoft.com/office/drawing/2014/main" id="{00000000-0008-0000-0D00-00008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7" name="image3.png">
          <a:extLst>
            <a:ext uri="{FF2B5EF4-FFF2-40B4-BE49-F238E27FC236}">
              <a16:creationId xmlns:a16="http://schemas.microsoft.com/office/drawing/2014/main" id="{00000000-0008-0000-0D00-00008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8" name="image17.jpg">
          <a:extLst>
            <a:ext uri="{FF2B5EF4-FFF2-40B4-BE49-F238E27FC236}">
              <a16:creationId xmlns:a16="http://schemas.microsoft.com/office/drawing/2014/main" id="{00000000-0008-0000-0D00-00008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39" name="image3.png">
          <a:extLst>
            <a:ext uri="{FF2B5EF4-FFF2-40B4-BE49-F238E27FC236}">
              <a16:creationId xmlns:a16="http://schemas.microsoft.com/office/drawing/2014/main" id="{00000000-0008-0000-0D00-00008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0" name="image17.jpg">
          <a:extLst>
            <a:ext uri="{FF2B5EF4-FFF2-40B4-BE49-F238E27FC236}">
              <a16:creationId xmlns:a16="http://schemas.microsoft.com/office/drawing/2014/main" id="{00000000-0008-0000-0D00-00008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1" name="image3.png">
          <a:extLst>
            <a:ext uri="{FF2B5EF4-FFF2-40B4-BE49-F238E27FC236}">
              <a16:creationId xmlns:a16="http://schemas.microsoft.com/office/drawing/2014/main" id="{00000000-0008-0000-0D00-00008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2" name="image17.jpg">
          <a:extLst>
            <a:ext uri="{FF2B5EF4-FFF2-40B4-BE49-F238E27FC236}">
              <a16:creationId xmlns:a16="http://schemas.microsoft.com/office/drawing/2014/main" id="{00000000-0008-0000-0D00-00008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3" name="image3.png">
          <a:extLst>
            <a:ext uri="{FF2B5EF4-FFF2-40B4-BE49-F238E27FC236}">
              <a16:creationId xmlns:a16="http://schemas.microsoft.com/office/drawing/2014/main" id="{00000000-0008-0000-0D00-00008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4" name="image17.jpg">
          <a:extLst>
            <a:ext uri="{FF2B5EF4-FFF2-40B4-BE49-F238E27FC236}">
              <a16:creationId xmlns:a16="http://schemas.microsoft.com/office/drawing/2014/main" id="{00000000-0008-0000-0D00-00009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5" name="image3.png">
          <a:extLst>
            <a:ext uri="{FF2B5EF4-FFF2-40B4-BE49-F238E27FC236}">
              <a16:creationId xmlns:a16="http://schemas.microsoft.com/office/drawing/2014/main" id="{00000000-0008-0000-0D00-00009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46" name="image17.jpg">
          <a:extLst>
            <a:ext uri="{FF2B5EF4-FFF2-40B4-BE49-F238E27FC236}">
              <a16:creationId xmlns:a16="http://schemas.microsoft.com/office/drawing/2014/main" id="{00000000-0008-0000-0D00-00009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47" name="image3.png">
          <a:extLst>
            <a:ext uri="{FF2B5EF4-FFF2-40B4-BE49-F238E27FC236}">
              <a16:creationId xmlns:a16="http://schemas.microsoft.com/office/drawing/2014/main" id="{00000000-0008-0000-0D00-00009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8" name="image17.jpg">
          <a:extLst>
            <a:ext uri="{FF2B5EF4-FFF2-40B4-BE49-F238E27FC236}">
              <a16:creationId xmlns:a16="http://schemas.microsoft.com/office/drawing/2014/main" id="{00000000-0008-0000-0D00-00009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9" name="image3.png">
          <a:extLst>
            <a:ext uri="{FF2B5EF4-FFF2-40B4-BE49-F238E27FC236}">
              <a16:creationId xmlns:a16="http://schemas.microsoft.com/office/drawing/2014/main" id="{00000000-0008-0000-0D00-00009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0" name="image17.jpg">
          <a:extLst>
            <a:ext uri="{FF2B5EF4-FFF2-40B4-BE49-F238E27FC236}">
              <a16:creationId xmlns:a16="http://schemas.microsoft.com/office/drawing/2014/main" id="{00000000-0008-0000-0D00-00009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1" name="image3.png">
          <a:extLst>
            <a:ext uri="{FF2B5EF4-FFF2-40B4-BE49-F238E27FC236}">
              <a16:creationId xmlns:a16="http://schemas.microsoft.com/office/drawing/2014/main" id="{00000000-0008-0000-0D00-00009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2" name="image17.jpg">
          <a:extLst>
            <a:ext uri="{FF2B5EF4-FFF2-40B4-BE49-F238E27FC236}">
              <a16:creationId xmlns:a16="http://schemas.microsoft.com/office/drawing/2014/main" id="{00000000-0008-0000-0D00-00009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3" name="image3.png">
          <a:extLst>
            <a:ext uri="{FF2B5EF4-FFF2-40B4-BE49-F238E27FC236}">
              <a16:creationId xmlns:a16="http://schemas.microsoft.com/office/drawing/2014/main" id="{00000000-0008-0000-0D00-00009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54" name="image17.jpg">
          <a:extLst>
            <a:ext uri="{FF2B5EF4-FFF2-40B4-BE49-F238E27FC236}">
              <a16:creationId xmlns:a16="http://schemas.microsoft.com/office/drawing/2014/main" id="{00000000-0008-0000-0D00-00009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55" name="image3.png">
          <a:extLst>
            <a:ext uri="{FF2B5EF4-FFF2-40B4-BE49-F238E27FC236}">
              <a16:creationId xmlns:a16="http://schemas.microsoft.com/office/drawing/2014/main" id="{00000000-0008-0000-0D00-00009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6" name="image17.jpg">
          <a:extLst>
            <a:ext uri="{FF2B5EF4-FFF2-40B4-BE49-F238E27FC236}">
              <a16:creationId xmlns:a16="http://schemas.microsoft.com/office/drawing/2014/main" id="{00000000-0008-0000-0D00-00009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7" name="image3.png">
          <a:extLst>
            <a:ext uri="{FF2B5EF4-FFF2-40B4-BE49-F238E27FC236}">
              <a16:creationId xmlns:a16="http://schemas.microsoft.com/office/drawing/2014/main" id="{00000000-0008-0000-0D00-00009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8" name="image17.jpg">
          <a:extLst>
            <a:ext uri="{FF2B5EF4-FFF2-40B4-BE49-F238E27FC236}">
              <a16:creationId xmlns:a16="http://schemas.microsoft.com/office/drawing/2014/main" id="{00000000-0008-0000-0D00-00009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9" name="image3.png">
          <a:extLst>
            <a:ext uri="{FF2B5EF4-FFF2-40B4-BE49-F238E27FC236}">
              <a16:creationId xmlns:a16="http://schemas.microsoft.com/office/drawing/2014/main" id="{00000000-0008-0000-0D00-00009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60" name="image17.jpg">
          <a:extLst>
            <a:ext uri="{FF2B5EF4-FFF2-40B4-BE49-F238E27FC236}">
              <a16:creationId xmlns:a16="http://schemas.microsoft.com/office/drawing/2014/main" id="{00000000-0008-0000-0D00-0000A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61" name="image3.png">
          <a:extLst>
            <a:ext uri="{FF2B5EF4-FFF2-40B4-BE49-F238E27FC236}">
              <a16:creationId xmlns:a16="http://schemas.microsoft.com/office/drawing/2014/main" id="{00000000-0008-0000-0D00-0000A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62" name="image17.jpg">
          <a:extLst>
            <a:ext uri="{FF2B5EF4-FFF2-40B4-BE49-F238E27FC236}">
              <a16:creationId xmlns:a16="http://schemas.microsoft.com/office/drawing/2014/main" id="{00000000-0008-0000-0D00-0000A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63" name="image3.png">
          <a:extLst>
            <a:ext uri="{FF2B5EF4-FFF2-40B4-BE49-F238E27FC236}">
              <a16:creationId xmlns:a16="http://schemas.microsoft.com/office/drawing/2014/main" id="{00000000-0008-0000-0D00-0000A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64" name="image17.jpg">
          <a:extLst>
            <a:ext uri="{FF2B5EF4-FFF2-40B4-BE49-F238E27FC236}">
              <a16:creationId xmlns:a16="http://schemas.microsoft.com/office/drawing/2014/main" id="{00000000-0008-0000-0D00-0000A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65" name="image3.png">
          <a:extLst>
            <a:ext uri="{FF2B5EF4-FFF2-40B4-BE49-F238E27FC236}">
              <a16:creationId xmlns:a16="http://schemas.microsoft.com/office/drawing/2014/main" id="{00000000-0008-0000-0D00-0000A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66" name="image17.jpg">
          <a:extLst>
            <a:ext uri="{FF2B5EF4-FFF2-40B4-BE49-F238E27FC236}">
              <a16:creationId xmlns:a16="http://schemas.microsoft.com/office/drawing/2014/main" id="{00000000-0008-0000-0D00-0000A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67" name="image3.png">
          <a:extLst>
            <a:ext uri="{FF2B5EF4-FFF2-40B4-BE49-F238E27FC236}">
              <a16:creationId xmlns:a16="http://schemas.microsoft.com/office/drawing/2014/main" id="{00000000-0008-0000-0D00-0000A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68" name="image17.jpg">
          <a:extLst>
            <a:ext uri="{FF2B5EF4-FFF2-40B4-BE49-F238E27FC236}">
              <a16:creationId xmlns:a16="http://schemas.microsoft.com/office/drawing/2014/main" id="{00000000-0008-0000-0D00-0000A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69" name="image3.png">
          <a:extLst>
            <a:ext uri="{FF2B5EF4-FFF2-40B4-BE49-F238E27FC236}">
              <a16:creationId xmlns:a16="http://schemas.microsoft.com/office/drawing/2014/main" id="{00000000-0008-0000-0D00-0000A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70" name="image17.jpg">
          <a:extLst>
            <a:ext uri="{FF2B5EF4-FFF2-40B4-BE49-F238E27FC236}">
              <a16:creationId xmlns:a16="http://schemas.microsoft.com/office/drawing/2014/main" id="{00000000-0008-0000-0D00-0000A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71" name="image3.png">
          <a:extLst>
            <a:ext uri="{FF2B5EF4-FFF2-40B4-BE49-F238E27FC236}">
              <a16:creationId xmlns:a16="http://schemas.microsoft.com/office/drawing/2014/main" id="{00000000-0008-0000-0D00-0000A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72" name="image17.jpg">
          <a:extLst>
            <a:ext uri="{FF2B5EF4-FFF2-40B4-BE49-F238E27FC236}">
              <a16:creationId xmlns:a16="http://schemas.microsoft.com/office/drawing/2014/main" id="{00000000-0008-0000-0D00-0000A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73" name="image3.png">
          <a:extLst>
            <a:ext uri="{FF2B5EF4-FFF2-40B4-BE49-F238E27FC236}">
              <a16:creationId xmlns:a16="http://schemas.microsoft.com/office/drawing/2014/main" id="{00000000-0008-0000-0D00-0000A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74" name="image17.jpg">
          <a:extLst>
            <a:ext uri="{FF2B5EF4-FFF2-40B4-BE49-F238E27FC236}">
              <a16:creationId xmlns:a16="http://schemas.microsoft.com/office/drawing/2014/main" id="{00000000-0008-0000-0D00-0000A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75" name="image3.png">
          <a:extLst>
            <a:ext uri="{FF2B5EF4-FFF2-40B4-BE49-F238E27FC236}">
              <a16:creationId xmlns:a16="http://schemas.microsoft.com/office/drawing/2014/main" id="{00000000-0008-0000-0D00-0000A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76" name="image17.jpg">
          <a:extLst>
            <a:ext uri="{FF2B5EF4-FFF2-40B4-BE49-F238E27FC236}">
              <a16:creationId xmlns:a16="http://schemas.microsoft.com/office/drawing/2014/main" id="{00000000-0008-0000-0D00-0000B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77" name="image3.png">
          <a:extLst>
            <a:ext uri="{FF2B5EF4-FFF2-40B4-BE49-F238E27FC236}">
              <a16:creationId xmlns:a16="http://schemas.microsoft.com/office/drawing/2014/main" id="{00000000-0008-0000-0D00-0000B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78" name="image17.jpg">
          <a:extLst>
            <a:ext uri="{FF2B5EF4-FFF2-40B4-BE49-F238E27FC236}">
              <a16:creationId xmlns:a16="http://schemas.microsoft.com/office/drawing/2014/main" id="{00000000-0008-0000-0D00-0000B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79" name="image3.png">
          <a:extLst>
            <a:ext uri="{FF2B5EF4-FFF2-40B4-BE49-F238E27FC236}">
              <a16:creationId xmlns:a16="http://schemas.microsoft.com/office/drawing/2014/main" id="{00000000-0008-0000-0D00-0000B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80" name="image17.jpg">
          <a:extLst>
            <a:ext uri="{FF2B5EF4-FFF2-40B4-BE49-F238E27FC236}">
              <a16:creationId xmlns:a16="http://schemas.microsoft.com/office/drawing/2014/main" id="{00000000-0008-0000-0D00-0000B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81" name="image3.png">
          <a:extLst>
            <a:ext uri="{FF2B5EF4-FFF2-40B4-BE49-F238E27FC236}">
              <a16:creationId xmlns:a16="http://schemas.microsoft.com/office/drawing/2014/main" id="{00000000-0008-0000-0D00-0000B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82" name="image17.jpg">
          <a:extLst>
            <a:ext uri="{FF2B5EF4-FFF2-40B4-BE49-F238E27FC236}">
              <a16:creationId xmlns:a16="http://schemas.microsoft.com/office/drawing/2014/main" id="{00000000-0008-0000-0D00-0000B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83" name="image3.png">
          <a:extLst>
            <a:ext uri="{FF2B5EF4-FFF2-40B4-BE49-F238E27FC236}">
              <a16:creationId xmlns:a16="http://schemas.microsoft.com/office/drawing/2014/main" id="{00000000-0008-0000-0D00-0000B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84" name="image17.jpg">
          <a:extLst>
            <a:ext uri="{FF2B5EF4-FFF2-40B4-BE49-F238E27FC236}">
              <a16:creationId xmlns:a16="http://schemas.microsoft.com/office/drawing/2014/main" id="{00000000-0008-0000-0D00-0000B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85" name="image3.png">
          <a:extLst>
            <a:ext uri="{FF2B5EF4-FFF2-40B4-BE49-F238E27FC236}">
              <a16:creationId xmlns:a16="http://schemas.microsoft.com/office/drawing/2014/main" id="{00000000-0008-0000-0D00-0000B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86" name="image17.jpg">
          <a:extLst>
            <a:ext uri="{FF2B5EF4-FFF2-40B4-BE49-F238E27FC236}">
              <a16:creationId xmlns:a16="http://schemas.microsoft.com/office/drawing/2014/main" id="{00000000-0008-0000-0D00-0000B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87" name="image3.png">
          <a:extLst>
            <a:ext uri="{FF2B5EF4-FFF2-40B4-BE49-F238E27FC236}">
              <a16:creationId xmlns:a16="http://schemas.microsoft.com/office/drawing/2014/main" id="{00000000-0008-0000-0D00-0000B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88" name="image17.jpg">
          <a:extLst>
            <a:ext uri="{FF2B5EF4-FFF2-40B4-BE49-F238E27FC236}">
              <a16:creationId xmlns:a16="http://schemas.microsoft.com/office/drawing/2014/main" id="{00000000-0008-0000-0D00-0000B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89" name="image3.png">
          <a:extLst>
            <a:ext uri="{FF2B5EF4-FFF2-40B4-BE49-F238E27FC236}">
              <a16:creationId xmlns:a16="http://schemas.microsoft.com/office/drawing/2014/main" id="{00000000-0008-0000-0D00-0000B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90" name="image17.jpg">
          <a:extLst>
            <a:ext uri="{FF2B5EF4-FFF2-40B4-BE49-F238E27FC236}">
              <a16:creationId xmlns:a16="http://schemas.microsoft.com/office/drawing/2014/main" id="{00000000-0008-0000-0D00-0000B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91" name="image3.png">
          <a:extLst>
            <a:ext uri="{FF2B5EF4-FFF2-40B4-BE49-F238E27FC236}">
              <a16:creationId xmlns:a16="http://schemas.microsoft.com/office/drawing/2014/main" id="{00000000-0008-0000-0D00-0000B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92" name="image17.jpg">
          <a:extLst>
            <a:ext uri="{FF2B5EF4-FFF2-40B4-BE49-F238E27FC236}">
              <a16:creationId xmlns:a16="http://schemas.microsoft.com/office/drawing/2014/main" id="{00000000-0008-0000-0D00-0000C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93" name="image3.png">
          <a:extLst>
            <a:ext uri="{FF2B5EF4-FFF2-40B4-BE49-F238E27FC236}">
              <a16:creationId xmlns:a16="http://schemas.microsoft.com/office/drawing/2014/main" id="{00000000-0008-0000-0D00-0000C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94" name="image17.jpg">
          <a:extLst>
            <a:ext uri="{FF2B5EF4-FFF2-40B4-BE49-F238E27FC236}">
              <a16:creationId xmlns:a16="http://schemas.microsoft.com/office/drawing/2014/main" id="{00000000-0008-0000-0D00-0000C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95" name="image3.png">
          <a:extLst>
            <a:ext uri="{FF2B5EF4-FFF2-40B4-BE49-F238E27FC236}">
              <a16:creationId xmlns:a16="http://schemas.microsoft.com/office/drawing/2014/main" id="{00000000-0008-0000-0D00-0000C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96" name="image17.jpg">
          <a:extLst>
            <a:ext uri="{FF2B5EF4-FFF2-40B4-BE49-F238E27FC236}">
              <a16:creationId xmlns:a16="http://schemas.microsoft.com/office/drawing/2014/main" id="{00000000-0008-0000-0D00-0000C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97" name="image3.png">
          <a:extLst>
            <a:ext uri="{FF2B5EF4-FFF2-40B4-BE49-F238E27FC236}">
              <a16:creationId xmlns:a16="http://schemas.microsoft.com/office/drawing/2014/main" id="{00000000-0008-0000-0D00-0000C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98" name="image17.jpg">
          <a:extLst>
            <a:ext uri="{FF2B5EF4-FFF2-40B4-BE49-F238E27FC236}">
              <a16:creationId xmlns:a16="http://schemas.microsoft.com/office/drawing/2014/main" id="{00000000-0008-0000-0D00-0000C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99" name="image3.png">
          <a:extLst>
            <a:ext uri="{FF2B5EF4-FFF2-40B4-BE49-F238E27FC236}">
              <a16:creationId xmlns:a16="http://schemas.microsoft.com/office/drawing/2014/main" id="{00000000-0008-0000-0D00-0000C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00" name="image17.jpg">
          <a:extLst>
            <a:ext uri="{FF2B5EF4-FFF2-40B4-BE49-F238E27FC236}">
              <a16:creationId xmlns:a16="http://schemas.microsoft.com/office/drawing/2014/main" id="{00000000-0008-0000-0D00-0000C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01" name="image3.png">
          <a:extLst>
            <a:ext uri="{FF2B5EF4-FFF2-40B4-BE49-F238E27FC236}">
              <a16:creationId xmlns:a16="http://schemas.microsoft.com/office/drawing/2014/main" id="{00000000-0008-0000-0D00-0000C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02" name="image17.jpg">
          <a:extLst>
            <a:ext uri="{FF2B5EF4-FFF2-40B4-BE49-F238E27FC236}">
              <a16:creationId xmlns:a16="http://schemas.microsoft.com/office/drawing/2014/main" id="{00000000-0008-0000-0D00-0000C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203" name="image3.png">
          <a:extLst>
            <a:ext uri="{FF2B5EF4-FFF2-40B4-BE49-F238E27FC236}">
              <a16:creationId xmlns:a16="http://schemas.microsoft.com/office/drawing/2014/main" id="{00000000-0008-0000-0D00-0000C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04" name="image17.jpg">
          <a:extLst>
            <a:ext uri="{FF2B5EF4-FFF2-40B4-BE49-F238E27FC236}">
              <a16:creationId xmlns:a16="http://schemas.microsoft.com/office/drawing/2014/main" id="{00000000-0008-0000-0D00-0000C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05" name="image3.png">
          <a:extLst>
            <a:ext uri="{FF2B5EF4-FFF2-40B4-BE49-F238E27FC236}">
              <a16:creationId xmlns:a16="http://schemas.microsoft.com/office/drawing/2014/main" id="{00000000-0008-0000-0D00-0000C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06" name="image17.jpg">
          <a:extLst>
            <a:ext uri="{FF2B5EF4-FFF2-40B4-BE49-F238E27FC236}">
              <a16:creationId xmlns:a16="http://schemas.microsoft.com/office/drawing/2014/main" id="{00000000-0008-0000-0D00-0000C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07" name="image3.png">
          <a:extLst>
            <a:ext uri="{FF2B5EF4-FFF2-40B4-BE49-F238E27FC236}">
              <a16:creationId xmlns:a16="http://schemas.microsoft.com/office/drawing/2014/main" id="{00000000-0008-0000-0D00-0000C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08" name="image17.jpg">
          <a:extLst>
            <a:ext uri="{FF2B5EF4-FFF2-40B4-BE49-F238E27FC236}">
              <a16:creationId xmlns:a16="http://schemas.microsoft.com/office/drawing/2014/main" id="{00000000-0008-0000-0D00-0000D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09" name="image3.png">
          <a:extLst>
            <a:ext uri="{FF2B5EF4-FFF2-40B4-BE49-F238E27FC236}">
              <a16:creationId xmlns:a16="http://schemas.microsoft.com/office/drawing/2014/main" id="{00000000-0008-0000-0D00-0000D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10" name="image17.jpg">
          <a:extLst>
            <a:ext uri="{FF2B5EF4-FFF2-40B4-BE49-F238E27FC236}">
              <a16:creationId xmlns:a16="http://schemas.microsoft.com/office/drawing/2014/main" id="{00000000-0008-0000-0D00-0000D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211" name="image3.png">
          <a:extLst>
            <a:ext uri="{FF2B5EF4-FFF2-40B4-BE49-F238E27FC236}">
              <a16:creationId xmlns:a16="http://schemas.microsoft.com/office/drawing/2014/main" id="{00000000-0008-0000-0D00-0000D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12" name="image17.jpg">
          <a:extLst>
            <a:ext uri="{FF2B5EF4-FFF2-40B4-BE49-F238E27FC236}">
              <a16:creationId xmlns:a16="http://schemas.microsoft.com/office/drawing/2014/main" id="{00000000-0008-0000-0D00-0000D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13" name="image3.png">
          <a:extLst>
            <a:ext uri="{FF2B5EF4-FFF2-40B4-BE49-F238E27FC236}">
              <a16:creationId xmlns:a16="http://schemas.microsoft.com/office/drawing/2014/main" id="{00000000-0008-0000-0D00-0000D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14" name="image17.jpg">
          <a:extLst>
            <a:ext uri="{FF2B5EF4-FFF2-40B4-BE49-F238E27FC236}">
              <a16:creationId xmlns:a16="http://schemas.microsoft.com/office/drawing/2014/main" id="{00000000-0008-0000-0D00-0000D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15" name="image3.png">
          <a:extLst>
            <a:ext uri="{FF2B5EF4-FFF2-40B4-BE49-F238E27FC236}">
              <a16:creationId xmlns:a16="http://schemas.microsoft.com/office/drawing/2014/main" id="{00000000-0008-0000-0D00-0000D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16" name="image17.jpg">
          <a:extLst>
            <a:ext uri="{FF2B5EF4-FFF2-40B4-BE49-F238E27FC236}">
              <a16:creationId xmlns:a16="http://schemas.microsoft.com/office/drawing/2014/main" id="{00000000-0008-0000-0D00-0000D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17" name="image3.png">
          <a:extLst>
            <a:ext uri="{FF2B5EF4-FFF2-40B4-BE49-F238E27FC236}">
              <a16:creationId xmlns:a16="http://schemas.microsoft.com/office/drawing/2014/main" id="{00000000-0008-0000-0D00-0000D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18" name="image17.jpg">
          <a:extLst>
            <a:ext uri="{FF2B5EF4-FFF2-40B4-BE49-F238E27FC236}">
              <a16:creationId xmlns:a16="http://schemas.microsoft.com/office/drawing/2014/main" id="{00000000-0008-0000-0D00-0000D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219" name="image3.png">
          <a:extLst>
            <a:ext uri="{FF2B5EF4-FFF2-40B4-BE49-F238E27FC236}">
              <a16:creationId xmlns:a16="http://schemas.microsoft.com/office/drawing/2014/main" id="{00000000-0008-0000-0D00-0000D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20" name="image17.jpg">
          <a:extLst>
            <a:ext uri="{FF2B5EF4-FFF2-40B4-BE49-F238E27FC236}">
              <a16:creationId xmlns:a16="http://schemas.microsoft.com/office/drawing/2014/main" id="{00000000-0008-0000-0D00-0000D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21" name="image3.png">
          <a:extLst>
            <a:ext uri="{FF2B5EF4-FFF2-40B4-BE49-F238E27FC236}">
              <a16:creationId xmlns:a16="http://schemas.microsoft.com/office/drawing/2014/main" id="{00000000-0008-0000-0D00-0000D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22" name="image17.jpg">
          <a:extLst>
            <a:ext uri="{FF2B5EF4-FFF2-40B4-BE49-F238E27FC236}">
              <a16:creationId xmlns:a16="http://schemas.microsoft.com/office/drawing/2014/main" id="{00000000-0008-0000-0D00-0000D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23" name="image3.png">
          <a:extLst>
            <a:ext uri="{FF2B5EF4-FFF2-40B4-BE49-F238E27FC236}">
              <a16:creationId xmlns:a16="http://schemas.microsoft.com/office/drawing/2014/main" id="{00000000-0008-0000-0D00-0000D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24" name="image17.jpg">
          <a:extLst>
            <a:ext uri="{FF2B5EF4-FFF2-40B4-BE49-F238E27FC236}">
              <a16:creationId xmlns:a16="http://schemas.microsoft.com/office/drawing/2014/main" id="{00000000-0008-0000-0D00-0000E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25" name="image3.png">
          <a:extLst>
            <a:ext uri="{FF2B5EF4-FFF2-40B4-BE49-F238E27FC236}">
              <a16:creationId xmlns:a16="http://schemas.microsoft.com/office/drawing/2014/main" id="{00000000-0008-0000-0D00-0000E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26" name="image17.jpg">
          <a:extLst>
            <a:ext uri="{FF2B5EF4-FFF2-40B4-BE49-F238E27FC236}">
              <a16:creationId xmlns:a16="http://schemas.microsoft.com/office/drawing/2014/main" id="{00000000-0008-0000-0D00-0000E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27" name="image3.png">
          <a:extLst>
            <a:ext uri="{FF2B5EF4-FFF2-40B4-BE49-F238E27FC236}">
              <a16:creationId xmlns:a16="http://schemas.microsoft.com/office/drawing/2014/main" id="{00000000-0008-0000-0D00-0000E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28" name="image17.jpg">
          <a:extLst>
            <a:ext uri="{FF2B5EF4-FFF2-40B4-BE49-F238E27FC236}">
              <a16:creationId xmlns:a16="http://schemas.microsoft.com/office/drawing/2014/main" id="{00000000-0008-0000-0D00-0000E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29" name="image3.png">
          <a:extLst>
            <a:ext uri="{FF2B5EF4-FFF2-40B4-BE49-F238E27FC236}">
              <a16:creationId xmlns:a16="http://schemas.microsoft.com/office/drawing/2014/main" id="{00000000-0008-0000-0D00-0000E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30" name="image17.jpg">
          <a:extLst>
            <a:ext uri="{FF2B5EF4-FFF2-40B4-BE49-F238E27FC236}">
              <a16:creationId xmlns:a16="http://schemas.microsoft.com/office/drawing/2014/main" id="{00000000-0008-0000-0D00-0000E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31" name="image3.png">
          <a:extLst>
            <a:ext uri="{FF2B5EF4-FFF2-40B4-BE49-F238E27FC236}">
              <a16:creationId xmlns:a16="http://schemas.microsoft.com/office/drawing/2014/main" id="{00000000-0008-0000-0D00-0000E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32" name="image17.jpg">
          <a:extLst>
            <a:ext uri="{FF2B5EF4-FFF2-40B4-BE49-F238E27FC236}">
              <a16:creationId xmlns:a16="http://schemas.microsoft.com/office/drawing/2014/main" id="{00000000-0008-0000-0D00-0000E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33" name="image3.png">
          <a:extLst>
            <a:ext uri="{FF2B5EF4-FFF2-40B4-BE49-F238E27FC236}">
              <a16:creationId xmlns:a16="http://schemas.microsoft.com/office/drawing/2014/main" id="{00000000-0008-0000-0D00-0000E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34" name="image17.jpg">
          <a:extLst>
            <a:ext uri="{FF2B5EF4-FFF2-40B4-BE49-F238E27FC236}">
              <a16:creationId xmlns:a16="http://schemas.microsoft.com/office/drawing/2014/main" id="{00000000-0008-0000-0D00-0000E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35" name="image3.png">
          <a:extLst>
            <a:ext uri="{FF2B5EF4-FFF2-40B4-BE49-F238E27FC236}">
              <a16:creationId xmlns:a16="http://schemas.microsoft.com/office/drawing/2014/main" id="{00000000-0008-0000-0D00-0000E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36" name="image17.jpg">
          <a:extLst>
            <a:ext uri="{FF2B5EF4-FFF2-40B4-BE49-F238E27FC236}">
              <a16:creationId xmlns:a16="http://schemas.microsoft.com/office/drawing/2014/main" id="{00000000-0008-0000-0D00-0000E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37" name="image3.png">
          <a:extLst>
            <a:ext uri="{FF2B5EF4-FFF2-40B4-BE49-F238E27FC236}">
              <a16:creationId xmlns:a16="http://schemas.microsoft.com/office/drawing/2014/main" id="{00000000-0008-0000-0D00-0000E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38" name="image17.jpg">
          <a:extLst>
            <a:ext uri="{FF2B5EF4-FFF2-40B4-BE49-F238E27FC236}">
              <a16:creationId xmlns:a16="http://schemas.microsoft.com/office/drawing/2014/main" id="{00000000-0008-0000-0D00-0000E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39" name="image3.png">
          <a:extLst>
            <a:ext uri="{FF2B5EF4-FFF2-40B4-BE49-F238E27FC236}">
              <a16:creationId xmlns:a16="http://schemas.microsoft.com/office/drawing/2014/main" id="{00000000-0008-0000-0D00-0000E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40" name="image17.jpg">
          <a:extLst>
            <a:ext uri="{FF2B5EF4-FFF2-40B4-BE49-F238E27FC236}">
              <a16:creationId xmlns:a16="http://schemas.microsoft.com/office/drawing/2014/main" id="{00000000-0008-0000-0D00-0000F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41" name="image3.png">
          <a:extLst>
            <a:ext uri="{FF2B5EF4-FFF2-40B4-BE49-F238E27FC236}">
              <a16:creationId xmlns:a16="http://schemas.microsoft.com/office/drawing/2014/main" id="{00000000-0008-0000-0D00-0000F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42" name="image17.jpg">
          <a:extLst>
            <a:ext uri="{FF2B5EF4-FFF2-40B4-BE49-F238E27FC236}">
              <a16:creationId xmlns:a16="http://schemas.microsoft.com/office/drawing/2014/main" id="{00000000-0008-0000-0D00-0000F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43" name="image3.png">
          <a:extLst>
            <a:ext uri="{FF2B5EF4-FFF2-40B4-BE49-F238E27FC236}">
              <a16:creationId xmlns:a16="http://schemas.microsoft.com/office/drawing/2014/main" id="{00000000-0008-0000-0D00-0000F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44" name="image17.jpg">
          <a:extLst>
            <a:ext uri="{FF2B5EF4-FFF2-40B4-BE49-F238E27FC236}">
              <a16:creationId xmlns:a16="http://schemas.microsoft.com/office/drawing/2014/main" id="{00000000-0008-0000-0D00-0000F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45" name="image3.png">
          <a:extLst>
            <a:ext uri="{FF2B5EF4-FFF2-40B4-BE49-F238E27FC236}">
              <a16:creationId xmlns:a16="http://schemas.microsoft.com/office/drawing/2014/main" id="{00000000-0008-0000-0D00-0000F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46" name="image17.jpg">
          <a:extLst>
            <a:ext uri="{FF2B5EF4-FFF2-40B4-BE49-F238E27FC236}">
              <a16:creationId xmlns:a16="http://schemas.microsoft.com/office/drawing/2014/main" id="{00000000-0008-0000-0D00-0000F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47" name="image3.png">
          <a:extLst>
            <a:ext uri="{FF2B5EF4-FFF2-40B4-BE49-F238E27FC236}">
              <a16:creationId xmlns:a16="http://schemas.microsoft.com/office/drawing/2014/main" id="{00000000-0008-0000-0D00-0000F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48" name="image17.jpg">
          <a:extLst>
            <a:ext uri="{FF2B5EF4-FFF2-40B4-BE49-F238E27FC236}">
              <a16:creationId xmlns:a16="http://schemas.microsoft.com/office/drawing/2014/main" id="{00000000-0008-0000-0D00-0000F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49" name="image3.png">
          <a:extLst>
            <a:ext uri="{FF2B5EF4-FFF2-40B4-BE49-F238E27FC236}">
              <a16:creationId xmlns:a16="http://schemas.microsoft.com/office/drawing/2014/main" id="{00000000-0008-0000-0D00-0000F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50" name="image17.jpg">
          <a:extLst>
            <a:ext uri="{FF2B5EF4-FFF2-40B4-BE49-F238E27FC236}">
              <a16:creationId xmlns:a16="http://schemas.microsoft.com/office/drawing/2014/main" id="{00000000-0008-0000-0D00-0000F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51" name="image3.png">
          <a:extLst>
            <a:ext uri="{FF2B5EF4-FFF2-40B4-BE49-F238E27FC236}">
              <a16:creationId xmlns:a16="http://schemas.microsoft.com/office/drawing/2014/main" id="{00000000-0008-0000-0D00-0000F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52" name="image17.jpg">
          <a:extLst>
            <a:ext uri="{FF2B5EF4-FFF2-40B4-BE49-F238E27FC236}">
              <a16:creationId xmlns:a16="http://schemas.microsoft.com/office/drawing/2014/main" id="{00000000-0008-0000-0D00-0000F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53" name="image3.png">
          <a:extLst>
            <a:ext uri="{FF2B5EF4-FFF2-40B4-BE49-F238E27FC236}">
              <a16:creationId xmlns:a16="http://schemas.microsoft.com/office/drawing/2014/main" id="{00000000-0008-0000-0D00-0000F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54" name="image17.jpg">
          <a:extLst>
            <a:ext uri="{FF2B5EF4-FFF2-40B4-BE49-F238E27FC236}">
              <a16:creationId xmlns:a16="http://schemas.microsoft.com/office/drawing/2014/main" id="{00000000-0008-0000-0D00-0000F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55" name="image3.png">
          <a:extLst>
            <a:ext uri="{FF2B5EF4-FFF2-40B4-BE49-F238E27FC236}">
              <a16:creationId xmlns:a16="http://schemas.microsoft.com/office/drawing/2014/main" id="{00000000-0008-0000-0D00-0000F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56" name="image17.jpg">
          <a:extLst>
            <a:ext uri="{FF2B5EF4-FFF2-40B4-BE49-F238E27FC236}">
              <a16:creationId xmlns:a16="http://schemas.microsoft.com/office/drawing/2014/main" id="{00000000-0008-0000-0D00-00000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57" name="image3.png">
          <a:extLst>
            <a:ext uri="{FF2B5EF4-FFF2-40B4-BE49-F238E27FC236}">
              <a16:creationId xmlns:a16="http://schemas.microsoft.com/office/drawing/2014/main" id="{00000000-0008-0000-0D00-00000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58" name="image17.jpg">
          <a:extLst>
            <a:ext uri="{FF2B5EF4-FFF2-40B4-BE49-F238E27FC236}">
              <a16:creationId xmlns:a16="http://schemas.microsoft.com/office/drawing/2014/main" id="{00000000-0008-0000-0D00-00000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59" name="image3.png">
          <a:extLst>
            <a:ext uri="{FF2B5EF4-FFF2-40B4-BE49-F238E27FC236}">
              <a16:creationId xmlns:a16="http://schemas.microsoft.com/office/drawing/2014/main" id="{00000000-0008-0000-0D00-00000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60" name="image17.jpg">
          <a:extLst>
            <a:ext uri="{FF2B5EF4-FFF2-40B4-BE49-F238E27FC236}">
              <a16:creationId xmlns:a16="http://schemas.microsoft.com/office/drawing/2014/main" id="{00000000-0008-0000-0D00-00000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61" name="image3.png">
          <a:extLst>
            <a:ext uri="{FF2B5EF4-FFF2-40B4-BE49-F238E27FC236}">
              <a16:creationId xmlns:a16="http://schemas.microsoft.com/office/drawing/2014/main" id="{00000000-0008-0000-0D00-00000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62" name="image17.jpg">
          <a:extLst>
            <a:ext uri="{FF2B5EF4-FFF2-40B4-BE49-F238E27FC236}">
              <a16:creationId xmlns:a16="http://schemas.microsoft.com/office/drawing/2014/main" id="{00000000-0008-0000-0D00-00000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63" name="image3.png">
          <a:extLst>
            <a:ext uri="{FF2B5EF4-FFF2-40B4-BE49-F238E27FC236}">
              <a16:creationId xmlns:a16="http://schemas.microsoft.com/office/drawing/2014/main" id="{00000000-0008-0000-0D00-00000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64" name="image17.jpg">
          <a:extLst>
            <a:ext uri="{FF2B5EF4-FFF2-40B4-BE49-F238E27FC236}">
              <a16:creationId xmlns:a16="http://schemas.microsoft.com/office/drawing/2014/main" id="{00000000-0008-0000-0D00-00000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65" name="image3.png">
          <a:extLst>
            <a:ext uri="{FF2B5EF4-FFF2-40B4-BE49-F238E27FC236}">
              <a16:creationId xmlns:a16="http://schemas.microsoft.com/office/drawing/2014/main" id="{00000000-0008-0000-0D00-00000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66" name="image17.jpg">
          <a:extLst>
            <a:ext uri="{FF2B5EF4-FFF2-40B4-BE49-F238E27FC236}">
              <a16:creationId xmlns:a16="http://schemas.microsoft.com/office/drawing/2014/main" id="{00000000-0008-0000-0D00-00000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67" name="image3.png">
          <a:extLst>
            <a:ext uri="{FF2B5EF4-FFF2-40B4-BE49-F238E27FC236}">
              <a16:creationId xmlns:a16="http://schemas.microsoft.com/office/drawing/2014/main" id="{00000000-0008-0000-0D00-00000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68" name="image17.jpg">
          <a:extLst>
            <a:ext uri="{FF2B5EF4-FFF2-40B4-BE49-F238E27FC236}">
              <a16:creationId xmlns:a16="http://schemas.microsoft.com/office/drawing/2014/main" id="{00000000-0008-0000-0D00-00000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69" name="image3.png">
          <a:extLst>
            <a:ext uri="{FF2B5EF4-FFF2-40B4-BE49-F238E27FC236}">
              <a16:creationId xmlns:a16="http://schemas.microsoft.com/office/drawing/2014/main" id="{00000000-0008-0000-0D00-00000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70" name="image17.jpg">
          <a:extLst>
            <a:ext uri="{FF2B5EF4-FFF2-40B4-BE49-F238E27FC236}">
              <a16:creationId xmlns:a16="http://schemas.microsoft.com/office/drawing/2014/main" id="{00000000-0008-0000-0D00-00000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71" name="image3.png">
          <a:extLst>
            <a:ext uri="{FF2B5EF4-FFF2-40B4-BE49-F238E27FC236}">
              <a16:creationId xmlns:a16="http://schemas.microsoft.com/office/drawing/2014/main" id="{00000000-0008-0000-0D00-00000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72" name="image17.jpg">
          <a:extLst>
            <a:ext uri="{FF2B5EF4-FFF2-40B4-BE49-F238E27FC236}">
              <a16:creationId xmlns:a16="http://schemas.microsoft.com/office/drawing/2014/main" id="{00000000-0008-0000-0D00-00001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73" name="image3.png">
          <a:extLst>
            <a:ext uri="{FF2B5EF4-FFF2-40B4-BE49-F238E27FC236}">
              <a16:creationId xmlns:a16="http://schemas.microsoft.com/office/drawing/2014/main" id="{00000000-0008-0000-0D00-00001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74" name="image17.jpg">
          <a:extLst>
            <a:ext uri="{FF2B5EF4-FFF2-40B4-BE49-F238E27FC236}">
              <a16:creationId xmlns:a16="http://schemas.microsoft.com/office/drawing/2014/main" id="{00000000-0008-0000-0D00-00001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75" name="image3.png">
          <a:extLst>
            <a:ext uri="{FF2B5EF4-FFF2-40B4-BE49-F238E27FC236}">
              <a16:creationId xmlns:a16="http://schemas.microsoft.com/office/drawing/2014/main" id="{00000000-0008-0000-0D00-00001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76" name="image17.jpg">
          <a:extLst>
            <a:ext uri="{FF2B5EF4-FFF2-40B4-BE49-F238E27FC236}">
              <a16:creationId xmlns:a16="http://schemas.microsoft.com/office/drawing/2014/main" id="{00000000-0008-0000-0D00-00001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77" name="image3.png">
          <a:extLst>
            <a:ext uri="{FF2B5EF4-FFF2-40B4-BE49-F238E27FC236}">
              <a16:creationId xmlns:a16="http://schemas.microsoft.com/office/drawing/2014/main" id="{00000000-0008-0000-0D00-00001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78" name="image17.jpg">
          <a:extLst>
            <a:ext uri="{FF2B5EF4-FFF2-40B4-BE49-F238E27FC236}">
              <a16:creationId xmlns:a16="http://schemas.microsoft.com/office/drawing/2014/main" id="{00000000-0008-0000-0D00-00001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79" name="image3.png">
          <a:extLst>
            <a:ext uri="{FF2B5EF4-FFF2-40B4-BE49-F238E27FC236}">
              <a16:creationId xmlns:a16="http://schemas.microsoft.com/office/drawing/2014/main" id="{00000000-0008-0000-0D00-00001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80" name="image17.jpg">
          <a:extLst>
            <a:ext uri="{FF2B5EF4-FFF2-40B4-BE49-F238E27FC236}">
              <a16:creationId xmlns:a16="http://schemas.microsoft.com/office/drawing/2014/main" id="{00000000-0008-0000-0D00-00001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81" name="image3.png">
          <a:extLst>
            <a:ext uri="{FF2B5EF4-FFF2-40B4-BE49-F238E27FC236}">
              <a16:creationId xmlns:a16="http://schemas.microsoft.com/office/drawing/2014/main" id="{00000000-0008-0000-0D00-00001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82" name="image17.jpg">
          <a:extLst>
            <a:ext uri="{FF2B5EF4-FFF2-40B4-BE49-F238E27FC236}">
              <a16:creationId xmlns:a16="http://schemas.microsoft.com/office/drawing/2014/main" id="{00000000-0008-0000-0D00-00001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83" name="image3.png">
          <a:extLst>
            <a:ext uri="{FF2B5EF4-FFF2-40B4-BE49-F238E27FC236}">
              <a16:creationId xmlns:a16="http://schemas.microsoft.com/office/drawing/2014/main" id="{00000000-0008-0000-0D00-00001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84" name="image17.jpg">
          <a:extLst>
            <a:ext uri="{FF2B5EF4-FFF2-40B4-BE49-F238E27FC236}">
              <a16:creationId xmlns:a16="http://schemas.microsoft.com/office/drawing/2014/main" id="{00000000-0008-0000-0D00-00001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85" name="image3.png">
          <a:extLst>
            <a:ext uri="{FF2B5EF4-FFF2-40B4-BE49-F238E27FC236}">
              <a16:creationId xmlns:a16="http://schemas.microsoft.com/office/drawing/2014/main" id="{00000000-0008-0000-0D00-00001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86" name="image17.jpg">
          <a:extLst>
            <a:ext uri="{FF2B5EF4-FFF2-40B4-BE49-F238E27FC236}">
              <a16:creationId xmlns:a16="http://schemas.microsoft.com/office/drawing/2014/main" id="{00000000-0008-0000-0D00-00001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87" name="image3.png">
          <a:extLst>
            <a:ext uri="{FF2B5EF4-FFF2-40B4-BE49-F238E27FC236}">
              <a16:creationId xmlns:a16="http://schemas.microsoft.com/office/drawing/2014/main" id="{00000000-0008-0000-0D00-00001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88" name="image17.jpg">
          <a:extLst>
            <a:ext uri="{FF2B5EF4-FFF2-40B4-BE49-F238E27FC236}">
              <a16:creationId xmlns:a16="http://schemas.microsoft.com/office/drawing/2014/main" id="{00000000-0008-0000-0D00-00002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89" name="image3.png">
          <a:extLst>
            <a:ext uri="{FF2B5EF4-FFF2-40B4-BE49-F238E27FC236}">
              <a16:creationId xmlns:a16="http://schemas.microsoft.com/office/drawing/2014/main" id="{00000000-0008-0000-0D00-00002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90" name="image17.jpg">
          <a:extLst>
            <a:ext uri="{FF2B5EF4-FFF2-40B4-BE49-F238E27FC236}">
              <a16:creationId xmlns:a16="http://schemas.microsoft.com/office/drawing/2014/main" id="{00000000-0008-0000-0D00-00002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91" name="image3.png">
          <a:extLst>
            <a:ext uri="{FF2B5EF4-FFF2-40B4-BE49-F238E27FC236}">
              <a16:creationId xmlns:a16="http://schemas.microsoft.com/office/drawing/2014/main" id="{00000000-0008-0000-0D00-00002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92" name="image17.jpg">
          <a:extLst>
            <a:ext uri="{FF2B5EF4-FFF2-40B4-BE49-F238E27FC236}">
              <a16:creationId xmlns:a16="http://schemas.microsoft.com/office/drawing/2014/main" id="{00000000-0008-0000-0D00-00002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93" name="image3.png">
          <a:extLst>
            <a:ext uri="{FF2B5EF4-FFF2-40B4-BE49-F238E27FC236}">
              <a16:creationId xmlns:a16="http://schemas.microsoft.com/office/drawing/2014/main" id="{00000000-0008-0000-0D00-00002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94" name="image17.jpg">
          <a:extLst>
            <a:ext uri="{FF2B5EF4-FFF2-40B4-BE49-F238E27FC236}">
              <a16:creationId xmlns:a16="http://schemas.microsoft.com/office/drawing/2014/main" id="{00000000-0008-0000-0D00-00002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95" name="image3.png">
          <a:extLst>
            <a:ext uri="{FF2B5EF4-FFF2-40B4-BE49-F238E27FC236}">
              <a16:creationId xmlns:a16="http://schemas.microsoft.com/office/drawing/2014/main" id="{00000000-0008-0000-0D00-00002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96" name="image17.jpg">
          <a:extLst>
            <a:ext uri="{FF2B5EF4-FFF2-40B4-BE49-F238E27FC236}">
              <a16:creationId xmlns:a16="http://schemas.microsoft.com/office/drawing/2014/main" id="{00000000-0008-0000-0D00-00002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97" name="image3.png">
          <a:extLst>
            <a:ext uri="{FF2B5EF4-FFF2-40B4-BE49-F238E27FC236}">
              <a16:creationId xmlns:a16="http://schemas.microsoft.com/office/drawing/2014/main" id="{00000000-0008-0000-0D00-00002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98" name="image17.jpg">
          <a:extLst>
            <a:ext uri="{FF2B5EF4-FFF2-40B4-BE49-F238E27FC236}">
              <a16:creationId xmlns:a16="http://schemas.microsoft.com/office/drawing/2014/main" id="{00000000-0008-0000-0D00-00002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99" name="image3.png">
          <a:extLst>
            <a:ext uri="{FF2B5EF4-FFF2-40B4-BE49-F238E27FC236}">
              <a16:creationId xmlns:a16="http://schemas.microsoft.com/office/drawing/2014/main" id="{00000000-0008-0000-0D00-00002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00" name="image17.jpg">
          <a:extLst>
            <a:ext uri="{FF2B5EF4-FFF2-40B4-BE49-F238E27FC236}">
              <a16:creationId xmlns:a16="http://schemas.microsoft.com/office/drawing/2014/main" id="{00000000-0008-0000-0D00-00002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01" name="image3.png">
          <a:extLst>
            <a:ext uri="{FF2B5EF4-FFF2-40B4-BE49-F238E27FC236}">
              <a16:creationId xmlns:a16="http://schemas.microsoft.com/office/drawing/2014/main" id="{00000000-0008-0000-0D00-00002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02" name="image17.jpg">
          <a:extLst>
            <a:ext uri="{FF2B5EF4-FFF2-40B4-BE49-F238E27FC236}">
              <a16:creationId xmlns:a16="http://schemas.microsoft.com/office/drawing/2014/main" id="{00000000-0008-0000-0D00-00002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03" name="image3.png">
          <a:extLst>
            <a:ext uri="{FF2B5EF4-FFF2-40B4-BE49-F238E27FC236}">
              <a16:creationId xmlns:a16="http://schemas.microsoft.com/office/drawing/2014/main" id="{00000000-0008-0000-0D00-00002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04" name="image17.jpg">
          <a:extLst>
            <a:ext uri="{FF2B5EF4-FFF2-40B4-BE49-F238E27FC236}">
              <a16:creationId xmlns:a16="http://schemas.microsoft.com/office/drawing/2014/main" id="{00000000-0008-0000-0D00-00003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05" name="image3.png">
          <a:extLst>
            <a:ext uri="{FF2B5EF4-FFF2-40B4-BE49-F238E27FC236}">
              <a16:creationId xmlns:a16="http://schemas.microsoft.com/office/drawing/2014/main" id="{00000000-0008-0000-0D00-00003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06" name="image17.jpg">
          <a:extLst>
            <a:ext uri="{FF2B5EF4-FFF2-40B4-BE49-F238E27FC236}">
              <a16:creationId xmlns:a16="http://schemas.microsoft.com/office/drawing/2014/main" id="{00000000-0008-0000-0D00-00003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07" name="image3.png">
          <a:extLst>
            <a:ext uri="{FF2B5EF4-FFF2-40B4-BE49-F238E27FC236}">
              <a16:creationId xmlns:a16="http://schemas.microsoft.com/office/drawing/2014/main" id="{00000000-0008-0000-0D00-00003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08" name="image17.jpg">
          <a:extLst>
            <a:ext uri="{FF2B5EF4-FFF2-40B4-BE49-F238E27FC236}">
              <a16:creationId xmlns:a16="http://schemas.microsoft.com/office/drawing/2014/main" id="{00000000-0008-0000-0D00-00003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09" name="image3.png">
          <a:extLst>
            <a:ext uri="{FF2B5EF4-FFF2-40B4-BE49-F238E27FC236}">
              <a16:creationId xmlns:a16="http://schemas.microsoft.com/office/drawing/2014/main" id="{00000000-0008-0000-0D00-00003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10" name="image17.jpg">
          <a:extLst>
            <a:ext uri="{FF2B5EF4-FFF2-40B4-BE49-F238E27FC236}">
              <a16:creationId xmlns:a16="http://schemas.microsoft.com/office/drawing/2014/main" id="{00000000-0008-0000-0D00-00003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11" name="image3.png">
          <a:extLst>
            <a:ext uri="{FF2B5EF4-FFF2-40B4-BE49-F238E27FC236}">
              <a16:creationId xmlns:a16="http://schemas.microsoft.com/office/drawing/2014/main" id="{00000000-0008-0000-0D00-00003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12" name="image17.jpg">
          <a:extLst>
            <a:ext uri="{FF2B5EF4-FFF2-40B4-BE49-F238E27FC236}">
              <a16:creationId xmlns:a16="http://schemas.microsoft.com/office/drawing/2014/main" id="{00000000-0008-0000-0D00-00003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13" name="image3.png">
          <a:extLst>
            <a:ext uri="{FF2B5EF4-FFF2-40B4-BE49-F238E27FC236}">
              <a16:creationId xmlns:a16="http://schemas.microsoft.com/office/drawing/2014/main" id="{00000000-0008-0000-0D00-00003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14" name="image17.jpg">
          <a:extLst>
            <a:ext uri="{FF2B5EF4-FFF2-40B4-BE49-F238E27FC236}">
              <a16:creationId xmlns:a16="http://schemas.microsoft.com/office/drawing/2014/main" id="{00000000-0008-0000-0D00-00003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15" name="image3.png">
          <a:extLst>
            <a:ext uri="{FF2B5EF4-FFF2-40B4-BE49-F238E27FC236}">
              <a16:creationId xmlns:a16="http://schemas.microsoft.com/office/drawing/2014/main" id="{00000000-0008-0000-0D00-00003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16" name="image17.jpg">
          <a:extLst>
            <a:ext uri="{FF2B5EF4-FFF2-40B4-BE49-F238E27FC236}">
              <a16:creationId xmlns:a16="http://schemas.microsoft.com/office/drawing/2014/main" id="{00000000-0008-0000-0D00-00003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17" name="image3.png">
          <a:extLst>
            <a:ext uri="{FF2B5EF4-FFF2-40B4-BE49-F238E27FC236}">
              <a16:creationId xmlns:a16="http://schemas.microsoft.com/office/drawing/2014/main" id="{00000000-0008-0000-0D00-00003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18" name="image17.jpg">
          <a:extLst>
            <a:ext uri="{FF2B5EF4-FFF2-40B4-BE49-F238E27FC236}">
              <a16:creationId xmlns:a16="http://schemas.microsoft.com/office/drawing/2014/main" id="{00000000-0008-0000-0D00-00003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19" name="image3.png">
          <a:extLst>
            <a:ext uri="{FF2B5EF4-FFF2-40B4-BE49-F238E27FC236}">
              <a16:creationId xmlns:a16="http://schemas.microsoft.com/office/drawing/2014/main" id="{00000000-0008-0000-0D00-00003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20" name="image17.jpg">
          <a:extLst>
            <a:ext uri="{FF2B5EF4-FFF2-40B4-BE49-F238E27FC236}">
              <a16:creationId xmlns:a16="http://schemas.microsoft.com/office/drawing/2014/main" id="{00000000-0008-0000-0D00-00004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21" name="image3.png">
          <a:extLst>
            <a:ext uri="{FF2B5EF4-FFF2-40B4-BE49-F238E27FC236}">
              <a16:creationId xmlns:a16="http://schemas.microsoft.com/office/drawing/2014/main" id="{00000000-0008-0000-0D00-00004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22" name="image17.jpg">
          <a:extLst>
            <a:ext uri="{FF2B5EF4-FFF2-40B4-BE49-F238E27FC236}">
              <a16:creationId xmlns:a16="http://schemas.microsoft.com/office/drawing/2014/main" id="{00000000-0008-0000-0D00-00004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23" name="image3.png">
          <a:extLst>
            <a:ext uri="{FF2B5EF4-FFF2-40B4-BE49-F238E27FC236}">
              <a16:creationId xmlns:a16="http://schemas.microsoft.com/office/drawing/2014/main" id="{00000000-0008-0000-0D00-00004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24" name="image17.jpg">
          <a:extLst>
            <a:ext uri="{FF2B5EF4-FFF2-40B4-BE49-F238E27FC236}">
              <a16:creationId xmlns:a16="http://schemas.microsoft.com/office/drawing/2014/main" id="{00000000-0008-0000-0D00-00004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25" name="image3.png">
          <a:extLst>
            <a:ext uri="{FF2B5EF4-FFF2-40B4-BE49-F238E27FC236}">
              <a16:creationId xmlns:a16="http://schemas.microsoft.com/office/drawing/2014/main" id="{00000000-0008-0000-0D00-00004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26" name="image17.jpg">
          <a:extLst>
            <a:ext uri="{FF2B5EF4-FFF2-40B4-BE49-F238E27FC236}">
              <a16:creationId xmlns:a16="http://schemas.microsoft.com/office/drawing/2014/main" id="{00000000-0008-0000-0D00-00004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27" name="image3.png">
          <a:extLst>
            <a:ext uri="{FF2B5EF4-FFF2-40B4-BE49-F238E27FC236}">
              <a16:creationId xmlns:a16="http://schemas.microsoft.com/office/drawing/2014/main" id="{00000000-0008-0000-0D00-00004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28" name="image17.jpg">
          <a:extLst>
            <a:ext uri="{FF2B5EF4-FFF2-40B4-BE49-F238E27FC236}">
              <a16:creationId xmlns:a16="http://schemas.microsoft.com/office/drawing/2014/main" id="{00000000-0008-0000-0D00-00004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29" name="image3.png">
          <a:extLst>
            <a:ext uri="{FF2B5EF4-FFF2-40B4-BE49-F238E27FC236}">
              <a16:creationId xmlns:a16="http://schemas.microsoft.com/office/drawing/2014/main" id="{00000000-0008-0000-0D00-00004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30" name="image17.jpg">
          <a:extLst>
            <a:ext uri="{FF2B5EF4-FFF2-40B4-BE49-F238E27FC236}">
              <a16:creationId xmlns:a16="http://schemas.microsoft.com/office/drawing/2014/main" id="{00000000-0008-0000-0D00-00004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31" name="image3.png">
          <a:extLst>
            <a:ext uri="{FF2B5EF4-FFF2-40B4-BE49-F238E27FC236}">
              <a16:creationId xmlns:a16="http://schemas.microsoft.com/office/drawing/2014/main" id="{00000000-0008-0000-0D00-00004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32" name="image17.jpg">
          <a:extLst>
            <a:ext uri="{FF2B5EF4-FFF2-40B4-BE49-F238E27FC236}">
              <a16:creationId xmlns:a16="http://schemas.microsoft.com/office/drawing/2014/main" id="{00000000-0008-0000-0D00-00004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33" name="image3.png">
          <a:extLst>
            <a:ext uri="{FF2B5EF4-FFF2-40B4-BE49-F238E27FC236}">
              <a16:creationId xmlns:a16="http://schemas.microsoft.com/office/drawing/2014/main" id="{00000000-0008-0000-0D00-00004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4" name="image17.jpg">
          <a:extLst>
            <a:ext uri="{FF2B5EF4-FFF2-40B4-BE49-F238E27FC236}">
              <a16:creationId xmlns:a16="http://schemas.microsoft.com/office/drawing/2014/main" id="{00000000-0008-0000-0D00-00004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5" name="image3.png">
          <a:extLst>
            <a:ext uri="{FF2B5EF4-FFF2-40B4-BE49-F238E27FC236}">
              <a16:creationId xmlns:a16="http://schemas.microsoft.com/office/drawing/2014/main" id="{00000000-0008-0000-0D00-00004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6" name="image17.jpg">
          <a:extLst>
            <a:ext uri="{FF2B5EF4-FFF2-40B4-BE49-F238E27FC236}">
              <a16:creationId xmlns:a16="http://schemas.microsoft.com/office/drawing/2014/main" id="{00000000-0008-0000-0D00-00005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7" name="image3.png">
          <a:extLst>
            <a:ext uri="{FF2B5EF4-FFF2-40B4-BE49-F238E27FC236}">
              <a16:creationId xmlns:a16="http://schemas.microsoft.com/office/drawing/2014/main" id="{00000000-0008-0000-0D00-00005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338" name="image17.jpg">
          <a:extLst>
            <a:ext uri="{FF2B5EF4-FFF2-40B4-BE49-F238E27FC236}">
              <a16:creationId xmlns:a16="http://schemas.microsoft.com/office/drawing/2014/main" id="{00000000-0008-0000-0D00-00005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39" name="image3.png">
          <a:extLst>
            <a:ext uri="{FF2B5EF4-FFF2-40B4-BE49-F238E27FC236}">
              <a16:creationId xmlns:a16="http://schemas.microsoft.com/office/drawing/2014/main" id="{00000000-0008-0000-0D00-00005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0" name="image17.jpg">
          <a:extLst>
            <a:ext uri="{FF2B5EF4-FFF2-40B4-BE49-F238E27FC236}">
              <a16:creationId xmlns:a16="http://schemas.microsoft.com/office/drawing/2014/main" id="{00000000-0008-0000-0D00-00005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1" name="image3.png">
          <a:extLst>
            <a:ext uri="{FF2B5EF4-FFF2-40B4-BE49-F238E27FC236}">
              <a16:creationId xmlns:a16="http://schemas.microsoft.com/office/drawing/2014/main" id="{00000000-0008-0000-0D00-00005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2" name="image17.jpg">
          <a:extLst>
            <a:ext uri="{FF2B5EF4-FFF2-40B4-BE49-F238E27FC236}">
              <a16:creationId xmlns:a16="http://schemas.microsoft.com/office/drawing/2014/main" id="{00000000-0008-0000-0D00-00005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3" name="image3.png">
          <a:extLst>
            <a:ext uri="{FF2B5EF4-FFF2-40B4-BE49-F238E27FC236}">
              <a16:creationId xmlns:a16="http://schemas.microsoft.com/office/drawing/2014/main" id="{00000000-0008-0000-0D00-00005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4" name="image17.jpg">
          <a:extLst>
            <a:ext uri="{FF2B5EF4-FFF2-40B4-BE49-F238E27FC236}">
              <a16:creationId xmlns:a16="http://schemas.microsoft.com/office/drawing/2014/main" id="{00000000-0008-0000-0D00-00005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5" name="image3.png">
          <a:extLst>
            <a:ext uri="{FF2B5EF4-FFF2-40B4-BE49-F238E27FC236}">
              <a16:creationId xmlns:a16="http://schemas.microsoft.com/office/drawing/2014/main" id="{00000000-0008-0000-0D00-00005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346" name="image17.jpg">
          <a:extLst>
            <a:ext uri="{FF2B5EF4-FFF2-40B4-BE49-F238E27FC236}">
              <a16:creationId xmlns:a16="http://schemas.microsoft.com/office/drawing/2014/main" id="{00000000-0008-0000-0D00-00005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47" name="image3.png">
          <a:extLst>
            <a:ext uri="{FF2B5EF4-FFF2-40B4-BE49-F238E27FC236}">
              <a16:creationId xmlns:a16="http://schemas.microsoft.com/office/drawing/2014/main" id="{00000000-0008-0000-0D00-00005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8" name="image17.jpg">
          <a:extLst>
            <a:ext uri="{FF2B5EF4-FFF2-40B4-BE49-F238E27FC236}">
              <a16:creationId xmlns:a16="http://schemas.microsoft.com/office/drawing/2014/main" id="{00000000-0008-0000-0D00-00005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9" name="image3.png">
          <a:extLst>
            <a:ext uri="{FF2B5EF4-FFF2-40B4-BE49-F238E27FC236}">
              <a16:creationId xmlns:a16="http://schemas.microsoft.com/office/drawing/2014/main" id="{00000000-0008-0000-0D00-00005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0" name="image17.jpg">
          <a:extLst>
            <a:ext uri="{FF2B5EF4-FFF2-40B4-BE49-F238E27FC236}">
              <a16:creationId xmlns:a16="http://schemas.microsoft.com/office/drawing/2014/main" id="{00000000-0008-0000-0D00-00005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1" name="image3.png">
          <a:extLst>
            <a:ext uri="{FF2B5EF4-FFF2-40B4-BE49-F238E27FC236}">
              <a16:creationId xmlns:a16="http://schemas.microsoft.com/office/drawing/2014/main" id="{00000000-0008-0000-0D00-00005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2" name="image17.jpg">
          <a:extLst>
            <a:ext uri="{FF2B5EF4-FFF2-40B4-BE49-F238E27FC236}">
              <a16:creationId xmlns:a16="http://schemas.microsoft.com/office/drawing/2014/main" id="{00000000-0008-0000-0D00-00006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3" name="image3.png">
          <a:extLst>
            <a:ext uri="{FF2B5EF4-FFF2-40B4-BE49-F238E27FC236}">
              <a16:creationId xmlns:a16="http://schemas.microsoft.com/office/drawing/2014/main" id="{00000000-0008-0000-0D00-00006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4" name="image17.jpg">
          <a:extLst>
            <a:ext uri="{FF2B5EF4-FFF2-40B4-BE49-F238E27FC236}">
              <a16:creationId xmlns:a16="http://schemas.microsoft.com/office/drawing/2014/main" id="{00000000-0008-0000-0D00-00006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55" name="image3.png">
          <a:extLst>
            <a:ext uri="{FF2B5EF4-FFF2-40B4-BE49-F238E27FC236}">
              <a16:creationId xmlns:a16="http://schemas.microsoft.com/office/drawing/2014/main" id="{00000000-0008-0000-0D00-00006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6" name="image17.jpg">
          <a:extLst>
            <a:ext uri="{FF2B5EF4-FFF2-40B4-BE49-F238E27FC236}">
              <a16:creationId xmlns:a16="http://schemas.microsoft.com/office/drawing/2014/main" id="{00000000-0008-0000-0D00-00006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7" name="image3.png">
          <a:extLst>
            <a:ext uri="{FF2B5EF4-FFF2-40B4-BE49-F238E27FC236}">
              <a16:creationId xmlns:a16="http://schemas.microsoft.com/office/drawing/2014/main" id="{00000000-0008-0000-0D00-00006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8" name="image17.jpg">
          <a:extLst>
            <a:ext uri="{FF2B5EF4-FFF2-40B4-BE49-F238E27FC236}">
              <a16:creationId xmlns:a16="http://schemas.microsoft.com/office/drawing/2014/main" id="{00000000-0008-0000-0D00-00006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9" name="image3.png">
          <a:extLst>
            <a:ext uri="{FF2B5EF4-FFF2-40B4-BE49-F238E27FC236}">
              <a16:creationId xmlns:a16="http://schemas.microsoft.com/office/drawing/2014/main" id="{00000000-0008-0000-0D00-00006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0" name="image17.jpg">
          <a:extLst>
            <a:ext uri="{FF2B5EF4-FFF2-40B4-BE49-F238E27FC236}">
              <a16:creationId xmlns:a16="http://schemas.microsoft.com/office/drawing/2014/main" id="{00000000-0008-0000-0D00-00006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1" name="image3.png">
          <a:extLst>
            <a:ext uri="{FF2B5EF4-FFF2-40B4-BE49-F238E27FC236}">
              <a16:creationId xmlns:a16="http://schemas.microsoft.com/office/drawing/2014/main" id="{00000000-0008-0000-0D00-00006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2" name="image17.jpg">
          <a:extLst>
            <a:ext uri="{FF2B5EF4-FFF2-40B4-BE49-F238E27FC236}">
              <a16:creationId xmlns:a16="http://schemas.microsoft.com/office/drawing/2014/main" id="{00000000-0008-0000-0D00-00006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3" name="image3.png">
          <a:extLst>
            <a:ext uri="{FF2B5EF4-FFF2-40B4-BE49-F238E27FC236}">
              <a16:creationId xmlns:a16="http://schemas.microsoft.com/office/drawing/2014/main" id="{00000000-0008-0000-0D00-00006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4" name="image17.jpg">
          <a:extLst>
            <a:ext uri="{FF2B5EF4-FFF2-40B4-BE49-F238E27FC236}">
              <a16:creationId xmlns:a16="http://schemas.microsoft.com/office/drawing/2014/main" id="{00000000-0008-0000-0D00-00006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5" name="image3.png">
          <a:extLst>
            <a:ext uri="{FF2B5EF4-FFF2-40B4-BE49-F238E27FC236}">
              <a16:creationId xmlns:a16="http://schemas.microsoft.com/office/drawing/2014/main" id="{00000000-0008-0000-0D00-00006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6" name="image17.jpg">
          <a:extLst>
            <a:ext uri="{FF2B5EF4-FFF2-40B4-BE49-F238E27FC236}">
              <a16:creationId xmlns:a16="http://schemas.microsoft.com/office/drawing/2014/main" id="{00000000-0008-0000-0D00-00006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7" name="image3.png">
          <a:extLst>
            <a:ext uri="{FF2B5EF4-FFF2-40B4-BE49-F238E27FC236}">
              <a16:creationId xmlns:a16="http://schemas.microsoft.com/office/drawing/2014/main" id="{00000000-0008-0000-0D00-00006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8" name="image17.jpg">
          <a:extLst>
            <a:ext uri="{FF2B5EF4-FFF2-40B4-BE49-F238E27FC236}">
              <a16:creationId xmlns:a16="http://schemas.microsoft.com/office/drawing/2014/main" id="{00000000-0008-0000-0D00-00007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9" name="image3.png">
          <a:extLst>
            <a:ext uri="{FF2B5EF4-FFF2-40B4-BE49-F238E27FC236}">
              <a16:creationId xmlns:a16="http://schemas.microsoft.com/office/drawing/2014/main" id="{00000000-0008-0000-0D00-00007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0" name="image17.jpg">
          <a:extLst>
            <a:ext uri="{FF2B5EF4-FFF2-40B4-BE49-F238E27FC236}">
              <a16:creationId xmlns:a16="http://schemas.microsoft.com/office/drawing/2014/main" id="{00000000-0008-0000-0D00-00007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71" name="image3.png">
          <a:extLst>
            <a:ext uri="{FF2B5EF4-FFF2-40B4-BE49-F238E27FC236}">
              <a16:creationId xmlns:a16="http://schemas.microsoft.com/office/drawing/2014/main" id="{00000000-0008-0000-0D00-00007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2" name="image17.jpg">
          <a:extLst>
            <a:ext uri="{FF2B5EF4-FFF2-40B4-BE49-F238E27FC236}">
              <a16:creationId xmlns:a16="http://schemas.microsoft.com/office/drawing/2014/main" id="{00000000-0008-0000-0D00-00007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3" name="image3.png">
          <a:extLst>
            <a:ext uri="{FF2B5EF4-FFF2-40B4-BE49-F238E27FC236}">
              <a16:creationId xmlns:a16="http://schemas.microsoft.com/office/drawing/2014/main" id="{00000000-0008-0000-0D00-00007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4" name="image17.jpg">
          <a:extLst>
            <a:ext uri="{FF2B5EF4-FFF2-40B4-BE49-F238E27FC236}">
              <a16:creationId xmlns:a16="http://schemas.microsoft.com/office/drawing/2014/main" id="{00000000-0008-0000-0D00-00007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5" name="image3.png">
          <a:extLst>
            <a:ext uri="{FF2B5EF4-FFF2-40B4-BE49-F238E27FC236}">
              <a16:creationId xmlns:a16="http://schemas.microsoft.com/office/drawing/2014/main" id="{00000000-0008-0000-0D00-00007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6" name="image17.jpg">
          <a:extLst>
            <a:ext uri="{FF2B5EF4-FFF2-40B4-BE49-F238E27FC236}">
              <a16:creationId xmlns:a16="http://schemas.microsoft.com/office/drawing/2014/main" id="{00000000-0008-0000-0D00-00007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7" name="image3.png">
          <a:extLst>
            <a:ext uri="{FF2B5EF4-FFF2-40B4-BE49-F238E27FC236}">
              <a16:creationId xmlns:a16="http://schemas.microsoft.com/office/drawing/2014/main" id="{00000000-0008-0000-0D00-00007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8" name="image17.jpg">
          <a:extLst>
            <a:ext uri="{FF2B5EF4-FFF2-40B4-BE49-F238E27FC236}">
              <a16:creationId xmlns:a16="http://schemas.microsoft.com/office/drawing/2014/main" id="{00000000-0008-0000-0D00-00007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79" name="image3.png">
          <a:extLst>
            <a:ext uri="{FF2B5EF4-FFF2-40B4-BE49-F238E27FC236}">
              <a16:creationId xmlns:a16="http://schemas.microsoft.com/office/drawing/2014/main" id="{00000000-0008-0000-0D00-00007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0" name="image17.jpg">
          <a:extLst>
            <a:ext uri="{FF2B5EF4-FFF2-40B4-BE49-F238E27FC236}">
              <a16:creationId xmlns:a16="http://schemas.microsoft.com/office/drawing/2014/main" id="{00000000-0008-0000-0D00-00007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1" name="image3.png">
          <a:extLst>
            <a:ext uri="{FF2B5EF4-FFF2-40B4-BE49-F238E27FC236}">
              <a16:creationId xmlns:a16="http://schemas.microsoft.com/office/drawing/2014/main" id="{00000000-0008-0000-0D00-00007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2" name="image17.jpg">
          <a:extLst>
            <a:ext uri="{FF2B5EF4-FFF2-40B4-BE49-F238E27FC236}">
              <a16:creationId xmlns:a16="http://schemas.microsoft.com/office/drawing/2014/main" id="{00000000-0008-0000-0D00-00007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3" name="image3.png">
          <a:extLst>
            <a:ext uri="{FF2B5EF4-FFF2-40B4-BE49-F238E27FC236}">
              <a16:creationId xmlns:a16="http://schemas.microsoft.com/office/drawing/2014/main" id="{00000000-0008-0000-0D00-00007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4" name="image17.jpg">
          <a:extLst>
            <a:ext uri="{FF2B5EF4-FFF2-40B4-BE49-F238E27FC236}">
              <a16:creationId xmlns:a16="http://schemas.microsoft.com/office/drawing/2014/main" id="{00000000-0008-0000-0D00-00008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5" name="image3.png">
          <a:extLst>
            <a:ext uri="{FF2B5EF4-FFF2-40B4-BE49-F238E27FC236}">
              <a16:creationId xmlns:a16="http://schemas.microsoft.com/office/drawing/2014/main" id="{00000000-0008-0000-0D00-00008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6" name="image17.jpg">
          <a:extLst>
            <a:ext uri="{FF2B5EF4-FFF2-40B4-BE49-F238E27FC236}">
              <a16:creationId xmlns:a16="http://schemas.microsoft.com/office/drawing/2014/main" id="{00000000-0008-0000-0D00-00008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87" name="image3.png">
          <a:extLst>
            <a:ext uri="{FF2B5EF4-FFF2-40B4-BE49-F238E27FC236}">
              <a16:creationId xmlns:a16="http://schemas.microsoft.com/office/drawing/2014/main" id="{00000000-0008-0000-0D00-00008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8" name="image17.jpg">
          <a:extLst>
            <a:ext uri="{FF2B5EF4-FFF2-40B4-BE49-F238E27FC236}">
              <a16:creationId xmlns:a16="http://schemas.microsoft.com/office/drawing/2014/main" id="{00000000-0008-0000-0D00-00008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9" name="image3.png">
          <a:extLst>
            <a:ext uri="{FF2B5EF4-FFF2-40B4-BE49-F238E27FC236}">
              <a16:creationId xmlns:a16="http://schemas.microsoft.com/office/drawing/2014/main" id="{00000000-0008-0000-0D00-00008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0" name="image17.jpg">
          <a:extLst>
            <a:ext uri="{FF2B5EF4-FFF2-40B4-BE49-F238E27FC236}">
              <a16:creationId xmlns:a16="http://schemas.microsoft.com/office/drawing/2014/main" id="{00000000-0008-0000-0D00-00008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1" name="image3.png">
          <a:extLst>
            <a:ext uri="{FF2B5EF4-FFF2-40B4-BE49-F238E27FC236}">
              <a16:creationId xmlns:a16="http://schemas.microsoft.com/office/drawing/2014/main" id="{00000000-0008-0000-0D00-00008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2" name="image17.jpg">
          <a:extLst>
            <a:ext uri="{FF2B5EF4-FFF2-40B4-BE49-F238E27FC236}">
              <a16:creationId xmlns:a16="http://schemas.microsoft.com/office/drawing/2014/main" id="{00000000-0008-0000-0D00-00008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3" name="image3.png">
          <a:extLst>
            <a:ext uri="{FF2B5EF4-FFF2-40B4-BE49-F238E27FC236}">
              <a16:creationId xmlns:a16="http://schemas.microsoft.com/office/drawing/2014/main" id="{00000000-0008-0000-0D00-00008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4" name="image17.jpg">
          <a:extLst>
            <a:ext uri="{FF2B5EF4-FFF2-40B4-BE49-F238E27FC236}">
              <a16:creationId xmlns:a16="http://schemas.microsoft.com/office/drawing/2014/main" id="{00000000-0008-0000-0D00-00008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95" name="image3.png">
          <a:extLst>
            <a:ext uri="{FF2B5EF4-FFF2-40B4-BE49-F238E27FC236}">
              <a16:creationId xmlns:a16="http://schemas.microsoft.com/office/drawing/2014/main" id="{00000000-0008-0000-0D00-00008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96" name="image17.jpg">
          <a:extLst>
            <a:ext uri="{FF2B5EF4-FFF2-40B4-BE49-F238E27FC236}">
              <a16:creationId xmlns:a16="http://schemas.microsoft.com/office/drawing/2014/main" id="{00000000-0008-0000-0D00-00008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97" name="image3.png">
          <a:extLst>
            <a:ext uri="{FF2B5EF4-FFF2-40B4-BE49-F238E27FC236}">
              <a16:creationId xmlns:a16="http://schemas.microsoft.com/office/drawing/2014/main" id="{00000000-0008-0000-0D00-00008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8" name="image17.jpg">
          <a:extLst>
            <a:ext uri="{FF2B5EF4-FFF2-40B4-BE49-F238E27FC236}">
              <a16:creationId xmlns:a16="http://schemas.microsoft.com/office/drawing/2014/main" id="{00000000-0008-0000-0D00-00008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9" name="image3.png">
          <a:extLst>
            <a:ext uri="{FF2B5EF4-FFF2-40B4-BE49-F238E27FC236}">
              <a16:creationId xmlns:a16="http://schemas.microsoft.com/office/drawing/2014/main" id="{00000000-0008-0000-0D00-00008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00" name="image17.jpg">
          <a:extLst>
            <a:ext uri="{FF2B5EF4-FFF2-40B4-BE49-F238E27FC236}">
              <a16:creationId xmlns:a16="http://schemas.microsoft.com/office/drawing/2014/main" id="{00000000-0008-0000-0D00-00009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01" name="image3.png">
          <a:extLst>
            <a:ext uri="{FF2B5EF4-FFF2-40B4-BE49-F238E27FC236}">
              <a16:creationId xmlns:a16="http://schemas.microsoft.com/office/drawing/2014/main" id="{00000000-0008-0000-0D00-00009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02" name="image17.jpg">
          <a:extLst>
            <a:ext uri="{FF2B5EF4-FFF2-40B4-BE49-F238E27FC236}">
              <a16:creationId xmlns:a16="http://schemas.microsoft.com/office/drawing/2014/main" id="{00000000-0008-0000-0D00-00009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03" name="image3.png">
          <a:extLst>
            <a:ext uri="{FF2B5EF4-FFF2-40B4-BE49-F238E27FC236}">
              <a16:creationId xmlns:a16="http://schemas.microsoft.com/office/drawing/2014/main" id="{00000000-0008-0000-0D00-00009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04" name="image17.jpg">
          <a:extLst>
            <a:ext uri="{FF2B5EF4-FFF2-40B4-BE49-F238E27FC236}">
              <a16:creationId xmlns:a16="http://schemas.microsoft.com/office/drawing/2014/main" id="{00000000-0008-0000-0D00-00009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05" name="image3.png">
          <a:extLst>
            <a:ext uri="{FF2B5EF4-FFF2-40B4-BE49-F238E27FC236}">
              <a16:creationId xmlns:a16="http://schemas.microsoft.com/office/drawing/2014/main" id="{00000000-0008-0000-0D00-00009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06" name="image17.jpg">
          <a:extLst>
            <a:ext uri="{FF2B5EF4-FFF2-40B4-BE49-F238E27FC236}">
              <a16:creationId xmlns:a16="http://schemas.microsoft.com/office/drawing/2014/main" id="{00000000-0008-0000-0D00-00009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07" name="image3.png">
          <a:extLst>
            <a:ext uri="{FF2B5EF4-FFF2-40B4-BE49-F238E27FC236}">
              <a16:creationId xmlns:a16="http://schemas.microsoft.com/office/drawing/2014/main" id="{00000000-0008-0000-0D00-00009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08" name="image17.jpg">
          <a:extLst>
            <a:ext uri="{FF2B5EF4-FFF2-40B4-BE49-F238E27FC236}">
              <a16:creationId xmlns:a16="http://schemas.microsoft.com/office/drawing/2014/main" id="{00000000-0008-0000-0D00-00009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09" name="image3.png">
          <a:extLst>
            <a:ext uri="{FF2B5EF4-FFF2-40B4-BE49-F238E27FC236}">
              <a16:creationId xmlns:a16="http://schemas.microsoft.com/office/drawing/2014/main" id="{00000000-0008-0000-0D00-00009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10" name="image17.jpg">
          <a:extLst>
            <a:ext uri="{FF2B5EF4-FFF2-40B4-BE49-F238E27FC236}">
              <a16:creationId xmlns:a16="http://schemas.microsoft.com/office/drawing/2014/main" id="{00000000-0008-0000-0D00-00009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11" name="image3.png">
          <a:extLst>
            <a:ext uri="{FF2B5EF4-FFF2-40B4-BE49-F238E27FC236}">
              <a16:creationId xmlns:a16="http://schemas.microsoft.com/office/drawing/2014/main" id="{00000000-0008-0000-0D00-00009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12" name="image17.jpg">
          <a:extLst>
            <a:ext uri="{FF2B5EF4-FFF2-40B4-BE49-F238E27FC236}">
              <a16:creationId xmlns:a16="http://schemas.microsoft.com/office/drawing/2014/main" id="{00000000-0008-0000-0D00-00009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13" name="image3.png">
          <a:extLst>
            <a:ext uri="{FF2B5EF4-FFF2-40B4-BE49-F238E27FC236}">
              <a16:creationId xmlns:a16="http://schemas.microsoft.com/office/drawing/2014/main" id="{00000000-0008-0000-0D00-00009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14" name="image17.jpg">
          <a:extLst>
            <a:ext uri="{FF2B5EF4-FFF2-40B4-BE49-F238E27FC236}">
              <a16:creationId xmlns:a16="http://schemas.microsoft.com/office/drawing/2014/main" id="{00000000-0008-0000-0D00-00009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15" name="image3.png">
          <a:extLst>
            <a:ext uri="{FF2B5EF4-FFF2-40B4-BE49-F238E27FC236}">
              <a16:creationId xmlns:a16="http://schemas.microsoft.com/office/drawing/2014/main" id="{00000000-0008-0000-0D00-00009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16" name="image17.jpg">
          <a:extLst>
            <a:ext uri="{FF2B5EF4-FFF2-40B4-BE49-F238E27FC236}">
              <a16:creationId xmlns:a16="http://schemas.microsoft.com/office/drawing/2014/main" id="{00000000-0008-0000-0D00-0000A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17" name="image3.png">
          <a:extLst>
            <a:ext uri="{FF2B5EF4-FFF2-40B4-BE49-F238E27FC236}">
              <a16:creationId xmlns:a16="http://schemas.microsoft.com/office/drawing/2014/main" id="{00000000-0008-0000-0D00-0000A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18" name="image17.jpg">
          <a:extLst>
            <a:ext uri="{FF2B5EF4-FFF2-40B4-BE49-F238E27FC236}">
              <a16:creationId xmlns:a16="http://schemas.microsoft.com/office/drawing/2014/main" id="{00000000-0008-0000-0D00-0000A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19" name="image3.png">
          <a:extLst>
            <a:ext uri="{FF2B5EF4-FFF2-40B4-BE49-F238E27FC236}">
              <a16:creationId xmlns:a16="http://schemas.microsoft.com/office/drawing/2014/main" id="{00000000-0008-0000-0D00-0000A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0" name="image17.jpg">
          <a:extLst>
            <a:ext uri="{FF2B5EF4-FFF2-40B4-BE49-F238E27FC236}">
              <a16:creationId xmlns:a16="http://schemas.microsoft.com/office/drawing/2014/main" id="{00000000-0008-0000-0D00-0000A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1" name="image3.png">
          <a:extLst>
            <a:ext uri="{FF2B5EF4-FFF2-40B4-BE49-F238E27FC236}">
              <a16:creationId xmlns:a16="http://schemas.microsoft.com/office/drawing/2014/main" id="{00000000-0008-0000-0D00-0000A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2" name="image17.jpg">
          <a:extLst>
            <a:ext uri="{FF2B5EF4-FFF2-40B4-BE49-F238E27FC236}">
              <a16:creationId xmlns:a16="http://schemas.microsoft.com/office/drawing/2014/main" id="{00000000-0008-0000-0D00-0000A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3" name="image3.png">
          <a:extLst>
            <a:ext uri="{FF2B5EF4-FFF2-40B4-BE49-F238E27FC236}">
              <a16:creationId xmlns:a16="http://schemas.microsoft.com/office/drawing/2014/main" id="{00000000-0008-0000-0D00-0000A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4" name="image17.jpg">
          <a:extLst>
            <a:ext uri="{FF2B5EF4-FFF2-40B4-BE49-F238E27FC236}">
              <a16:creationId xmlns:a16="http://schemas.microsoft.com/office/drawing/2014/main" id="{00000000-0008-0000-0D00-0000A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5" name="image3.png">
          <a:extLst>
            <a:ext uri="{FF2B5EF4-FFF2-40B4-BE49-F238E27FC236}">
              <a16:creationId xmlns:a16="http://schemas.microsoft.com/office/drawing/2014/main" id="{00000000-0008-0000-0D00-0000A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6" name="image17.jpg">
          <a:extLst>
            <a:ext uri="{FF2B5EF4-FFF2-40B4-BE49-F238E27FC236}">
              <a16:creationId xmlns:a16="http://schemas.microsoft.com/office/drawing/2014/main" id="{00000000-0008-0000-0D00-0000A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27" name="image3.png">
          <a:extLst>
            <a:ext uri="{FF2B5EF4-FFF2-40B4-BE49-F238E27FC236}">
              <a16:creationId xmlns:a16="http://schemas.microsoft.com/office/drawing/2014/main" id="{00000000-0008-0000-0D00-0000A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8" name="image17.jpg">
          <a:extLst>
            <a:ext uri="{FF2B5EF4-FFF2-40B4-BE49-F238E27FC236}">
              <a16:creationId xmlns:a16="http://schemas.microsoft.com/office/drawing/2014/main" id="{00000000-0008-0000-0D00-0000A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9" name="image3.png">
          <a:extLst>
            <a:ext uri="{FF2B5EF4-FFF2-40B4-BE49-F238E27FC236}">
              <a16:creationId xmlns:a16="http://schemas.microsoft.com/office/drawing/2014/main" id="{00000000-0008-0000-0D00-0000A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0" name="image17.jpg">
          <a:extLst>
            <a:ext uri="{FF2B5EF4-FFF2-40B4-BE49-F238E27FC236}">
              <a16:creationId xmlns:a16="http://schemas.microsoft.com/office/drawing/2014/main" id="{00000000-0008-0000-0D00-0000A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1" name="image3.png">
          <a:extLst>
            <a:ext uri="{FF2B5EF4-FFF2-40B4-BE49-F238E27FC236}">
              <a16:creationId xmlns:a16="http://schemas.microsoft.com/office/drawing/2014/main" id="{00000000-0008-0000-0D00-0000A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2" name="image17.jpg">
          <a:extLst>
            <a:ext uri="{FF2B5EF4-FFF2-40B4-BE49-F238E27FC236}">
              <a16:creationId xmlns:a16="http://schemas.microsoft.com/office/drawing/2014/main" id="{00000000-0008-0000-0D00-0000B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3" name="image3.png">
          <a:extLst>
            <a:ext uri="{FF2B5EF4-FFF2-40B4-BE49-F238E27FC236}">
              <a16:creationId xmlns:a16="http://schemas.microsoft.com/office/drawing/2014/main" id="{00000000-0008-0000-0D00-0000B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34" name="image17.jpg">
          <a:extLst>
            <a:ext uri="{FF2B5EF4-FFF2-40B4-BE49-F238E27FC236}">
              <a16:creationId xmlns:a16="http://schemas.microsoft.com/office/drawing/2014/main" id="{00000000-0008-0000-0D00-0000B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35" name="image3.png">
          <a:extLst>
            <a:ext uri="{FF2B5EF4-FFF2-40B4-BE49-F238E27FC236}">
              <a16:creationId xmlns:a16="http://schemas.microsoft.com/office/drawing/2014/main" id="{00000000-0008-0000-0D00-0000B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6" name="image17.jpg">
          <a:extLst>
            <a:ext uri="{FF2B5EF4-FFF2-40B4-BE49-F238E27FC236}">
              <a16:creationId xmlns:a16="http://schemas.microsoft.com/office/drawing/2014/main" id="{00000000-0008-0000-0D00-0000B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7" name="image3.png">
          <a:extLst>
            <a:ext uri="{FF2B5EF4-FFF2-40B4-BE49-F238E27FC236}">
              <a16:creationId xmlns:a16="http://schemas.microsoft.com/office/drawing/2014/main" id="{00000000-0008-0000-0D00-0000B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8" name="image17.jpg">
          <a:extLst>
            <a:ext uri="{FF2B5EF4-FFF2-40B4-BE49-F238E27FC236}">
              <a16:creationId xmlns:a16="http://schemas.microsoft.com/office/drawing/2014/main" id="{00000000-0008-0000-0D00-0000B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9" name="image3.png">
          <a:extLst>
            <a:ext uri="{FF2B5EF4-FFF2-40B4-BE49-F238E27FC236}">
              <a16:creationId xmlns:a16="http://schemas.microsoft.com/office/drawing/2014/main" id="{00000000-0008-0000-0D00-0000B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0" name="image17.jpg">
          <a:extLst>
            <a:ext uri="{FF2B5EF4-FFF2-40B4-BE49-F238E27FC236}">
              <a16:creationId xmlns:a16="http://schemas.microsoft.com/office/drawing/2014/main" id="{00000000-0008-0000-0D00-0000B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1" name="image3.png">
          <a:extLst>
            <a:ext uri="{FF2B5EF4-FFF2-40B4-BE49-F238E27FC236}">
              <a16:creationId xmlns:a16="http://schemas.microsoft.com/office/drawing/2014/main" id="{00000000-0008-0000-0D00-0000B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42" name="image17.jpg">
          <a:extLst>
            <a:ext uri="{FF2B5EF4-FFF2-40B4-BE49-F238E27FC236}">
              <a16:creationId xmlns:a16="http://schemas.microsoft.com/office/drawing/2014/main" id="{00000000-0008-0000-0D00-0000B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43" name="image3.png">
          <a:extLst>
            <a:ext uri="{FF2B5EF4-FFF2-40B4-BE49-F238E27FC236}">
              <a16:creationId xmlns:a16="http://schemas.microsoft.com/office/drawing/2014/main" id="{00000000-0008-0000-0D00-0000B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4" name="image17.jpg">
          <a:extLst>
            <a:ext uri="{FF2B5EF4-FFF2-40B4-BE49-F238E27FC236}">
              <a16:creationId xmlns:a16="http://schemas.microsoft.com/office/drawing/2014/main" id="{00000000-0008-0000-0D00-0000B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5" name="image3.png">
          <a:extLst>
            <a:ext uri="{FF2B5EF4-FFF2-40B4-BE49-F238E27FC236}">
              <a16:creationId xmlns:a16="http://schemas.microsoft.com/office/drawing/2014/main" id="{00000000-0008-0000-0D00-0000B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6" name="image17.jpg">
          <a:extLst>
            <a:ext uri="{FF2B5EF4-FFF2-40B4-BE49-F238E27FC236}">
              <a16:creationId xmlns:a16="http://schemas.microsoft.com/office/drawing/2014/main" id="{00000000-0008-0000-0D00-0000B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7" name="image3.png">
          <a:extLst>
            <a:ext uri="{FF2B5EF4-FFF2-40B4-BE49-F238E27FC236}">
              <a16:creationId xmlns:a16="http://schemas.microsoft.com/office/drawing/2014/main" id="{00000000-0008-0000-0D00-0000B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8" name="image17.jpg">
          <a:extLst>
            <a:ext uri="{FF2B5EF4-FFF2-40B4-BE49-F238E27FC236}">
              <a16:creationId xmlns:a16="http://schemas.microsoft.com/office/drawing/2014/main" id="{00000000-0008-0000-0D00-0000C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9" name="image3.png">
          <a:extLst>
            <a:ext uri="{FF2B5EF4-FFF2-40B4-BE49-F238E27FC236}">
              <a16:creationId xmlns:a16="http://schemas.microsoft.com/office/drawing/2014/main" id="{00000000-0008-0000-0D00-0000C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0" name="image17.jpg">
          <a:extLst>
            <a:ext uri="{FF2B5EF4-FFF2-40B4-BE49-F238E27FC236}">
              <a16:creationId xmlns:a16="http://schemas.microsoft.com/office/drawing/2014/main" id="{00000000-0008-0000-0D00-0000C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51" name="image3.png">
          <a:extLst>
            <a:ext uri="{FF2B5EF4-FFF2-40B4-BE49-F238E27FC236}">
              <a16:creationId xmlns:a16="http://schemas.microsoft.com/office/drawing/2014/main" id="{00000000-0008-0000-0D00-0000C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2" name="image17.jpg">
          <a:extLst>
            <a:ext uri="{FF2B5EF4-FFF2-40B4-BE49-F238E27FC236}">
              <a16:creationId xmlns:a16="http://schemas.microsoft.com/office/drawing/2014/main" id="{00000000-0008-0000-0D00-0000C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3" name="image3.png">
          <a:extLst>
            <a:ext uri="{FF2B5EF4-FFF2-40B4-BE49-F238E27FC236}">
              <a16:creationId xmlns:a16="http://schemas.microsoft.com/office/drawing/2014/main" id="{00000000-0008-0000-0D00-0000C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4" name="image17.jpg">
          <a:extLst>
            <a:ext uri="{FF2B5EF4-FFF2-40B4-BE49-F238E27FC236}">
              <a16:creationId xmlns:a16="http://schemas.microsoft.com/office/drawing/2014/main" id="{00000000-0008-0000-0D00-0000C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5" name="image3.png">
          <a:extLst>
            <a:ext uri="{FF2B5EF4-FFF2-40B4-BE49-F238E27FC236}">
              <a16:creationId xmlns:a16="http://schemas.microsoft.com/office/drawing/2014/main" id="{00000000-0008-0000-0D00-0000C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6" name="image17.jpg">
          <a:extLst>
            <a:ext uri="{FF2B5EF4-FFF2-40B4-BE49-F238E27FC236}">
              <a16:creationId xmlns:a16="http://schemas.microsoft.com/office/drawing/2014/main" id="{00000000-0008-0000-0D00-0000C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7" name="image3.png">
          <a:extLst>
            <a:ext uri="{FF2B5EF4-FFF2-40B4-BE49-F238E27FC236}">
              <a16:creationId xmlns:a16="http://schemas.microsoft.com/office/drawing/2014/main" id="{00000000-0008-0000-0D00-0000C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8" name="image17.jpg">
          <a:extLst>
            <a:ext uri="{FF2B5EF4-FFF2-40B4-BE49-F238E27FC236}">
              <a16:creationId xmlns:a16="http://schemas.microsoft.com/office/drawing/2014/main" id="{00000000-0008-0000-0D00-0000C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59" name="image3.png">
          <a:extLst>
            <a:ext uri="{FF2B5EF4-FFF2-40B4-BE49-F238E27FC236}">
              <a16:creationId xmlns:a16="http://schemas.microsoft.com/office/drawing/2014/main" id="{00000000-0008-0000-0D00-0000C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0" name="image17.jpg">
          <a:extLst>
            <a:ext uri="{FF2B5EF4-FFF2-40B4-BE49-F238E27FC236}">
              <a16:creationId xmlns:a16="http://schemas.microsoft.com/office/drawing/2014/main" id="{00000000-0008-0000-0D00-0000C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1" name="image3.png">
          <a:extLst>
            <a:ext uri="{FF2B5EF4-FFF2-40B4-BE49-F238E27FC236}">
              <a16:creationId xmlns:a16="http://schemas.microsoft.com/office/drawing/2014/main" id="{00000000-0008-0000-0D00-0000C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2" name="image17.jpg">
          <a:extLst>
            <a:ext uri="{FF2B5EF4-FFF2-40B4-BE49-F238E27FC236}">
              <a16:creationId xmlns:a16="http://schemas.microsoft.com/office/drawing/2014/main" id="{00000000-0008-0000-0D00-0000C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3" name="image3.png">
          <a:extLst>
            <a:ext uri="{FF2B5EF4-FFF2-40B4-BE49-F238E27FC236}">
              <a16:creationId xmlns:a16="http://schemas.microsoft.com/office/drawing/2014/main" id="{00000000-0008-0000-0D00-0000C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4" name="image17.jpg">
          <a:extLst>
            <a:ext uri="{FF2B5EF4-FFF2-40B4-BE49-F238E27FC236}">
              <a16:creationId xmlns:a16="http://schemas.microsoft.com/office/drawing/2014/main" id="{00000000-0008-0000-0D00-0000D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5" name="image3.png">
          <a:extLst>
            <a:ext uri="{FF2B5EF4-FFF2-40B4-BE49-F238E27FC236}">
              <a16:creationId xmlns:a16="http://schemas.microsoft.com/office/drawing/2014/main" id="{00000000-0008-0000-0D00-0000D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66" name="image17.jpg">
          <a:extLst>
            <a:ext uri="{FF2B5EF4-FFF2-40B4-BE49-F238E27FC236}">
              <a16:creationId xmlns:a16="http://schemas.microsoft.com/office/drawing/2014/main" id="{00000000-0008-0000-0D00-0000D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67" name="image3.png">
          <a:extLst>
            <a:ext uri="{FF2B5EF4-FFF2-40B4-BE49-F238E27FC236}">
              <a16:creationId xmlns:a16="http://schemas.microsoft.com/office/drawing/2014/main" id="{00000000-0008-0000-0D00-0000D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8" name="image17.jpg">
          <a:extLst>
            <a:ext uri="{FF2B5EF4-FFF2-40B4-BE49-F238E27FC236}">
              <a16:creationId xmlns:a16="http://schemas.microsoft.com/office/drawing/2014/main" id="{00000000-0008-0000-0D00-0000D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9" name="image3.png">
          <a:extLst>
            <a:ext uri="{FF2B5EF4-FFF2-40B4-BE49-F238E27FC236}">
              <a16:creationId xmlns:a16="http://schemas.microsoft.com/office/drawing/2014/main" id="{00000000-0008-0000-0D00-0000D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0" name="image17.jpg">
          <a:extLst>
            <a:ext uri="{FF2B5EF4-FFF2-40B4-BE49-F238E27FC236}">
              <a16:creationId xmlns:a16="http://schemas.microsoft.com/office/drawing/2014/main" id="{00000000-0008-0000-0D00-0000D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1" name="image3.png">
          <a:extLst>
            <a:ext uri="{FF2B5EF4-FFF2-40B4-BE49-F238E27FC236}">
              <a16:creationId xmlns:a16="http://schemas.microsoft.com/office/drawing/2014/main" id="{00000000-0008-0000-0D00-0000D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2" name="image17.jpg">
          <a:extLst>
            <a:ext uri="{FF2B5EF4-FFF2-40B4-BE49-F238E27FC236}">
              <a16:creationId xmlns:a16="http://schemas.microsoft.com/office/drawing/2014/main" id="{00000000-0008-0000-0D00-0000D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3" name="image3.png">
          <a:extLst>
            <a:ext uri="{FF2B5EF4-FFF2-40B4-BE49-F238E27FC236}">
              <a16:creationId xmlns:a16="http://schemas.microsoft.com/office/drawing/2014/main" id="{00000000-0008-0000-0D00-0000D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74" name="image17.jpg">
          <a:extLst>
            <a:ext uri="{FF2B5EF4-FFF2-40B4-BE49-F238E27FC236}">
              <a16:creationId xmlns:a16="http://schemas.microsoft.com/office/drawing/2014/main" id="{00000000-0008-0000-0D00-0000D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75" name="image3.png">
          <a:extLst>
            <a:ext uri="{FF2B5EF4-FFF2-40B4-BE49-F238E27FC236}">
              <a16:creationId xmlns:a16="http://schemas.microsoft.com/office/drawing/2014/main" id="{00000000-0008-0000-0D00-0000D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6" name="image17.jpg">
          <a:extLst>
            <a:ext uri="{FF2B5EF4-FFF2-40B4-BE49-F238E27FC236}">
              <a16:creationId xmlns:a16="http://schemas.microsoft.com/office/drawing/2014/main" id="{00000000-0008-0000-0D00-0000D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7" name="image3.png">
          <a:extLst>
            <a:ext uri="{FF2B5EF4-FFF2-40B4-BE49-F238E27FC236}">
              <a16:creationId xmlns:a16="http://schemas.microsoft.com/office/drawing/2014/main" id="{00000000-0008-0000-0D00-0000D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8" name="image17.jpg">
          <a:extLst>
            <a:ext uri="{FF2B5EF4-FFF2-40B4-BE49-F238E27FC236}">
              <a16:creationId xmlns:a16="http://schemas.microsoft.com/office/drawing/2014/main" id="{00000000-0008-0000-0D00-0000D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9" name="image3.png">
          <a:extLst>
            <a:ext uri="{FF2B5EF4-FFF2-40B4-BE49-F238E27FC236}">
              <a16:creationId xmlns:a16="http://schemas.microsoft.com/office/drawing/2014/main" id="{00000000-0008-0000-0D00-0000D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0" name="image17.jpg">
          <a:extLst>
            <a:ext uri="{FF2B5EF4-FFF2-40B4-BE49-F238E27FC236}">
              <a16:creationId xmlns:a16="http://schemas.microsoft.com/office/drawing/2014/main" id="{00000000-0008-0000-0D00-0000E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1" name="image3.png">
          <a:extLst>
            <a:ext uri="{FF2B5EF4-FFF2-40B4-BE49-F238E27FC236}">
              <a16:creationId xmlns:a16="http://schemas.microsoft.com/office/drawing/2014/main" id="{00000000-0008-0000-0D00-0000E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2" name="image17.jpg">
          <a:extLst>
            <a:ext uri="{FF2B5EF4-FFF2-40B4-BE49-F238E27FC236}">
              <a16:creationId xmlns:a16="http://schemas.microsoft.com/office/drawing/2014/main" id="{00000000-0008-0000-0D00-0000E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83" name="image3.png">
          <a:extLst>
            <a:ext uri="{FF2B5EF4-FFF2-40B4-BE49-F238E27FC236}">
              <a16:creationId xmlns:a16="http://schemas.microsoft.com/office/drawing/2014/main" id="{00000000-0008-0000-0D00-0000E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4" name="image17.jpg">
          <a:extLst>
            <a:ext uri="{FF2B5EF4-FFF2-40B4-BE49-F238E27FC236}">
              <a16:creationId xmlns:a16="http://schemas.microsoft.com/office/drawing/2014/main" id="{00000000-0008-0000-0D00-0000E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5" name="image3.png">
          <a:extLst>
            <a:ext uri="{FF2B5EF4-FFF2-40B4-BE49-F238E27FC236}">
              <a16:creationId xmlns:a16="http://schemas.microsoft.com/office/drawing/2014/main" id="{00000000-0008-0000-0D00-0000E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6" name="image17.jpg">
          <a:extLst>
            <a:ext uri="{FF2B5EF4-FFF2-40B4-BE49-F238E27FC236}">
              <a16:creationId xmlns:a16="http://schemas.microsoft.com/office/drawing/2014/main" id="{00000000-0008-0000-0D00-0000E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7" name="image3.png">
          <a:extLst>
            <a:ext uri="{FF2B5EF4-FFF2-40B4-BE49-F238E27FC236}">
              <a16:creationId xmlns:a16="http://schemas.microsoft.com/office/drawing/2014/main" id="{00000000-0008-0000-0D00-0000E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8" name="image17.jpg">
          <a:extLst>
            <a:ext uri="{FF2B5EF4-FFF2-40B4-BE49-F238E27FC236}">
              <a16:creationId xmlns:a16="http://schemas.microsoft.com/office/drawing/2014/main" id="{00000000-0008-0000-0D00-0000E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9" name="image3.png">
          <a:extLst>
            <a:ext uri="{FF2B5EF4-FFF2-40B4-BE49-F238E27FC236}">
              <a16:creationId xmlns:a16="http://schemas.microsoft.com/office/drawing/2014/main" id="{00000000-0008-0000-0D00-0000E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90" name="image17.jpg">
          <a:extLst>
            <a:ext uri="{FF2B5EF4-FFF2-40B4-BE49-F238E27FC236}">
              <a16:creationId xmlns:a16="http://schemas.microsoft.com/office/drawing/2014/main" id="{00000000-0008-0000-0D00-0000E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91" name="image3.png">
          <a:extLst>
            <a:ext uri="{FF2B5EF4-FFF2-40B4-BE49-F238E27FC236}">
              <a16:creationId xmlns:a16="http://schemas.microsoft.com/office/drawing/2014/main" id="{00000000-0008-0000-0D00-0000E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92" name="image17.jpg">
          <a:extLst>
            <a:ext uri="{FF2B5EF4-FFF2-40B4-BE49-F238E27FC236}">
              <a16:creationId xmlns:a16="http://schemas.microsoft.com/office/drawing/2014/main" id="{00000000-0008-0000-0D00-0000E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93" name="image3.png">
          <a:extLst>
            <a:ext uri="{FF2B5EF4-FFF2-40B4-BE49-F238E27FC236}">
              <a16:creationId xmlns:a16="http://schemas.microsoft.com/office/drawing/2014/main" id="{00000000-0008-0000-0D00-0000E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4" name="image17.jpg">
          <a:extLst>
            <a:ext uri="{FF2B5EF4-FFF2-40B4-BE49-F238E27FC236}">
              <a16:creationId xmlns:a16="http://schemas.microsoft.com/office/drawing/2014/main" id="{00000000-0008-0000-0D00-0000E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5" name="image3.png">
          <a:extLst>
            <a:ext uri="{FF2B5EF4-FFF2-40B4-BE49-F238E27FC236}">
              <a16:creationId xmlns:a16="http://schemas.microsoft.com/office/drawing/2014/main" id="{00000000-0008-0000-0D00-0000E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6" name="image17.jpg">
          <a:extLst>
            <a:ext uri="{FF2B5EF4-FFF2-40B4-BE49-F238E27FC236}">
              <a16:creationId xmlns:a16="http://schemas.microsoft.com/office/drawing/2014/main" id="{00000000-0008-0000-0D00-0000F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7" name="image3.png">
          <a:extLst>
            <a:ext uri="{FF2B5EF4-FFF2-40B4-BE49-F238E27FC236}">
              <a16:creationId xmlns:a16="http://schemas.microsoft.com/office/drawing/2014/main" id="{00000000-0008-0000-0D00-0000F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98" name="image17.jpg">
          <a:extLst>
            <a:ext uri="{FF2B5EF4-FFF2-40B4-BE49-F238E27FC236}">
              <a16:creationId xmlns:a16="http://schemas.microsoft.com/office/drawing/2014/main" id="{00000000-0008-0000-0D00-0000F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99" name="image3.png">
          <a:extLst>
            <a:ext uri="{FF2B5EF4-FFF2-40B4-BE49-F238E27FC236}">
              <a16:creationId xmlns:a16="http://schemas.microsoft.com/office/drawing/2014/main" id="{00000000-0008-0000-0D00-0000F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00" name="image17.jpg">
          <a:extLst>
            <a:ext uri="{FF2B5EF4-FFF2-40B4-BE49-F238E27FC236}">
              <a16:creationId xmlns:a16="http://schemas.microsoft.com/office/drawing/2014/main" id="{00000000-0008-0000-0D00-0000F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01" name="image3.png">
          <a:extLst>
            <a:ext uri="{FF2B5EF4-FFF2-40B4-BE49-F238E27FC236}">
              <a16:creationId xmlns:a16="http://schemas.microsoft.com/office/drawing/2014/main" id="{00000000-0008-0000-0D00-0000F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02" name="image17.jpg">
          <a:extLst>
            <a:ext uri="{FF2B5EF4-FFF2-40B4-BE49-F238E27FC236}">
              <a16:creationId xmlns:a16="http://schemas.microsoft.com/office/drawing/2014/main" id="{00000000-0008-0000-0D00-0000F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03" name="image3.png">
          <a:extLst>
            <a:ext uri="{FF2B5EF4-FFF2-40B4-BE49-F238E27FC236}">
              <a16:creationId xmlns:a16="http://schemas.microsoft.com/office/drawing/2014/main" id="{00000000-0008-0000-0D00-0000F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04" name="image17.jpg">
          <a:extLst>
            <a:ext uri="{FF2B5EF4-FFF2-40B4-BE49-F238E27FC236}">
              <a16:creationId xmlns:a16="http://schemas.microsoft.com/office/drawing/2014/main" id="{00000000-0008-0000-0D00-0000F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05" name="image3.png">
          <a:extLst>
            <a:ext uri="{FF2B5EF4-FFF2-40B4-BE49-F238E27FC236}">
              <a16:creationId xmlns:a16="http://schemas.microsoft.com/office/drawing/2014/main" id="{00000000-0008-0000-0D00-0000F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06" name="image17.jpg">
          <a:extLst>
            <a:ext uri="{FF2B5EF4-FFF2-40B4-BE49-F238E27FC236}">
              <a16:creationId xmlns:a16="http://schemas.microsoft.com/office/drawing/2014/main" id="{00000000-0008-0000-0D00-0000F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507" name="image3.png">
          <a:extLst>
            <a:ext uri="{FF2B5EF4-FFF2-40B4-BE49-F238E27FC236}">
              <a16:creationId xmlns:a16="http://schemas.microsoft.com/office/drawing/2014/main" id="{00000000-0008-0000-0D00-0000F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08" name="image17.jpg">
          <a:extLst>
            <a:ext uri="{FF2B5EF4-FFF2-40B4-BE49-F238E27FC236}">
              <a16:creationId xmlns:a16="http://schemas.microsoft.com/office/drawing/2014/main" id="{00000000-0008-0000-0D00-0000F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09" name="image3.png">
          <a:extLst>
            <a:ext uri="{FF2B5EF4-FFF2-40B4-BE49-F238E27FC236}">
              <a16:creationId xmlns:a16="http://schemas.microsoft.com/office/drawing/2014/main" id="{00000000-0008-0000-0D00-0000F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10" name="image17.jpg">
          <a:extLst>
            <a:ext uri="{FF2B5EF4-FFF2-40B4-BE49-F238E27FC236}">
              <a16:creationId xmlns:a16="http://schemas.microsoft.com/office/drawing/2014/main" id="{00000000-0008-0000-0D00-0000F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11" name="image3.png">
          <a:extLst>
            <a:ext uri="{FF2B5EF4-FFF2-40B4-BE49-F238E27FC236}">
              <a16:creationId xmlns:a16="http://schemas.microsoft.com/office/drawing/2014/main" id="{00000000-0008-0000-0D00-0000F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12" name="image17.jpg">
          <a:extLst>
            <a:ext uri="{FF2B5EF4-FFF2-40B4-BE49-F238E27FC236}">
              <a16:creationId xmlns:a16="http://schemas.microsoft.com/office/drawing/2014/main" id="{00000000-0008-0000-0D00-00000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13" name="image3.png">
          <a:extLst>
            <a:ext uri="{FF2B5EF4-FFF2-40B4-BE49-F238E27FC236}">
              <a16:creationId xmlns:a16="http://schemas.microsoft.com/office/drawing/2014/main" id="{00000000-0008-0000-0D00-000001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14" name="image17.jpg">
          <a:extLst>
            <a:ext uri="{FF2B5EF4-FFF2-40B4-BE49-F238E27FC236}">
              <a16:creationId xmlns:a16="http://schemas.microsoft.com/office/drawing/2014/main" id="{00000000-0008-0000-0D00-00000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15" name="image3.png">
          <a:extLst>
            <a:ext uri="{FF2B5EF4-FFF2-40B4-BE49-F238E27FC236}">
              <a16:creationId xmlns:a16="http://schemas.microsoft.com/office/drawing/2014/main" id="{00000000-0008-0000-0D00-000003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16" name="image17.jpg">
          <a:extLst>
            <a:ext uri="{FF2B5EF4-FFF2-40B4-BE49-F238E27FC236}">
              <a16:creationId xmlns:a16="http://schemas.microsoft.com/office/drawing/2014/main" id="{00000000-0008-0000-0D00-00000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17" name="image3.png">
          <a:extLst>
            <a:ext uri="{FF2B5EF4-FFF2-40B4-BE49-F238E27FC236}">
              <a16:creationId xmlns:a16="http://schemas.microsoft.com/office/drawing/2014/main" id="{00000000-0008-0000-0D00-000005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18" name="image17.jpg">
          <a:extLst>
            <a:ext uri="{FF2B5EF4-FFF2-40B4-BE49-F238E27FC236}">
              <a16:creationId xmlns:a16="http://schemas.microsoft.com/office/drawing/2014/main" id="{00000000-0008-0000-0D00-00000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19" name="image3.png">
          <a:extLst>
            <a:ext uri="{FF2B5EF4-FFF2-40B4-BE49-F238E27FC236}">
              <a16:creationId xmlns:a16="http://schemas.microsoft.com/office/drawing/2014/main" id="{00000000-0008-0000-0D00-000007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20" name="image17.jpg">
          <a:extLst>
            <a:ext uri="{FF2B5EF4-FFF2-40B4-BE49-F238E27FC236}">
              <a16:creationId xmlns:a16="http://schemas.microsoft.com/office/drawing/2014/main" id="{00000000-0008-0000-0D00-00000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21" name="image3.png">
          <a:extLst>
            <a:ext uri="{FF2B5EF4-FFF2-40B4-BE49-F238E27FC236}">
              <a16:creationId xmlns:a16="http://schemas.microsoft.com/office/drawing/2014/main" id="{00000000-0008-0000-0D00-000009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22" name="image17.jpg">
          <a:extLst>
            <a:ext uri="{FF2B5EF4-FFF2-40B4-BE49-F238E27FC236}">
              <a16:creationId xmlns:a16="http://schemas.microsoft.com/office/drawing/2014/main" id="{00000000-0008-0000-0D00-00000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23" name="image3.png">
          <a:extLst>
            <a:ext uri="{FF2B5EF4-FFF2-40B4-BE49-F238E27FC236}">
              <a16:creationId xmlns:a16="http://schemas.microsoft.com/office/drawing/2014/main" id="{00000000-0008-0000-0D00-00000B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24" name="image17.jpg">
          <a:extLst>
            <a:ext uri="{FF2B5EF4-FFF2-40B4-BE49-F238E27FC236}">
              <a16:creationId xmlns:a16="http://schemas.microsoft.com/office/drawing/2014/main" id="{00000000-0008-0000-0D00-00000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25" name="image3.png">
          <a:extLst>
            <a:ext uri="{FF2B5EF4-FFF2-40B4-BE49-F238E27FC236}">
              <a16:creationId xmlns:a16="http://schemas.microsoft.com/office/drawing/2014/main" id="{00000000-0008-0000-0D00-00000D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26" name="image17.jpg">
          <a:extLst>
            <a:ext uri="{FF2B5EF4-FFF2-40B4-BE49-F238E27FC236}">
              <a16:creationId xmlns:a16="http://schemas.microsoft.com/office/drawing/2014/main" id="{00000000-0008-0000-0D00-00000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27" name="image3.png">
          <a:extLst>
            <a:ext uri="{FF2B5EF4-FFF2-40B4-BE49-F238E27FC236}">
              <a16:creationId xmlns:a16="http://schemas.microsoft.com/office/drawing/2014/main" id="{00000000-0008-0000-0D00-00000F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28" name="image17.jpg">
          <a:extLst>
            <a:ext uri="{FF2B5EF4-FFF2-40B4-BE49-F238E27FC236}">
              <a16:creationId xmlns:a16="http://schemas.microsoft.com/office/drawing/2014/main" id="{00000000-0008-0000-0D00-00001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29" name="image3.png">
          <a:extLst>
            <a:ext uri="{FF2B5EF4-FFF2-40B4-BE49-F238E27FC236}">
              <a16:creationId xmlns:a16="http://schemas.microsoft.com/office/drawing/2014/main" id="{00000000-0008-0000-0D00-000011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30" name="image17.jpg">
          <a:extLst>
            <a:ext uri="{FF2B5EF4-FFF2-40B4-BE49-F238E27FC236}">
              <a16:creationId xmlns:a16="http://schemas.microsoft.com/office/drawing/2014/main" id="{00000000-0008-0000-0D00-00001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31" name="image3.png">
          <a:extLst>
            <a:ext uri="{FF2B5EF4-FFF2-40B4-BE49-F238E27FC236}">
              <a16:creationId xmlns:a16="http://schemas.microsoft.com/office/drawing/2014/main" id="{00000000-0008-0000-0D00-000013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32" name="image17.jpg">
          <a:extLst>
            <a:ext uri="{FF2B5EF4-FFF2-40B4-BE49-F238E27FC236}">
              <a16:creationId xmlns:a16="http://schemas.microsoft.com/office/drawing/2014/main" id="{00000000-0008-0000-0D00-00001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33" name="image3.png">
          <a:extLst>
            <a:ext uri="{FF2B5EF4-FFF2-40B4-BE49-F238E27FC236}">
              <a16:creationId xmlns:a16="http://schemas.microsoft.com/office/drawing/2014/main" id="{00000000-0008-0000-0D00-000015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34" name="image17.jpg">
          <a:extLst>
            <a:ext uri="{FF2B5EF4-FFF2-40B4-BE49-F238E27FC236}">
              <a16:creationId xmlns:a16="http://schemas.microsoft.com/office/drawing/2014/main" id="{00000000-0008-0000-0D00-00001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35" name="image3.png">
          <a:extLst>
            <a:ext uri="{FF2B5EF4-FFF2-40B4-BE49-F238E27FC236}">
              <a16:creationId xmlns:a16="http://schemas.microsoft.com/office/drawing/2014/main" id="{00000000-0008-0000-0D00-000017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36" name="image17.jpg">
          <a:extLst>
            <a:ext uri="{FF2B5EF4-FFF2-40B4-BE49-F238E27FC236}">
              <a16:creationId xmlns:a16="http://schemas.microsoft.com/office/drawing/2014/main" id="{00000000-0008-0000-0D00-00001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37" name="image3.png">
          <a:extLst>
            <a:ext uri="{FF2B5EF4-FFF2-40B4-BE49-F238E27FC236}">
              <a16:creationId xmlns:a16="http://schemas.microsoft.com/office/drawing/2014/main" id="{00000000-0008-0000-0D00-000019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38" name="image17.jpg">
          <a:extLst>
            <a:ext uri="{FF2B5EF4-FFF2-40B4-BE49-F238E27FC236}">
              <a16:creationId xmlns:a16="http://schemas.microsoft.com/office/drawing/2014/main" id="{00000000-0008-0000-0D00-00001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39" name="image3.png">
          <a:extLst>
            <a:ext uri="{FF2B5EF4-FFF2-40B4-BE49-F238E27FC236}">
              <a16:creationId xmlns:a16="http://schemas.microsoft.com/office/drawing/2014/main" id="{00000000-0008-0000-0D00-00001B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40" name="image17.jpg">
          <a:extLst>
            <a:ext uri="{FF2B5EF4-FFF2-40B4-BE49-F238E27FC236}">
              <a16:creationId xmlns:a16="http://schemas.microsoft.com/office/drawing/2014/main" id="{00000000-0008-0000-0D00-00001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41" name="image3.png">
          <a:extLst>
            <a:ext uri="{FF2B5EF4-FFF2-40B4-BE49-F238E27FC236}">
              <a16:creationId xmlns:a16="http://schemas.microsoft.com/office/drawing/2014/main" id="{00000000-0008-0000-0D00-00001D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42" name="image17.jpg">
          <a:extLst>
            <a:ext uri="{FF2B5EF4-FFF2-40B4-BE49-F238E27FC236}">
              <a16:creationId xmlns:a16="http://schemas.microsoft.com/office/drawing/2014/main" id="{00000000-0008-0000-0D00-00001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43" name="image3.png">
          <a:extLst>
            <a:ext uri="{FF2B5EF4-FFF2-40B4-BE49-F238E27FC236}">
              <a16:creationId xmlns:a16="http://schemas.microsoft.com/office/drawing/2014/main" id="{00000000-0008-0000-0D00-00001F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44" name="image17.jpg">
          <a:extLst>
            <a:ext uri="{FF2B5EF4-FFF2-40B4-BE49-F238E27FC236}">
              <a16:creationId xmlns:a16="http://schemas.microsoft.com/office/drawing/2014/main" id="{00000000-0008-0000-0D00-00002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45" name="image3.png">
          <a:extLst>
            <a:ext uri="{FF2B5EF4-FFF2-40B4-BE49-F238E27FC236}">
              <a16:creationId xmlns:a16="http://schemas.microsoft.com/office/drawing/2014/main" id="{00000000-0008-0000-0D00-000021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46" name="image17.jpg">
          <a:extLst>
            <a:ext uri="{FF2B5EF4-FFF2-40B4-BE49-F238E27FC236}">
              <a16:creationId xmlns:a16="http://schemas.microsoft.com/office/drawing/2014/main" id="{00000000-0008-0000-0D00-00002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47" name="image3.png">
          <a:extLst>
            <a:ext uri="{FF2B5EF4-FFF2-40B4-BE49-F238E27FC236}">
              <a16:creationId xmlns:a16="http://schemas.microsoft.com/office/drawing/2014/main" id="{00000000-0008-0000-0D00-000023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48" name="image17.jpg">
          <a:extLst>
            <a:ext uri="{FF2B5EF4-FFF2-40B4-BE49-F238E27FC236}">
              <a16:creationId xmlns:a16="http://schemas.microsoft.com/office/drawing/2014/main" id="{00000000-0008-0000-0D00-00002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49" name="image3.png">
          <a:extLst>
            <a:ext uri="{FF2B5EF4-FFF2-40B4-BE49-F238E27FC236}">
              <a16:creationId xmlns:a16="http://schemas.microsoft.com/office/drawing/2014/main" id="{00000000-0008-0000-0D00-000025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50" name="image17.jpg">
          <a:extLst>
            <a:ext uri="{FF2B5EF4-FFF2-40B4-BE49-F238E27FC236}">
              <a16:creationId xmlns:a16="http://schemas.microsoft.com/office/drawing/2014/main" id="{00000000-0008-0000-0D00-00002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51" name="image3.png">
          <a:extLst>
            <a:ext uri="{FF2B5EF4-FFF2-40B4-BE49-F238E27FC236}">
              <a16:creationId xmlns:a16="http://schemas.microsoft.com/office/drawing/2014/main" id="{00000000-0008-0000-0D00-000027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52" name="image17.jpg">
          <a:extLst>
            <a:ext uri="{FF2B5EF4-FFF2-40B4-BE49-F238E27FC236}">
              <a16:creationId xmlns:a16="http://schemas.microsoft.com/office/drawing/2014/main" id="{00000000-0008-0000-0D00-00002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53" name="image3.png">
          <a:extLst>
            <a:ext uri="{FF2B5EF4-FFF2-40B4-BE49-F238E27FC236}">
              <a16:creationId xmlns:a16="http://schemas.microsoft.com/office/drawing/2014/main" id="{00000000-0008-0000-0D00-000029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54" name="image17.jpg">
          <a:extLst>
            <a:ext uri="{FF2B5EF4-FFF2-40B4-BE49-F238E27FC236}">
              <a16:creationId xmlns:a16="http://schemas.microsoft.com/office/drawing/2014/main" id="{00000000-0008-0000-0D00-00002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55" name="image3.png">
          <a:extLst>
            <a:ext uri="{FF2B5EF4-FFF2-40B4-BE49-F238E27FC236}">
              <a16:creationId xmlns:a16="http://schemas.microsoft.com/office/drawing/2014/main" id="{00000000-0008-0000-0D00-00002B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56" name="image17.jpg">
          <a:extLst>
            <a:ext uri="{FF2B5EF4-FFF2-40B4-BE49-F238E27FC236}">
              <a16:creationId xmlns:a16="http://schemas.microsoft.com/office/drawing/2014/main" id="{00000000-0008-0000-0D00-00002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57" name="image3.png">
          <a:extLst>
            <a:ext uri="{FF2B5EF4-FFF2-40B4-BE49-F238E27FC236}">
              <a16:creationId xmlns:a16="http://schemas.microsoft.com/office/drawing/2014/main" id="{00000000-0008-0000-0D00-00002D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58" name="image17.jpg">
          <a:extLst>
            <a:ext uri="{FF2B5EF4-FFF2-40B4-BE49-F238E27FC236}">
              <a16:creationId xmlns:a16="http://schemas.microsoft.com/office/drawing/2014/main" id="{00000000-0008-0000-0D00-00002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59" name="image3.png">
          <a:extLst>
            <a:ext uri="{FF2B5EF4-FFF2-40B4-BE49-F238E27FC236}">
              <a16:creationId xmlns:a16="http://schemas.microsoft.com/office/drawing/2014/main" id="{00000000-0008-0000-0D00-00002F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60" name="image17.jpg">
          <a:extLst>
            <a:ext uri="{FF2B5EF4-FFF2-40B4-BE49-F238E27FC236}">
              <a16:creationId xmlns:a16="http://schemas.microsoft.com/office/drawing/2014/main" id="{00000000-0008-0000-0D00-00003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61" name="image3.png">
          <a:extLst>
            <a:ext uri="{FF2B5EF4-FFF2-40B4-BE49-F238E27FC236}">
              <a16:creationId xmlns:a16="http://schemas.microsoft.com/office/drawing/2014/main" id="{00000000-0008-0000-0D00-000031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62" name="image17.jpg">
          <a:extLst>
            <a:ext uri="{FF2B5EF4-FFF2-40B4-BE49-F238E27FC236}">
              <a16:creationId xmlns:a16="http://schemas.microsoft.com/office/drawing/2014/main" id="{00000000-0008-0000-0D00-00003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63" name="image3.png">
          <a:extLst>
            <a:ext uri="{FF2B5EF4-FFF2-40B4-BE49-F238E27FC236}">
              <a16:creationId xmlns:a16="http://schemas.microsoft.com/office/drawing/2014/main" id="{00000000-0008-0000-0D00-000033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64" name="image17.jpg">
          <a:extLst>
            <a:ext uri="{FF2B5EF4-FFF2-40B4-BE49-F238E27FC236}">
              <a16:creationId xmlns:a16="http://schemas.microsoft.com/office/drawing/2014/main" id="{00000000-0008-0000-0D00-00003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65" name="image3.png">
          <a:extLst>
            <a:ext uri="{FF2B5EF4-FFF2-40B4-BE49-F238E27FC236}">
              <a16:creationId xmlns:a16="http://schemas.microsoft.com/office/drawing/2014/main" id="{00000000-0008-0000-0D00-000035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66" name="image17.jpg">
          <a:extLst>
            <a:ext uri="{FF2B5EF4-FFF2-40B4-BE49-F238E27FC236}">
              <a16:creationId xmlns:a16="http://schemas.microsoft.com/office/drawing/2014/main" id="{00000000-0008-0000-0D00-00003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67" name="image3.png">
          <a:extLst>
            <a:ext uri="{FF2B5EF4-FFF2-40B4-BE49-F238E27FC236}">
              <a16:creationId xmlns:a16="http://schemas.microsoft.com/office/drawing/2014/main" id="{00000000-0008-0000-0D00-000037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68" name="image17.jpg">
          <a:extLst>
            <a:ext uri="{FF2B5EF4-FFF2-40B4-BE49-F238E27FC236}">
              <a16:creationId xmlns:a16="http://schemas.microsoft.com/office/drawing/2014/main" id="{00000000-0008-0000-0D00-00003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69" name="image3.png">
          <a:extLst>
            <a:ext uri="{FF2B5EF4-FFF2-40B4-BE49-F238E27FC236}">
              <a16:creationId xmlns:a16="http://schemas.microsoft.com/office/drawing/2014/main" id="{00000000-0008-0000-0D00-000039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70" name="image17.jpg">
          <a:extLst>
            <a:ext uri="{FF2B5EF4-FFF2-40B4-BE49-F238E27FC236}">
              <a16:creationId xmlns:a16="http://schemas.microsoft.com/office/drawing/2014/main" id="{00000000-0008-0000-0D00-00003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71" name="image3.png">
          <a:extLst>
            <a:ext uri="{FF2B5EF4-FFF2-40B4-BE49-F238E27FC236}">
              <a16:creationId xmlns:a16="http://schemas.microsoft.com/office/drawing/2014/main" id="{00000000-0008-0000-0D00-00003B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72" name="image17.jpg">
          <a:extLst>
            <a:ext uri="{FF2B5EF4-FFF2-40B4-BE49-F238E27FC236}">
              <a16:creationId xmlns:a16="http://schemas.microsoft.com/office/drawing/2014/main" id="{00000000-0008-0000-0D00-00003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73" name="image3.png">
          <a:extLst>
            <a:ext uri="{FF2B5EF4-FFF2-40B4-BE49-F238E27FC236}">
              <a16:creationId xmlns:a16="http://schemas.microsoft.com/office/drawing/2014/main" id="{00000000-0008-0000-0D00-00003D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74" name="image17.jpg">
          <a:extLst>
            <a:ext uri="{FF2B5EF4-FFF2-40B4-BE49-F238E27FC236}">
              <a16:creationId xmlns:a16="http://schemas.microsoft.com/office/drawing/2014/main" id="{00000000-0008-0000-0D00-00003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75" name="image3.png">
          <a:extLst>
            <a:ext uri="{FF2B5EF4-FFF2-40B4-BE49-F238E27FC236}">
              <a16:creationId xmlns:a16="http://schemas.microsoft.com/office/drawing/2014/main" id="{00000000-0008-0000-0D00-00003F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76" name="image17.jpg">
          <a:extLst>
            <a:ext uri="{FF2B5EF4-FFF2-40B4-BE49-F238E27FC236}">
              <a16:creationId xmlns:a16="http://schemas.microsoft.com/office/drawing/2014/main" id="{00000000-0008-0000-0D00-00004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77" name="image3.png">
          <a:extLst>
            <a:ext uri="{FF2B5EF4-FFF2-40B4-BE49-F238E27FC236}">
              <a16:creationId xmlns:a16="http://schemas.microsoft.com/office/drawing/2014/main" id="{00000000-0008-0000-0D00-000041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78" name="image17.jpg">
          <a:extLst>
            <a:ext uri="{FF2B5EF4-FFF2-40B4-BE49-F238E27FC236}">
              <a16:creationId xmlns:a16="http://schemas.microsoft.com/office/drawing/2014/main" id="{00000000-0008-0000-0D00-00004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79" name="image3.png">
          <a:extLst>
            <a:ext uri="{FF2B5EF4-FFF2-40B4-BE49-F238E27FC236}">
              <a16:creationId xmlns:a16="http://schemas.microsoft.com/office/drawing/2014/main" id="{00000000-0008-0000-0D00-000043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80" name="image17.jpg">
          <a:extLst>
            <a:ext uri="{FF2B5EF4-FFF2-40B4-BE49-F238E27FC236}">
              <a16:creationId xmlns:a16="http://schemas.microsoft.com/office/drawing/2014/main" id="{00000000-0008-0000-0D00-00004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81" name="image3.png">
          <a:extLst>
            <a:ext uri="{FF2B5EF4-FFF2-40B4-BE49-F238E27FC236}">
              <a16:creationId xmlns:a16="http://schemas.microsoft.com/office/drawing/2014/main" id="{00000000-0008-0000-0D00-000045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82" name="image17.jpg">
          <a:extLst>
            <a:ext uri="{FF2B5EF4-FFF2-40B4-BE49-F238E27FC236}">
              <a16:creationId xmlns:a16="http://schemas.microsoft.com/office/drawing/2014/main" id="{00000000-0008-0000-0D00-00004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83" name="image3.png">
          <a:extLst>
            <a:ext uri="{FF2B5EF4-FFF2-40B4-BE49-F238E27FC236}">
              <a16:creationId xmlns:a16="http://schemas.microsoft.com/office/drawing/2014/main" id="{00000000-0008-0000-0D00-000047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84" name="image17.jpg">
          <a:extLst>
            <a:ext uri="{FF2B5EF4-FFF2-40B4-BE49-F238E27FC236}">
              <a16:creationId xmlns:a16="http://schemas.microsoft.com/office/drawing/2014/main" id="{00000000-0008-0000-0D00-00004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85" name="image3.png">
          <a:extLst>
            <a:ext uri="{FF2B5EF4-FFF2-40B4-BE49-F238E27FC236}">
              <a16:creationId xmlns:a16="http://schemas.microsoft.com/office/drawing/2014/main" id="{00000000-0008-0000-0D00-000049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86" name="image17.jpg">
          <a:extLst>
            <a:ext uri="{FF2B5EF4-FFF2-40B4-BE49-F238E27FC236}">
              <a16:creationId xmlns:a16="http://schemas.microsoft.com/office/drawing/2014/main" id="{00000000-0008-0000-0D00-00004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87" name="image3.png">
          <a:extLst>
            <a:ext uri="{FF2B5EF4-FFF2-40B4-BE49-F238E27FC236}">
              <a16:creationId xmlns:a16="http://schemas.microsoft.com/office/drawing/2014/main" id="{00000000-0008-0000-0D00-00004B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88" name="image17.jpg">
          <a:extLst>
            <a:ext uri="{FF2B5EF4-FFF2-40B4-BE49-F238E27FC236}">
              <a16:creationId xmlns:a16="http://schemas.microsoft.com/office/drawing/2014/main" id="{00000000-0008-0000-0D00-00004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89" name="image3.png">
          <a:extLst>
            <a:ext uri="{FF2B5EF4-FFF2-40B4-BE49-F238E27FC236}">
              <a16:creationId xmlns:a16="http://schemas.microsoft.com/office/drawing/2014/main" id="{00000000-0008-0000-0D00-00004D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90" name="image17.jpg">
          <a:extLst>
            <a:ext uri="{FF2B5EF4-FFF2-40B4-BE49-F238E27FC236}">
              <a16:creationId xmlns:a16="http://schemas.microsoft.com/office/drawing/2014/main" id="{00000000-0008-0000-0D00-00004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91" name="image3.png">
          <a:extLst>
            <a:ext uri="{FF2B5EF4-FFF2-40B4-BE49-F238E27FC236}">
              <a16:creationId xmlns:a16="http://schemas.microsoft.com/office/drawing/2014/main" id="{00000000-0008-0000-0D00-00004F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92" name="image17.jpg">
          <a:extLst>
            <a:ext uri="{FF2B5EF4-FFF2-40B4-BE49-F238E27FC236}">
              <a16:creationId xmlns:a16="http://schemas.microsoft.com/office/drawing/2014/main" id="{00000000-0008-0000-0D00-00005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93" name="image3.png">
          <a:extLst>
            <a:ext uri="{FF2B5EF4-FFF2-40B4-BE49-F238E27FC236}">
              <a16:creationId xmlns:a16="http://schemas.microsoft.com/office/drawing/2014/main" id="{00000000-0008-0000-0D00-000051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94" name="image17.jpg">
          <a:extLst>
            <a:ext uri="{FF2B5EF4-FFF2-40B4-BE49-F238E27FC236}">
              <a16:creationId xmlns:a16="http://schemas.microsoft.com/office/drawing/2014/main" id="{00000000-0008-0000-0D00-00005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95" name="image3.png">
          <a:extLst>
            <a:ext uri="{FF2B5EF4-FFF2-40B4-BE49-F238E27FC236}">
              <a16:creationId xmlns:a16="http://schemas.microsoft.com/office/drawing/2014/main" id="{00000000-0008-0000-0D00-000053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96" name="image17.jpg">
          <a:extLst>
            <a:ext uri="{FF2B5EF4-FFF2-40B4-BE49-F238E27FC236}">
              <a16:creationId xmlns:a16="http://schemas.microsoft.com/office/drawing/2014/main" id="{00000000-0008-0000-0D00-00005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97" name="image3.png">
          <a:extLst>
            <a:ext uri="{FF2B5EF4-FFF2-40B4-BE49-F238E27FC236}">
              <a16:creationId xmlns:a16="http://schemas.microsoft.com/office/drawing/2014/main" id="{00000000-0008-0000-0D00-000055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98" name="image17.jpg">
          <a:extLst>
            <a:ext uri="{FF2B5EF4-FFF2-40B4-BE49-F238E27FC236}">
              <a16:creationId xmlns:a16="http://schemas.microsoft.com/office/drawing/2014/main" id="{00000000-0008-0000-0D00-00005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99" name="image3.png">
          <a:extLst>
            <a:ext uri="{FF2B5EF4-FFF2-40B4-BE49-F238E27FC236}">
              <a16:creationId xmlns:a16="http://schemas.microsoft.com/office/drawing/2014/main" id="{00000000-0008-0000-0D00-000057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600" name="image17.jpg">
          <a:extLst>
            <a:ext uri="{FF2B5EF4-FFF2-40B4-BE49-F238E27FC236}">
              <a16:creationId xmlns:a16="http://schemas.microsoft.com/office/drawing/2014/main" id="{00000000-0008-0000-0D00-00005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601" name="image3.png">
          <a:extLst>
            <a:ext uri="{FF2B5EF4-FFF2-40B4-BE49-F238E27FC236}">
              <a16:creationId xmlns:a16="http://schemas.microsoft.com/office/drawing/2014/main" id="{00000000-0008-0000-0D00-000059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02" name="image17.jpg">
          <a:extLst>
            <a:ext uri="{FF2B5EF4-FFF2-40B4-BE49-F238E27FC236}">
              <a16:creationId xmlns:a16="http://schemas.microsoft.com/office/drawing/2014/main" id="{00000000-0008-0000-0D00-00005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603" name="image3.png">
          <a:extLst>
            <a:ext uri="{FF2B5EF4-FFF2-40B4-BE49-F238E27FC236}">
              <a16:creationId xmlns:a16="http://schemas.microsoft.com/office/drawing/2014/main" id="{00000000-0008-0000-0D00-00005B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604" name="image17.jpg">
          <a:extLst>
            <a:ext uri="{FF2B5EF4-FFF2-40B4-BE49-F238E27FC236}">
              <a16:creationId xmlns:a16="http://schemas.microsoft.com/office/drawing/2014/main" id="{00000000-0008-0000-0D00-00005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605" name="image3.png">
          <a:extLst>
            <a:ext uri="{FF2B5EF4-FFF2-40B4-BE49-F238E27FC236}">
              <a16:creationId xmlns:a16="http://schemas.microsoft.com/office/drawing/2014/main" id="{00000000-0008-0000-0D00-00005D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606" name="image17.jpg">
          <a:extLst>
            <a:ext uri="{FF2B5EF4-FFF2-40B4-BE49-F238E27FC236}">
              <a16:creationId xmlns:a16="http://schemas.microsoft.com/office/drawing/2014/main" id="{00000000-0008-0000-0D00-00005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607" name="image3.png">
          <a:extLst>
            <a:ext uri="{FF2B5EF4-FFF2-40B4-BE49-F238E27FC236}">
              <a16:creationId xmlns:a16="http://schemas.microsoft.com/office/drawing/2014/main" id="{00000000-0008-0000-0D00-00005F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608" name="image17.jpg">
          <a:extLst>
            <a:ext uri="{FF2B5EF4-FFF2-40B4-BE49-F238E27FC236}">
              <a16:creationId xmlns:a16="http://schemas.microsoft.com/office/drawing/2014/main" id="{00000000-0008-0000-0D00-00006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609" name="image3.png">
          <a:extLst>
            <a:ext uri="{FF2B5EF4-FFF2-40B4-BE49-F238E27FC236}">
              <a16:creationId xmlns:a16="http://schemas.microsoft.com/office/drawing/2014/main" id="{00000000-0008-0000-0D00-000061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10" name="image17.jpg">
          <a:extLst>
            <a:ext uri="{FF2B5EF4-FFF2-40B4-BE49-F238E27FC236}">
              <a16:creationId xmlns:a16="http://schemas.microsoft.com/office/drawing/2014/main" id="{00000000-0008-0000-0D00-00006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11" name="image17.jpg">
          <a:extLst>
            <a:ext uri="{FF2B5EF4-FFF2-40B4-BE49-F238E27FC236}">
              <a16:creationId xmlns:a16="http://schemas.microsoft.com/office/drawing/2014/main" id="{00000000-0008-0000-0D00-00006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12" name="image17.jpg">
          <a:extLst>
            <a:ext uri="{FF2B5EF4-FFF2-40B4-BE49-F238E27FC236}">
              <a16:creationId xmlns:a16="http://schemas.microsoft.com/office/drawing/2014/main" id="{00000000-0008-0000-0D00-00006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13" name="image17.jpg">
          <a:extLst>
            <a:ext uri="{FF2B5EF4-FFF2-40B4-BE49-F238E27FC236}">
              <a16:creationId xmlns:a16="http://schemas.microsoft.com/office/drawing/2014/main" id="{00000000-0008-0000-0D00-00006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14" name="image17.jpg">
          <a:extLst>
            <a:ext uri="{FF2B5EF4-FFF2-40B4-BE49-F238E27FC236}">
              <a16:creationId xmlns:a16="http://schemas.microsoft.com/office/drawing/2014/main" id="{00000000-0008-0000-0D00-00006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15" name="image17.jpg">
          <a:extLst>
            <a:ext uri="{FF2B5EF4-FFF2-40B4-BE49-F238E27FC236}">
              <a16:creationId xmlns:a16="http://schemas.microsoft.com/office/drawing/2014/main" id="{00000000-0008-0000-0D00-00006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16" name="image17.jpg">
          <a:extLst>
            <a:ext uri="{FF2B5EF4-FFF2-40B4-BE49-F238E27FC236}">
              <a16:creationId xmlns:a16="http://schemas.microsoft.com/office/drawing/2014/main" id="{00000000-0008-0000-0D00-00006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17" name="image17.jpg">
          <a:extLst>
            <a:ext uri="{FF2B5EF4-FFF2-40B4-BE49-F238E27FC236}">
              <a16:creationId xmlns:a16="http://schemas.microsoft.com/office/drawing/2014/main" id="{00000000-0008-0000-0D00-00006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18" name="image17.jpg">
          <a:extLst>
            <a:ext uri="{FF2B5EF4-FFF2-40B4-BE49-F238E27FC236}">
              <a16:creationId xmlns:a16="http://schemas.microsoft.com/office/drawing/2014/main" id="{00000000-0008-0000-0D00-00006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19" name="image17.jpg">
          <a:extLst>
            <a:ext uri="{FF2B5EF4-FFF2-40B4-BE49-F238E27FC236}">
              <a16:creationId xmlns:a16="http://schemas.microsoft.com/office/drawing/2014/main" id="{00000000-0008-0000-0D00-00006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20" name="image17.jpg">
          <a:extLst>
            <a:ext uri="{FF2B5EF4-FFF2-40B4-BE49-F238E27FC236}">
              <a16:creationId xmlns:a16="http://schemas.microsoft.com/office/drawing/2014/main" id="{00000000-0008-0000-0D00-00006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21" name="image17.jpg">
          <a:extLst>
            <a:ext uri="{FF2B5EF4-FFF2-40B4-BE49-F238E27FC236}">
              <a16:creationId xmlns:a16="http://schemas.microsoft.com/office/drawing/2014/main" id="{00000000-0008-0000-0D00-00006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22" name="image17.jpg">
          <a:extLst>
            <a:ext uri="{FF2B5EF4-FFF2-40B4-BE49-F238E27FC236}">
              <a16:creationId xmlns:a16="http://schemas.microsoft.com/office/drawing/2014/main" id="{00000000-0008-0000-0D00-00006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23" name="image17.jpg">
          <a:extLst>
            <a:ext uri="{FF2B5EF4-FFF2-40B4-BE49-F238E27FC236}">
              <a16:creationId xmlns:a16="http://schemas.microsoft.com/office/drawing/2014/main" id="{00000000-0008-0000-0D00-00006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24" name="image17.jpg">
          <a:extLst>
            <a:ext uri="{FF2B5EF4-FFF2-40B4-BE49-F238E27FC236}">
              <a16:creationId xmlns:a16="http://schemas.microsoft.com/office/drawing/2014/main" id="{00000000-0008-0000-0D00-00007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25" name="image17.jpg">
          <a:extLst>
            <a:ext uri="{FF2B5EF4-FFF2-40B4-BE49-F238E27FC236}">
              <a16:creationId xmlns:a16="http://schemas.microsoft.com/office/drawing/2014/main" id="{00000000-0008-0000-0D00-00007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26" name="image17.jpg">
          <a:extLst>
            <a:ext uri="{FF2B5EF4-FFF2-40B4-BE49-F238E27FC236}">
              <a16:creationId xmlns:a16="http://schemas.microsoft.com/office/drawing/2014/main" id="{00000000-0008-0000-0D00-00007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27" name="image17.jpg">
          <a:extLst>
            <a:ext uri="{FF2B5EF4-FFF2-40B4-BE49-F238E27FC236}">
              <a16:creationId xmlns:a16="http://schemas.microsoft.com/office/drawing/2014/main" id="{00000000-0008-0000-0D00-00007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28" name="image17.jpg">
          <a:extLst>
            <a:ext uri="{FF2B5EF4-FFF2-40B4-BE49-F238E27FC236}">
              <a16:creationId xmlns:a16="http://schemas.microsoft.com/office/drawing/2014/main" id="{00000000-0008-0000-0D00-00007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29" name="image17.jpg">
          <a:extLst>
            <a:ext uri="{FF2B5EF4-FFF2-40B4-BE49-F238E27FC236}">
              <a16:creationId xmlns:a16="http://schemas.microsoft.com/office/drawing/2014/main" id="{00000000-0008-0000-0D00-00007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30" name="image17.jpg">
          <a:extLst>
            <a:ext uri="{FF2B5EF4-FFF2-40B4-BE49-F238E27FC236}">
              <a16:creationId xmlns:a16="http://schemas.microsoft.com/office/drawing/2014/main" id="{00000000-0008-0000-0D00-00007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31" name="image17.jpg">
          <a:extLst>
            <a:ext uri="{FF2B5EF4-FFF2-40B4-BE49-F238E27FC236}">
              <a16:creationId xmlns:a16="http://schemas.microsoft.com/office/drawing/2014/main" id="{00000000-0008-0000-0D00-00007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32" name="image17.jpg">
          <a:extLst>
            <a:ext uri="{FF2B5EF4-FFF2-40B4-BE49-F238E27FC236}">
              <a16:creationId xmlns:a16="http://schemas.microsoft.com/office/drawing/2014/main" id="{00000000-0008-0000-0D00-00007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33" name="image17.jpg">
          <a:extLst>
            <a:ext uri="{FF2B5EF4-FFF2-40B4-BE49-F238E27FC236}">
              <a16:creationId xmlns:a16="http://schemas.microsoft.com/office/drawing/2014/main" id="{00000000-0008-0000-0D00-00007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34" name="image17.jpg">
          <a:extLst>
            <a:ext uri="{FF2B5EF4-FFF2-40B4-BE49-F238E27FC236}">
              <a16:creationId xmlns:a16="http://schemas.microsoft.com/office/drawing/2014/main" id="{00000000-0008-0000-0D00-00007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35" name="image17.jpg">
          <a:extLst>
            <a:ext uri="{FF2B5EF4-FFF2-40B4-BE49-F238E27FC236}">
              <a16:creationId xmlns:a16="http://schemas.microsoft.com/office/drawing/2014/main" id="{00000000-0008-0000-0D00-00007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36" name="image17.jpg">
          <a:extLst>
            <a:ext uri="{FF2B5EF4-FFF2-40B4-BE49-F238E27FC236}">
              <a16:creationId xmlns:a16="http://schemas.microsoft.com/office/drawing/2014/main" id="{00000000-0008-0000-0D00-00007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37" name="image17.jpg">
          <a:extLst>
            <a:ext uri="{FF2B5EF4-FFF2-40B4-BE49-F238E27FC236}">
              <a16:creationId xmlns:a16="http://schemas.microsoft.com/office/drawing/2014/main" id="{00000000-0008-0000-0D00-00007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38" name="image17.jpg">
          <a:extLst>
            <a:ext uri="{FF2B5EF4-FFF2-40B4-BE49-F238E27FC236}">
              <a16:creationId xmlns:a16="http://schemas.microsoft.com/office/drawing/2014/main" id="{00000000-0008-0000-0D00-00007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39" name="image17.jpg">
          <a:extLst>
            <a:ext uri="{FF2B5EF4-FFF2-40B4-BE49-F238E27FC236}">
              <a16:creationId xmlns:a16="http://schemas.microsoft.com/office/drawing/2014/main" id="{00000000-0008-0000-0D00-00007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40" name="image17.jpg">
          <a:extLst>
            <a:ext uri="{FF2B5EF4-FFF2-40B4-BE49-F238E27FC236}">
              <a16:creationId xmlns:a16="http://schemas.microsoft.com/office/drawing/2014/main" id="{00000000-0008-0000-0D00-00008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41" name="image17.jpg">
          <a:extLst>
            <a:ext uri="{FF2B5EF4-FFF2-40B4-BE49-F238E27FC236}">
              <a16:creationId xmlns:a16="http://schemas.microsoft.com/office/drawing/2014/main" id="{00000000-0008-0000-0D00-00008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42" name="image17.jpg">
          <a:extLst>
            <a:ext uri="{FF2B5EF4-FFF2-40B4-BE49-F238E27FC236}">
              <a16:creationId xmlns:a16="http://schemas.microsoft.com/office/drawing/2014/main" id="{00000000-0008-0000-0D00-00008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43" name="image17.jpg">
          <a:extLst>
            <a:ext uri="{FF2B5EF4-FFF2-40B4-BE49-F238E27FC236}">
              <a16:creationId xmlns:a16="http://schemas.microsoft.com/office/drawing/2014/main" id="{00000000-0008-0000-0D00-00008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44" name="image17.jpg">
          <a:extLst>
            <a:ext uri="{FF2B5EF4-FFF2-40B4-BE49-F238E27FC236}">
              <a16:creationId xmlns:a16="http://schemas.microsoft.com/office/drawing/2014/main" id="{00000000-0008-0000-0D00-00008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45" name="image17.jpg">
          <a:extLst>
            <a:ext uri="{FF2B5EF4-FFF2-40B4-BE49-F238E27FC236}">
              <a16:creationId xmlns:a16="http://schemas.microsoft.com/office/drawing/2014/main" id="{00000000-0008-0000-0D00-00008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46" name="image17.jpg">
          <a:extLst>
            <a:ext uri="{FF2B5EF4-FFF2-40B4-BE49-F238E27FC236}">
              <a16:creationId xmlns:a16="http://schemas.microsoft.com/office/drawing/2014/main" id="{00000000-0008-0000-0D00-00008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47" name="image17.jpg">
          <a:extLst>
            <a:ext uri="{FF2B5EF4-FFF2-40B4-BE49-F238E27FC236}">
              <a16:creationId xmlns:a16="http://schemas.microsoft.com/office/drawing/2014/main" id="{00000000-0008-0000-0D00-00008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48" name="image17.jpg">
          <a:extLst>
            <a:ext uri="{FF2B5EF4-FFF2-40B4-BE49-F238E27FC236}">
              <a16:creationId xmlns:a16="http://schemas.microsoft.com/office/drawing/2014/main" id="{00000000-0008-0000-0D00-00008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49" name="image17.jpg">
          <a:extLst>
            <a:ext uri="{FF2B5EF4-FFF2-40B4-BE49-F238E27FC236}">
              <a16:creationId xmlns:a16="http://schemas.microsoft.com/office/drawing/2014/main" id="{00000000-0008-0000-0D00-00008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50" name="image17.jpg">
          <a:extLst>
            <a:ext uri="{FF2B5EF4-FFF2-40B4-BE49-F238E27FC236}">
              <a16:creationId xmlns:a16="http://schemas.microsoft.com/office/drawing/2014/main" id="{00000000-0008-0000-0D00-00008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51" name="image17.jpg">
          <a:extLst>
            <a:ext uri="{FF2B5EF4-FFF2-40B4-BE49-F238E27FC236}">
              <a16:creationId xmlns:a16="http://schemas.microsoft.com/office/drawing/2014/main" id="{00000000-0008-0000-0D00-00008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52" name="image17.jpg">
          <a:extLst>
            <a:ext uri="{FF2B5EF4-FFF2-40B4-BE49-F238E27FC236}">
              <a16:creationId xmlns:a16="http://schemas.microsoft.com/office/drawing/2014/main" id="{00000000-0008-0000-0D00-00008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53" name="image17.jpg">
          <a:extLst>
            <a:ext uri="{FF2B5EF4-FFF2-40B4-BE49-F238E27FC236}">
              <a16:creationId xmlns:a16="http://schemas.microsoft.com/office/drawing/2014/main" id="{00000000-0008-0000-0D00-00008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54" name="image17.jpg">
          <a:extLst>
            <a:ext uri="{FF2B5EF4-FFF2-40B4-BE49-F238E27FC236}">
              <a16:creationId xmlns:a16="http://schemas.microsoft.com/office/drawing/2014/main" id="{00000000-0008-0000-0D00-00008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55" name="image17.jpg">
          <a:extLst>
            <a:ext uri="{FF2B5EF4-FFF2-40B4-BE49-F238E27FC236}">
              <a16:creationId xmlns:a16="http://schemas.microsoft.com/office/drawing/2014/main" id="{00000000-0008-0000-0D00-00008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56" name="image17.jpg">
          <a:extLst>
            <a:ext uri="{FF2B5EF4-FFF2-40B4-BE49-F238E27FC236}">
              <a16:creationId xmlns:a16="http://schemas.microsoft.com/office/drawing/2014/main" id="{00000000-0008-0000-0D00-00009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57" name="image17.jpg">
          <a:extLst>
            <a:ext uri="{FF2B5EF4-FFF2-40B4-BE49-F238E27FC236}">
              <a16:creationId xmlns:a16="http://schemas.microsoft.com/office/drawing/2014/main" id="{00000000-0008-0000-0D00-00009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58" name="image17.jpg">
          <a:extLst>
            <a:ext uri="{FF2B5EF4-FFF2-40B4-BE49-F238E27FC236}">
              <a16:creationId xmlns:a16="http://schemas.microsoft.com/office/drawing/2014/main" id="{00000000-0008-0000-0D00-00009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59" name="image17.jpg">
          <a:extLst>
            <a:ext uri="{FF2B5EF4-FFF2-40B4-BE49-F238E27FC236}">
              <a16:creationId xmlns:a16="http://schemas.microsoft.com/office/drawing/2014/main" id="{00000000-0008-0000-0D00-00009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60" name="image17.jpg">
          <a:extLst>
            <a:ext uri="{FF2B5EF4-FFF2-40B4-BE49-F238E27FC236}">
              <a16:creationId xmlns:a16="http://schemas.microsoft.com/office/drawing/2014/main" id="{00000000-0008-0000-0D00-00009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61" name="image17.jpg">
          <a:extLst>
            <a:ext uri="{FF2B5EF4-FFF2-40B4-BE49-F238E27FC236}">
              <a16:creationId xmlns:a16="http://schemas.microsoft.com/office/drawing/2014/main" id="{00000000-0008-0000-0D00-00009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62" name="image17.jpg">
          <a:extLst>
            <a:ext uri="{FF2B5EF4-FFF2-40B4-BE49-F238E27FC236}">
              <a16:creationId xmlns:a16="http://schemas.microsoft.com/office/drawing/2014/main" id="{00000000-0008-0000-0D00-00009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63" name="image17.jpg">
          <a:extLst>
            <a:ext uri="{FF2B5EF4-FFF2-40B4-BE49-F238E27FC236}">
              <a16:creationId xmlns:a16="http://schemas.microsoft.com/office/drawing/2014/main" id="{00000000-0008-0000-0D00-00009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64" name="image17.jpg">
          <a:extLst>
            <a:ext uri="{FF2B5EF4-FFF2-40B4-BE49-F238E27FC236}">
              <a16:creationId xmlns:a16="http://schemas.microsoft.com/office/drawing/2014/main" id="{00000000-0008-0000-0D00-00009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65" name="image17.jpg">
          <a:extLst>
            <a:ext uri="{FF2B5EF4-FFF2-40B4-BE49-F238E27FC236}">
              <a16:creationId xmlns:a16="http://schemas.microsoft.com/office/drawing/2014/main" id="{00000000-0008-0000-0D00-00009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66" name="image17.jpg">
          <a:extLst>
            <a:ext uri="{FF2B5EF4-FFF2-40B4-BE49-F238E27FC236}">
              <a16:creationId xmlns:a16="http://schemas.microsoft.com/office/drawing/2014/main" id="{00000000-0008-0000-0D00-00009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67" name="image17.jpg">
          <a:extLst>
            <a:ext uri="{FF2B5EF4-FFF2-40B4-BE49-F238E27FC236}">
              <a16:creationId xmlns:a16="http://schemas.microsoft.com/office/drawing/2014/main" id="{00000000-0008-0000-0D00-00009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68" name="image17.jpg">
          <a:extLst>
            <a:ext uri="{FF2B5EF4-FFF2-40B4-BE49-F238E27FC236}">
              <a16:creationId xmlns:a16="http://schemas.microsoft.com/office/drawing/2014/main" id="{00000000-0008-0000-0D00-00009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69" name="image17.jpg">
          <a:extLst>
            <a:ext uri="{FF2B5EF4-FFF2-40B4-BE49-F238E27FC236}">
              <a16:creationId xmlns:a16="http://schemas.microsoft.com/office/drawing/2014/main" id="{00000000-0008-0000-0D00-00009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70" name="image17.jpg">
          <a:extLst>
            <a:ext uri="{FF2B5EF4-FFF2-40B4-BE49-F238E27FC236}">
              <a16:creationId xmlns:a16="http://schemas.microsoft.com/office/drawing/2014/main" id="{00000000-0008-0000-0D00-00009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71" name="image17.jpg">
          <a:extLst>
            <a:ext uri="{FF2B5EF4-FFF2-40B4-BE49-F238E27FC236}">
              <a16:creationId xmlns:a16="http://schemas.microsoft.com/office/drawing/2014/main" id="{00000000-0008-0000-0D00-00009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72" name="image17.jpg">
          <a:extLst>
            <a:ext uri="{FF2B5EF4-FFF2-40B4-BE49-F238E27FC236}">
              <a16:creationId xmlns:a16="http://schemas.microsoft.com/office/drawing/2014/main" id="{00000000-0008-0000-0D00-0000A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73" name="image17.jpg">
          <a:extLst>
            <a:ext uri="{FF2B5EF4-FFF2-40B4-BE49-F238E27FC236}">
              <a16:creationId xmlns:a16="http://schemas.microsoft.com/office/drawing/2014/main" id="{00000000-0008-0000-0D00-0000A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74" name="image17.jpg">
          <a:extLst>
            <a:ext uri="{FF2B5EF4-FFF2-40B4-BE49-F238E27FC236}">
              <a16:creationId xmlns:a16="http://schemas.microsoft.com/office/drawing/2014/main" id="{00000000-0008-0000-0D00-0000A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75" name="image17.jpg">
          <a:extLst>
            <a:ext uri="{FF2B5EF4-FFF2-40B4-BE49-F238E27FC236}">
              <a16:creationId xmlns:a16="http://schemas.microsoft.com/office/drawing/2014/main" id="{00000000-0008-0000-0D00-0000A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76" name="image17.jpg">
          <a:extLst>
            <a:ext uri="{FF2B5EF4-FFF2-40B4-BE49-F238E27FC236}">
              <a16:creationId xmlns:a16="http://schemas.microsoft.com/office/drawing/2014/main" id="{00000000-0008-0000-0D00-0000A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77" name="image17.jpg">
          <a:extLst>
            <a:ext uri="{FF2B5EF4-FFF2-40B4-BE49-F238E27FC236}">
              <a16:creationId xmlns:a16="http://schemas.microsoft.com/office/drawing/2014/main" id="{00000000-0008-0000-0D00-0000A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78" name="image17.jpg">
          <a:extLst>
            <a:ext uri="{FF2B5EF4-FFF2-40B4-BE49-F238E27FC236}">
              <a16:creationId xmlns:a16="http://schemas.microsoft.com/office/drawing/2014/main" id="{00000000-0008-0000-0D00-0000A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79" name="image17.jpg">
          <a:extLst>
            <a:ext uri="{FF2B5EF4-FFF2-40B4-BE49-F238E27FC236}">
              <a16:creationId xmlns:a16="http://schemas.microsoft.com/office/drawing/2014/main" id="{00000000-0008-0000-0D00-0000A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680" name="image17.jpg">
          <a:extLst>
            <a:ext uri="{FF2B5EF4-FFF2-40B4-BE49-F238E27FC236}">
              <a16:creationId xmlns:a16="http://schemas.microsoft.com/office/drawing/2014/main" id="{00000000-0008-0000-0D00-0000A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81" name="image17.jpg">
          <a:extLst>
            <a:ext uri="{FF2B5EF4-FFF2-40B4-BE49-F238E27FC236}">
              <a16:creationId xmlns:a16="http://schemas.microsoft.com/office/drawing/2014/main" id="{00000000-0008-0000-0D00-0000A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82" name="image17.jpg">
          <a:extLst>
            <a:ext uri="{FF2B5EF4-FFF2-40B4-BE49-F238E27FC236}">
              <a16:creationId xmlns:a16="http://schemas.microsoft.com/office/drawing/2014/main" id="{00000000-0008-0000-0D00-0000A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83" name="image17.jpg">
          <a:extLst>
            <a:ext uri="{FF2B5EF4-FFF2-40B4-BE49-F238E27FC236}">
              <a16:creationId xmlns:a16="http://schemas.microsoft.com/office/drawing/2014/main" id="{00000000-0008-0000-0D00-0000A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684" name="image17.jpg">
          <a:extLst>
            <a:ext uri="{FF2B5EF4-FFF2-40B4-BE49-F238E27FC236}">
              <a16:creationId xmlns:a16="http://schemas.microsoft.com/office/drawing/2014/main" id="{00000000-0008-0000-0D00-0000A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85" name="image17.jpg">
          <a:extLst>
            <a:ext uri="{FF2B5EF4-FFF2-40B4-BE49-F238E27FC236}">
              <a16:creationId xmlns:a16="http://schemas.microsoft.com/office/drawing/2014/main" id="{00000000-0008-0000-0D00-0000A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86" name="image17.jpg">
          <a:extLst>
            <a:ext uri="{FF2B5EF4-FFF2-40B4-BE49-F238E27FC236}">
              <a16:creationId xmlns:a16="http://schemas.microsoft.com/office/drawing/2014/main" id="{00000000-0008-0000-0D00-0000A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87" name="image17.jpg">
          <a:extLst>
            <a:ext uri="{FF2B5EF4-FFF2-40B4-BE49-F238E27FC236}">
              <a16:creationId xmlns:a16="http://schemas.microsoft.com/office/drawing/2014/main" id="{00000000-0008-0000-0D00-0000A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688" name="image17.jpg">
          <a:extLst>
            <a:ext uri="{FF2B5EF4-FFF2-40B4-BE49-F238E27FC236}">
              <a16:creationId xmlns:a16="http://schemas.microsoft.com/office/drawing/2014/main" id="{00000000-0008-0000-0D00-0000B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89" name="image17.jpg">
          <a:extLst>
            <a:ext uri="{FF2B5EF4-FFF2-40B4-BE49-F238E27FC236}">
              <a16:creationId xmlns:a16="http://schemas.microsoft.com/office/drawing/2014/main" id="{00000000-0008-0000-0D00-0000B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90" name="image17.jpg">
          <a:extLst>
            <a:ext uri="{FF2B5EF4-FFF2-40B4-BE49-F238E27FC236}">
              <a16:creationId xmlns:a16="http://schemas.microsoft.com/office/drawing/2014/main" id="{00000000-0008-0000-0D00-0000B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91" name="image17.jpg">
          <a:extLst>
            <a:ext uri="{FF2B5EF4-FFF2-40B4-BE49-F238E27FC236}">
              <a16:creationId xmlns:a16="http://schemas.microsoft.com/office/drawing/2014/main" id="{00000000-0008-0000-0D00-0000B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692" name="image17.jpg">
          <a:extLst>
            <a:ext uri="{FF2B5EF4-FFF2-40B4-BE49-F238E27FC236}">
              <a16:creationId xmlns:a16="http://schemas.microsoft.com/office/drawing/2014/main" id="{00000000-0008-0000-0D00-0000B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93" name="image17.jpg">
          <a:extLst>
            <a:ext uri="{FF2B5EF4-FFF2-40B4-BE49-F238E27FC236}">
              <a16:creationId xmlns:a16="http://schemas.microsoft.com/office/drawing/2014/main" id="{00000000-0008-0000-0D00-0000B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94" name="image17.jpg">
          <a:extLst>
            <a:ext uri="{FF2B5EF4-FFF2-40B4-BE49-F238E27FC236}">
              <a16:creationId xmlns:a16="http://schemas.microsoft.com/office/drawing/2014/main" id="{00000000-0008-0000-0D00-0000B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95" name="image17.jpg">
          <a:extLst>
            <a:ext uri="{FF2B5EF4-FFF2-40B4-BE49-F238E27FC236}">
              <a16:creationId xmlns:a16="http://schemas.microsoft.com/office/drawing/2014/main" id="{00000000-0008-0000-0D00-0000B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96" name="image17.jpg">
          <a:extLst>
            <a:ext uri="{FF2B5EF4-FFF2-40B4-BE49-F238E27FC236}">
              <a16:creationId xmlns:a16="http://schemas.microsoft.com/office/drawing/2014/main" id="{00000000-0008-0000-0D00-0000B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97" name="image17.jpg">
          <a:extLst>
            <a:ext uri="{FF2B5EF4-FFF2-40B4-BE49-F238E27FC236}">
              <a16:creationId xmlns:a16="http://schemas.microsoft.com/office/drawing/2014/main" id="{00000000-0008-0000-0D00-0000B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98" name="image17.jpg">
          <a:extLst>
            <a:ext uri="{FF2B5EF4-FFF2-40B4-BE49-F238E27FC236}">
              <a16:creationId xmlns:a16="http://schemas.microsoft.com/office/drawing/2014/main" id="{00000000-0008-0000-0D00-0000B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99" name="image17.jpg">
          <a:extLst>
            <a:ext uri="{FF2B5EF4-FFF2-40B4-BE49-F238E27FC236}">
              <a16:creationId xmlns:a16="http://schemas.microsoft.com/office/drawing/2014/main" id="{00000000-0008-0000-0D00-0000B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00" name="image17.jpg">
          <a:extLst>
            <a:ext uri="{FF2B5EF4-FFF2-40B4-BE49-F238E27FC236}">
              <a16:creationId xmlns:a16="http://schemas.microsoft.com/office/drawing/2014/main" id="{00000000-0008-0000-0D00-0000B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01" name="image17.jpg">
          <a:extLst>
            <a:ext uri="{FF2B5EF4-FFF2-40B4-BE49-F238E27FC236}">
              <a16:creationId xmlns:a16="http://schemas.microsoft.com/office/drawing/2014/main" id="{00000000-0008-0000-0D00-0000B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02" name="image17.jpg">
          <a:extLst>
            <a:ext uri="{FF2B5EF4-FFF2-40B4-BE49-F238E27FC236}">
              <a16:creationId xmlns:a16="http://schemas.microsoft.com/office/drawing/2014/main" id="{00000000-0008-0000-0D00-0000B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03" name="image17.jpg">
          <a:extLst>
            <a:ext uri="{FF2B5EF4-FFF2-40B4-BE49-F238E27FC236}">
              <a16:creationId xmlns:a16="http://schemas.microsoft.com/office/drawing/2014/main" id="{00000000-0008-0000-0D00-0000B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04" name="image17.jpg">
          <a:extLst>
            <a:ext uri="{FF2B5EF4-FFF2-40B4-BE49-F238E27FC236}">
              <a16:creationId xmlns:a16="http://schemas.microsoft.com/office/drawing/2014/main" id="{00000000-0008-0000-0D00-0000C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05" name="image17.jpg">
          <a:extLst>
            <a:ext uri="{FF2B5EF4-FFF2-40B4-BE49-F238E27FC236}">
              <a16:creationId xmlns:a16="http://schemas.microsoft.com/office/drawing/2014/main" id="{00000000-0008-0000-0D00-0000C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06" name="image17.jpg">
          <a:extLst>
            <a:ext uri="{FF2B5EF4-FFF2-40B4-BE49-F238E27FC236}">
              <a16:creationId xmlns:a16="http://schemas.microsoft.com/office/drawing/2014/main" id="{00000000-0008-0000-0D00-0000C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07" name="image17.jpg">
          <a:extLst>
            <a:ext uri="{FF2B5EF4-FFF2-40B4-BE49-F238E27FC236}">
              <a16:creationId xmlns:a16="http://schemas.microsoft.com/office/drawing/2014/main" id="{00000000-0008-0000-0D00-0000C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08" name="image17.jpg">
          <a:extLst>
            <a:ext uri="{FF2B5EF4-FFF2-40B4-BE49-F238E27FC236}">
              <a16:creationId xmlns:a16="http://schemas.microsoft.com/office/drawing/2014/main" id="{00000000-0008-0000-0D00-0000C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09" name="image17.jpg">
          <a:extLst>
            <a:ext uri="{FF2B5EF4-FFF2-40B4-BE49-F238E27FC236}">
              <a16:creationId xmlns:a16="http://schemas.microsoft.com/office/drawing/2014/main" id="{00000000-0008-0000-0D00-0000C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10" name="image17.jpg">
          <a:extLst>
            <a:ext uri="{FF2B5EF4-FFF2-40B4-BE49-F238E27FC236}">
              <a16:creationId xmlns:a16="http://schemas.microsoft.com/office/drawing/2014/main" id="{00000000-0008-0000-0D00-0000C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11" name="image17.jpg">
          <a:extLst>
            <a:ext uri="{FF2B5EF4-FFF2-40B4-BE49-F238E27FC236}">
              <a16:creationId xmlns:a16="http://schemas.microsoft.com/office/drawing/2014/main" id="{00000000-0008-0000-0D00-0000C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12" name="image17.jpg">
          <a:extLst>
            <a:ext uri="{FF2B5EF4-FFF2-40B4-BE49-F238E27FC236}">
              <a16:creationId xmlns:a16="http://schemas.microsoft.com/office/drawing/2014/main" id="{00000000-0008-0000-0D00-0000C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13" name="image17.jpg">
          <a:extLst>
            <a:ext uri="{FF2B5EF4-FFF2-40B4-BE49-F238E27FC236}">
              <a16:creationId xmlns:a16="http://schemas.microsoft.com/office/drawing/2014/main" id="{00000000-0008-0000-0D00-0000C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14" name="image17.jpg">
          <a:extLst>
            <a:ext uri="{FF2B5EF4-FFF2-40B4-BE49-F238E27FC236}">
              <a16:creationId xmlns:a16="http://schemas.microsoft.com/office/drawing/2014/main" id="{00000000-0008-0000-0D00-0000C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15" name="image17.jpg">
          <a:extLst>
            <a:ext uri="{FF2B5EF4-FFF2-40B4-BE49-F238E27FC236}">
              <a16:creationId xmlns:a16="http://schemas.microsoft.com/office/drawing/2014/main" id="{00000000-0008-0000-0D00-0000C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16" name="image17.jpg">
          <a:extLst>
            <a:ext uri="{FF2B5EF4-FFF2-40B4-BE49-F238E27FC236}">
              <a16:creationId xmlns:a16="http://schemas.microsoft.com/office/drawing/2014/main" id="{00000000-0008-0000-0D00-0000C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17" name="image17.jpg">
          <a:extLst>
            <a:ext uri="{FF2B5EF4-FFF2-40B4-BE49-F238E27FC236}">
              <a16:creationId xmlns:a16="http://schemas.microsoft.com/office/drawing/2014/main" id="{00000000-0008-0000-0D00-0000C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18" name="image17.jpg">
          <a:extLst>
            <a:ext uri="{FF2B5EF4-FFF2-40B4-BE49-F238E27FC236}">
              <a16:creationId xmlns:a16="http://schemas.microsoft.com/office/drawing/2014/main" id="{00000000-0008-0000-0D00-0000C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19" name="image17.jpg">
          <a:extLst>
            <a:ext uri="{FF2B5EF4-FFF2-40B4-BE49-F238E27FC236}">
              <a16:creationId xmlns:a16="http://schemas.microsoft.com/office/drawing/2014/main" id="{00000000-0008-0000-0D00-0000C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20" name="image17.jpg">
          <a:extLst>
            <a:ext uri="{FF2B5EF4-FFF2-40B4-BE49-F238E27FC236}">
              <a16:creationId xmlns:a16="http://schemas.microsoft.com/office/drawing/2014/main" id="{00000000-0008-0000-0D00-0000D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21" name="image17.jpg">
          <a:extLst>
            <a:ext uri="{FF2B5EF4-FFF2-40B4-BE49-F238E27FC236}">
              <a16:creationId xmlns:a16="http://schemas.microsoft.com/office/drawing/2014/main" id="{00000000-0008-0000-0D00-0000D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22" name="image17.jpg">
          <a:extLst>
            <a:ext uri="{FF2B5EF4-FFF2-40B4-BE49-F238E27FC236}">
              <a16:creationId xmlns:a16="http://schemas.microsoft.com/office/drawing/2014/main" id="{00000000-0008-0000-0D00-0000D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23" name="image17.jpg">
          <a:extLst>
            <a:ext uri="{FF2B5EF4-FFF2-40B4-BE49-F238E27FC236}">
              <a16:creationId xmlns:a16="http://schemas.microsoft.com/office/drawing/2014/main" id="{00000000-0008-0000-0D00-0000D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24" name="image17.jpg">
          <a:extLst>
            <a:ext uri="{FF2B5EF4-FFF2-40B4-BE49-F238E27FC236}">
              <a16:creationId xmlns:a16="http://schemas.microsoft.com/office/drawing/2014/main" id="{00000000-0008-0000-0D00-0000D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25" name="image17.jpg">
          <a:extLst>
            <a:ext uri="{FF2B5EF4-FFF2-40B4-BE49-F238E27FC236}">
              <a16:creationId xmlns:a16="http://schemas.microsoft.com/office/drawing/2014/main" id="{00000000-0008-0000-0D00-0000D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26" name="image17.jpg">
          <a:extLst>
            <a:ext uri="{FF2B5EF4-FFF2-40B4-BE49-F238E27FC236}">
              <a16:creationId xmlns:a16="http://schemas.microsoft.com/office/drawing/2014/main" id="{00000000-0008-0000-0D00-0000D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27" name="image17.jpg">
          <a:extLst>
            <a:ext uri="{FF2B5EF4-FFF2-40B4-BE49-F238E27FC236}">
              <a16:creationId xmlns:a16="http://schemas.microsoft.com/office/drawing/2014/main" id="{00000000-0008-0000-0D00-0000D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28" name="image17.jpg">
          <a:extLst>
            <a:ext uri="{FF2B5EF4-FFF2-40B4-BE49-F238E27FC236}">
              <a16:creationId xmlns:a16="http://schemas.microsoft.com/office/drawing/2014/main" id="{00000000-0008-0000-0D00-0000D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29" name="image17.jpg">
          <a:extLst>
            <a:ext uri="{FF2B5EF4-FFF2-40B4-BE49-F238E27FC236}">
              <a16:creationId xmlns:a16="http://schemas.microsoft.com/office/drawing/2014/main" id="{00000000-0008-0000-0D00-0000D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30" name="image17.jpg">
          <a:extLst>
            <a:ext uri="{FF2B5EF4-FFF2-40B4-BE49-F238E27FC236}">
              <a16:creationId xmlns:a16="http://schemas.microsoft.com/office/drawing/2014/main" id="{00000000-0008-0000-0D00-0000D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31" name="image17.jpg">
          <a:extLst>
            <a:ext uri="{FF2B5EF4-FFF2-40B4-BE49-F238E27FC236}">
              <a16:creationId xmlns:a16="http://schemas.microsoft.com/office/drawing/2014/main" id="{00000000-0008-0000-0D00-0000D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32" name="image17.jpg">
          <a:extLst>
            <a:ext uri="{FF2B5EF4-FFF2-40B4-BE49-F238E27FC236}">
              <a16:creationId xmlns:a16="http://schemas.microsoft.com/office/drawing/2014/main" id="{00000000-0008-0000-0D00-0000D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33" name="image17.jpg">
          <a:extLst>
            <a:ext uri="{FF2B5EF4-FFF2-40B4-BE49-F238E27FC236}">
              <a16:creationId xmlns:a16="http://schemas.microsoft.com/office/drawing/2014/main" id="{00000000-0008-0000-0D00-0000D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34" name="image17.jpg">
          <a:extLst>
            <a:ext uri="{FF2B5EF4-FFF2-40B4-BE49-F238E27FC236}">
              <a16:creationId xmlns:a16="http://schemas.microsoft.com/office/drawing/2014/main" id="{00000000-0008-0000-0D00-0000D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35" name="image17.jpg">
          <a:extLst>
            <a:ext uri="{FF2B5EF4-FFF2-40B4-BE49-F238E27FC236}">
              <a16:creationId xmlns:a16="http://schemas.microsoft.com/office/drawing/2014/main" id="{00000000-0008-0000-0D00-0000D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36" name="image17.jpg">
          <a:extLst>
            <a:ext uri="{FF2B5EF4-FFF2-40B4-BE49-F238E27FC236}">
              <a16:creationId xmlns:a16="http://schemas.microsoft.com/office/drawing/2014/main" id="{00000000-0008-0000-0D00-0000E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37" name="image17.jpg">
          <a:extLst>
            <a:ext uri="{FF2B5EF4-FFF2-40B4-BE49-F238E27FC236}">
              <a16:creationId xmlns:a16="http://schemas.microsoft.com/office/drawing/2014/main" id="{00000000-0008-0000-0D00-0000E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38" name="image17.jpg">
          <a:extLst>
            <a:ext uri="{FF2B5EF4-FFF2-40B4-BE49-F238E27FC236}">
              <a16:creationId xmlns:a16="http://schemas.microsoft.com/office/drawing/2014/main" id="{00000000-0008-0000-0D00-0000E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39" name="image17.jpg">
          <a:extLst>
            <a:ext uri="{FF2B5EF4-FFF2-40B4-BE49-F238E27FC236}">
              <a16:creationId xmlns:a16="http://schemas.microsoft.com/office/drawing/2014/main" id="{00000000-0008-0000-0D00-0000E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40" name="image17.jpg">
          <a:extLst>
            <a:ext uri="{FF2B5EF4-FFF2-40B4-BE49-F238E27FC236}">
              <a16:creationId xmlns:a16="http://schemas.microsoft.com/office/drawing/2014/main" id="{00000000-0008-0000-0D00-0000E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41" name="image17.jpg">
          <a:extLst>
            <a:ext uri="{FF2B5EF4-FFF2-40B4-BE49-F238E27FC236}">
              <a16:creationId xmlns:a16="http://schemas.microsoft.com/office/drawing/2014/main" id="{00000000-0008-0000-0D00-0000E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42" name="image17.jpg">
          <a:extLst>
            <a:ext uri="{FF2B5EF4-FFF2-40B4-BE49-F238E27FC236}">
              <a16:creationId xmlns:a16="http://schemas.microsoft.com/office/drawing/2014/main" id="{00000000-0008-0000-0D00-0000E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43" name="image17.jpg">
          <a:extLst>
            <a:ext uri="{FF2B5EF4-FFF2-40B4-BE49-F238E27FC236}">
              <a16:creationId xmlns:a16="http://schemas.microsoft.com/office/drawing/2014/main" id="{00000000-0008-0000-0D00-0000E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44" name="image17.jpg">
          <a:extLst>
            <a:ext uri="{FF2B5EF4-FFF2-40B4-BE49-F238E27FC236}">
              <a16:creationId xmlns:a16="http://schemas.microsoft.com/office/drawing/2014/main" id="{00000000-0008-0000-0D00-0000E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45" name="image17.jpg">
          <a:extLst>
            <a:ext uri="{FF2B5EF4-FFF2-40B4-BE49-F238E27FC236}">
              <a16:creationId xmlns:a16="http://schemas.microsoft.com/office/drawing/2014/main" id="{00000000-0008-0000-0D00-0000E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46" name="image17.jpg">
          <a:extLst>
            <a:ext uri="{FF2B5EF4-FFF2-40B4-BE49-F238E27FC236}">
              <a16:creationId xmlns:a16="http://schemas.microsoft.com/office/drawing/2014/main" id="{00000000-0008-0000-0D00-0000E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47" name="image17.jpg">
          <a:extLst>
            <a:ext uri="{FF2B5EF4-FFF2-40B4-BE49-F238E27FC236}">
              <a16:creationId xmlns:a16="http://schemas.microsoft.com/office/drawing/2014/main" id="{00000000-0008-0000-0D00-0000E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48" name="image17.jpg">
          <a:extLst>
            <a:ext uri="{FF2B5EF4-FFF2-40B4-BE49-F238E27FC236}">
              <a16:creationId xmlns:a16="http://schemas.microsoft.com/office/drawing/2014/main" id="{00000000-0008-0000-0D00-0000E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49" name="image17.jpg">
          <a:extLst>
            <a:ext uri="{FF2B5EF4-FFF2-40B4-BE49-F238E27FC236}">
              <a16:creationId xmlns:a16="http://schemas.microsoft.com/office/drawing/2014/main" id="{00000000-0008-0000-0D00-0000E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50" name="image17.jpg">
          <a:extLst>
            <a:ext uri="{FF2B5EF4-FFF2-40B4-BE49-F238E27FC236}">
              <a16:creationId xmlns:a16="http://schemas.microsoft.com/office/drawing/2014/main" id="{00000000-0008-0000-0D00-0000E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51" name="image17.jpg">
          <a:extLst>
            <a:ext uri="{FF2B5EF4-FFF2-40B4-BE49-F238E27FC236}">
              <a16:creationId xmlns:a16="http://schemas.microsoft.com/office/drawing/2014/main" id="{00000000-0008-0000-0D00-0000E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52" name="image17.jpg">
          <a:extLst>
            <a:ext uri="{FF2B5EF4-FFF2-40B4-BE49-F238E27FC236}">
              <a16:creationId xmlns:a16="http://schemas.microsoft.com/office/drawing/2014/main" id="{00000000-0008-0000-0D00-0000F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53" name="image17.jpg">
          <a:extLst>
            <a:ext uri="{FF2B5EF4-FFF2-40B4-BE49-F238E27FC236}">
              <a16:creationId xmlns:a16="http://schemas.microsoft.com/office/drawing/2014/main" id="{00000000-0008-0000-0D00-0000F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54" name="image17.jpg">
          <a:extLst>
            <a:ext uri="{FF2B5EF4-FFF2-40B4-BE49-F238E27FC236}">
              <a16:creationId xmlns:a16="http://schemas.microsoft.com/office/drawing/2014/main" id="{00000000-0008-0000-0D00-0000F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55" name="image17.jpg">
          <a:extLst>
            <a:ext uri="{FF2B5EF4-FFF2-40B4-BE49-F238E27FC236}">
              <a16:creationId xmlns:a16="http://schemas.microsoft.com/office/drawing/2014/main" id="{00000000-0008-0000-0D00-0000F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56" name="image17.jpg">
          <a:extLst>
            <a:ext uri="{FF2B5EF4-FFF2-40B4-BE49-F238E27FC236}">
              <a16:creationId xmlns:a16="http://schemas.microsoft.com/office/drawing/2014/main" id="{00000000-0008-0000-0D00-0000F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57" name="image17.jpg">
          <a:extLst>
            <a:ext uri="{FF2B5EF4-FFF2-40B4-BE49-F238E27FC236}">
              <a16:creationId xmlns:a16="http://schemas.microsoft.com/office/drawing/2014/main" id="{00000000-0008-0000-0D00-0000F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58" name="image17.jpg">
          <a:extLst>
            <a:ext uri="{FF2B5EF4-FFF2-40B4-BE49-F238E27FC236}">
              <a16:creationId xmlns:a16="http://schemas.microsoft.com/office/drawing/2014/main" id="{00000000-0008-0000-0D00-0000F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59" name="image17.jpg">
          <a:extLst>
            <a:ext uri="{FF2B5EF4-FFF2-40B4-BE49-F238E27FC236}">
              <a16:creationId xmlns:a16="http://schemas.microsoft.com/office/drawing/2014/main" id="{00000000-0008-0000-0D00-0000F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60" name="image17.jpg">
          <a:extLst>
            <a:ext uri="{FF2B5EF4-FFF2-40B4-BE49-F238E27FC236}">
              <a16:creationId xmlns:a16="http://schemas.microsoft.com/office/drawing/2014/main" id="{00000000-0008-0000-0D00-0000F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61" name="image17.jpg">
          <a:extLst>
            <a:ext uri="{FF2B5EF4-FFF2-40B4-BE49-F238E27FC236}">
              <a16:creationId xmlns:a16="http://schemas.microsoft.com/office/drawing/2014/main" id="{00000000-0008-0000-0D00-0000F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62" name="image17.jpg">
          <a:extLst>
            <a:ext uri="{FF2B5EF4-FFF2-40B4-BE49-F238E27FC236}">
              <a16:creationId xmlns:a16="http://schemas.microsoft.com/office/drawing/2014/main" id="{00000000-0008-0000-0D00-0000F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63" name="image17.jpg">
          <a:extLst>
            <a:ext uri="{FF2B5EF4-FFF2-40B4-BE49-F238E27FC236}">
              <a16:creationId xmlns:a16="http://schemas.microsoft.com/office/drawing/2014/main" id="{00000000-0008-0000-0D00-0000F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64" name="image17.jpg">
          <a:extLst>
            <a:ext uri="{FF2B5EF4-FFF2-40B4-BE49-F238E27FC236}">
              <a16:creationId xmlns:a16="http://schemas.microsoft.com/office/drawing/2014/main" id="{00000000-0008-0000-0D00-0000F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65" name="image17.jpg">
          <a:extLst>
            <a:ext uri="{FF2B5EF4-FFF2-40B4-BE49-F238E27FC236}">
              <a16:creationId xmlns:a16="http://schemas.microsoft.com/office/drawing/2014/main" id="{00000000-0008-0000-0D00-0000F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66" name="image17.jpg">
          <a:extLst>
            <a:ext uri="{FF2B5EF4-FFF2-40B4-BE49-F238E27FC236}">
              <a16:creationId xmlns:a16="http://schemas.microsoft.com/office/drawing/2014/main" id="{00000000-0008-0000-0D00-0000F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67" name="image17.jpg">
          <a:extLst>
            <a:ext uri="{FF2B5EF4-FFF2-40B4-BE49-F238E27FC236}">
              <a16:creationId xmlns:a16="http://schemas.microsoft.com/office/drawing/2014/main" id="{00000000-0008-0000-0D00-0000F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68" name="image17.jpg">
          <a:extLst>
            <a:ext uri="{FF2B5EF4-FFF2-40B4-BE49-F238E27FC236}">
              <a16:creationId xmlns:a16="http://schemas.microsoft.com/office/drawing/2014/main" id="{00000000-0008-0000-0D00-00000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69" name="image17.jpg">
          <a:extLst>
            <a:ext uri="{FF2B5EF4-FFF2-40B4-BE49-F238E27FC236}">
              <a16:creationId xmlns:a16="http://schemas.microsoft.com/office/drawing/2014/main" id="{00000000-0008-0000-0D00-00000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70" name="image17.jpg">
          <a:extLst>
            <a:ext uri="{FF2B5EF4-FFF2-40B4-BE49-F238E27FC236}">
              <a16:creationId xmlns:a16="http://schemas.microsoft.com/office/drawing/2014/main" id="{00000000-0008-0000-0D00-00000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71" name="image17.jpg">
          <a:extLst>
            <a:ext uri="{FF2B5EF4-FFF2-40B4-BE49-F238E27FC236}">
              <a16:creationId xmlns:a16="http://schemas.microsoft.com/office/drawing/2014/main" id="{00000000-0008-0000-0D00-00000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72" name="image17.jpg">
          <a:extLst>
            <a:ext uri="{FF2B5EF4-FFF2-40B4-BE49-F238E27FC236}">
              <a16:creationId xmlns:a16="http://schemas.microsoft.com/office/drawing/2014/main" id="{00000000-0008-0000-0D00-00000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73" name="image17.jpg">
          <a:extLst>
            <a:ext uri="{FF2B5EF4-FFF2-40B4-BE49-F238E27FC236}">
              <a16:creationId xmlns:a16="http://schemas.microsoft.com/office/drawing/2014/main" id="{00000000-0008-0000-0D00-00000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74" name="image17.jpg">
          <a:extLst>
            <a:ext uri="{FF2B5EF4-FFF2-40B4-BE49-F238E27FC236}">
              <a16:creationId xmlns:a16="http://schemas.microsoft.com/office/drawing/2014/main" id="{00000000-0008-0000-0D00-00000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75" name="image17.jpg">
          <a:extLst>
            <a:ext uri="{FF2B5EF4-FFF2-40B4-BE49-F238E27FC236}">
              <a16:creationId xmlns:a16="http://schemas.microsoft.com/office/drawing/2014/main" id="{00000000-0008-0000-0D00-00000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76" name="image17.jpg">
          <a:extLst>
            <a:ext uri="{FF2B5EF4-FFF2-40B4-BE49-F238E27FC236}">
              <a16:creationId xmlns:a16="http://schemas.microsoft.com/office/drawing/2014/main" id="{00000000-0008-0000-0D00-00000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77" name="image17.jpg">
          <a:extLst>
            <a:ext uri="{FF2B5EF4-FFF2-40B4-BE49-F238E27FC236}">
              <a16:creationId xmlns:a16="http://schemas.microsoft.com/office/drawing/2014/main" id="{00000000-0008-0000-0D00-00000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78" name="image17.jpg">
          <a:extLst>
            <a:ext uri="{FF2B5EF4-FFF2-40B4-BE49-F238E27FC236}">
              <a16:creationId xmlns:a16="http://schemas.microsoft.com/office/drawing/2014/main" id="{00000000-0008-0000-0D00-00000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79" name="image17.jpg">
          <a:extLst>
            <a:ext uri="{FF2B5EF4-FFF2-40B4-BE49-F238E27FC236}">
              <a16:creationId xmlns:a16="http://schemas.microsoft.com/office/drawing/2014/main" id="{00000000-0008-0000-0D00-00000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80" name="image17.jpg">
          <a:extLst>
            <a:ext uri="{FF2B5EF4-FFF2-40B4-BE49-F238E27FC236}">
              <a16:creationId xmlns:a16="http://schemas.microsoft.com/office/drawing/2014/main" id="{00000000-0008-0000-0D00-00000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81" name="image17.jpg">
          <a:extLst>
            <a:ext uri="{FF2B5EF4-FFF2-40B4-BE49-F238E27FC236}">
              <a16:creationId xmlns:a16="http://schemas.microsoft.com/office/drawing/2014/main" id="{00000000-0008-0000-0D00-00000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82" name="image17.jpg">
          <a:extLst>
            <a:ext uri="{FF2B5EF4-FFF2-40B4-BE49-F238E27FC236}">
              <a16:creationId xmlns:a16="http://schemas.microsoft.com/office/drawing/2014/main" id="{00000000-0008-0000-0D00-00000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83" name="image17.jpg">
          <a:extLst>
            <a:ext uri="{FF2B5EF4-FFF2-40B4-BE49-F238E27FC236}">
              <a16:creationId xmlns:a16="http://schemas.microsoft.com/office/drawing/2014/main" id="{00000000-0008-0000-0D00-00000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84" name="image17.jpg">
          <a:extLst>
            <a:ext uri="{FF2B5EF4-FFF2-40B4-BE49-F238E27FC236}">
              <a16:creationId xmlns:a16="http://schemas.microsoft.com/office/drawing/2014/main" id="{00000000-0008-0000-0D00-00001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85" name="image17.jpg">
          <a:extLst>
            <a:ext uri="{FF2B5EF4-FFF2-40B4-BE49-F238E27FC236}">
              <a16:creationId xmlns:a16="http://schemas.microsoft.com/office/drawing/2014/main" id="{00000000-0008-0000-0D00-00001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86" name="image17.jpg">
          <a:extLst>
            <a:ext uri="{FF2B5EF4-FFF2-40B4-BE49-F238E27FC236}">
              <a16:creationId xmlns:a16="http://schemas.microsoft.com/office/drawing/2014/main" id="{00000000-0008-0000-0D00-00001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87" name="image17.jpg">
          <a:extLst>
            <a:ext uri="{FF2B5EF4-FFF2-40B4-BE49-F238E27FC236}">
              <a16:creationId xmlns:a16="http://schemas.microsoft.com/office/drawing/2014/main" id="{00000000-0008-0000-0D00-00001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88" name="image17.jpg">
          <a:extLst>
            <a:ext uri="{FF2B5EF4-FFF2-40B4-BE49-F238E27FC236}">
              <a16:creationId xmlns:a16="http://schemas.microsoft.com/office/drawing/2014/main" id="{00000000-0008-0000-0D00-00001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89" name="image17.jpg">
          <a:extLst>
            <a:ext uri="{FF2B5EF4-FFF2-40B4-BE49-F238E27FC236}">
              <a16:creationId xmlns:a16="http://schemas.microsoft.com/office/drawing/2014/main" id="{00000000-0008-0000-0D00-00001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90" name="image17.jpg">
          <a:extLst>
            <a:ext uri="{FF2B5EF4-FFF2-40B4-BE49-F238E27FC236}">
              <a16:creationId xmlns:a16="http://schemas.microsoft.com/office/drawing/2014/main" id="{00000000-0008-0000-0D00-00001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91" name="image17.jpg">
          <a:extLst>
            <a:ext uri="{FF2B5EF4-FFF2-40B4-BE49-F238E27FC236}">
              <a16:creationId xmlns:a16="http://schemas.microsoft.com/office/drawing/2014/main" id="{00000000-0008-0000-0D00-00001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92" name="image17.jpg">
          <a:extLst>
            <a:ext uri="{FF2B5EF4-FFF2-40B4-BE49-F238E27FC236}">
              <a16:creationId xmlns:a16="http://schemas.microsoft.com/office/drawing/2014/main" id="{00000000-0008-0000-0D00-00001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93" name="image17.jpg">
          <a:extLst>
            <a:ext uri="{FF2B5EF4-FFF2-40B4-BE49-F238E27FC236}">
              <a16:creationId xmlns:a16="http://schemas.microsoft.com/office/drawing/2014/main" id="{00000000-0008-0000-0D00-00001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94" name="image17.jpg">
          <a:extLst>
            <a:ext uri="{FF2B5EF4-FFF2-40B4-BE49-F238E27FC236}">
              <a16:creationId xmlns:a16="http://schemas.microsoft.com/office/drawing/2014/main" id="{00000000-0008-0000-0D00-00001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95" name="image17.jpg">
          <a:extLst>
            <a:ext uri="{FF2B5EF4-FFF2-40B4-BE49-F238E27FC236}">
              <a16:creationId xmlns:a16="http://schemas.microsoft.com/office/drawing/2014/main" id="{00000000-0008-0000-0D00-00001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96" name="image17.jpg">
          <a:extLst>
            <a:ext uri="{FF2B5EF4-FFF2-40B4-BE49-F238E27FC236}">
              <a16:creationId xmlns:a16="http://schemas.microsoft.com/office/drawing/2014/main" id="{00000000-0008-0000-0D00-00001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97" name="image17.jpg">
          <a:extLst>
            <a:ext uri="{FF2B5EF4-FFF2-40B4-BE49-F238E27FC236}">
              <a16:creationId xmlns:a16="http://schemas.microsoft.com/office/drawing/2014/main" id="{00000000-0008-0000-0D00-00001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98" name="image17.jpg">
          <a:extLst>
            <a:ext uri="{FF2B5EF4-FFF2-40B4-BE49-F238E27FC236}">
              <a16:creationId xmlns:a16="http://schemas.microsoft.com/office/drawing/2014/main" id="{00000000-0008-0000-0D00-00001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99" name="image17.jpg">
          <a:extLst>
            <a:ext uri="{FF2B5EF4-FFF2-40B4-BE49-F238E27FC236}">
              <a16:creationId xmlns:a16="http://schemas.microsoft.com/office/drawing/2014/main" id="{00000000-0008-0000-0D00-00001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00" name="image17.jpg">
          <a:extLst>
            <a:ext uri="{FF2B5EF4-FFF2-40B4-BE49-F238E27FC236}">
              <a16:creationId xmlns:a16="http://schemas.microsoft.com/office/drawing/2014/main" id="{00000000-0008-0000-0D00-00002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01" name="image17.jpg">
          <a:extLst>
            <a:ext uri="{FF2B5EF4-FFF2-40B4-BE49-F238E27FC236}">
              <a16:creationId xmlns:a16="http://schemas.microsoft.com/office/drawing/2014/main" id="{00000000-0008-0000-0D00-00002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802" name="image17.jpg">
          <a:extLst>
            <a:ext uri="{FF2B5EF4-FFF2-40B4-BE49-F238E27FC236}">
              <a16:creationId xmlns:a16="http://schemas.microsoft.com/office/drawing/2014/main" id="{00000000-0008-0000-0D00-00002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03" name="image17.jpg">
          <a:extLst>
            <a:ext uri="{FF2B5EF4-FFF2-40B4-BE49-F238E27FC236}">
              <a16:creationId xmlns:a16="http://schemas.microsoft.com/office/drawing/2014/main" id="{00000000-0008-0000-0D00-00002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04" name="image17.jpg">
          <a:extLst>
            <a:ext uri="{FF2B5EF4-FFF2-40B4-BE49-F238E27FC236}">
              <a16:creationId xmlns:a16="http://schemas.microsoft.com/office/drawing/2014/main" id="{00000000-0008-0000-0D00-00002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05" name="image17.jpg">
          <a:extLst>
            <a:ext uri="{FF2B5EF4-FFF2-40B4-BE49-F238E27FC236}">
              <a16:creationId xmlns:a16="http://schemas.microsoft.com/office/drawing/2014/main" id="{00000000-0008-0000-0D00-00002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806" name="image17.jpg">
          <a:extLst>
            <a:ext uri="{FF2B5EF4-FFF2-40B4-BE49-F238E27FC236}">
              <a16:creationId xmlns:a16="http://schemas.microsoft.com/office/drawing/2014/main" id="{00000000-0008-0000-0D00-00002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07" name="image17.jpg">
          <a:extLst>
            <a:ext uri="{FF2B5EF4-FFF2-40B4-BE49-F238E27FC236}">
              <a16:creationId xmlns:a16="http://schemas.microsoft.com/office/drawing/2014/main" id="{00000000-0008-0000-0D00-00002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08" name="image17.jpg">
          <a:extLst>
            <a:ext uri="{FF2B5EF4-FFF2-40B4-BE49-F238E27FC236}">
              <a16:creationId xmlns:a16="http://schemas.microsoft.com/office/drawing/2014/main" id="{00000000-0008-0000-0D00-00002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09" name="image17.jpg">
          <a:extLst>
            <a:ext uri="{FF2B5EF4-FFF2-40B4-BE49-F238E27FC236}">
              <a16:creationId xmlns:a16="http://schemas.microsoft.com/office/drawing/2014/main" id="{00000000-0008-0000-0D00-00002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810" name="image17.jpg">
          <a:extLst>
            <a:ext uri="{FF2B5EF4-FFF2-40B4-BE49-F238E27FC236}">
              <a16:creationId xmlns:a16="http://schemas.microsoft.com/office/drawing/2014/main" id="{00000000-0008-0000-0D00-00002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11" name="image17.jpg">
          <a:extLst>
            <a:ext uri="{FF2B5EF4-FFF2-40B4-BE49-F238E27FC236}">
              <a16:creationId xmlns:a16="http://schemas.microsoft.com/office/drawing/2014/main" id="{00000000-0008-0000-0D00-00002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12" name="image17.jpg">
          <a:extLst>
            <a:ext uri="{FF2B5EF4-FFF2-40B4-BE49-F238E27FC236}">
              <a16:creationId xmlns:a16="http://schemas.microsoft.com/office/drawing/2014/main" id="{00000000-0008-0000-0D00-00002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13" name="image17.jpg">
          <a:extLst>
            <a:ext uri="{FF2B5EF4-FFF2-40B4-BE49-F238E27FC236}">
              <a16:creationId xmlns:a16="http://schemas.microsoft.com/office/drawing/2014/main" id="{00000000-0008-0000-0D00-00002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814" name="image17.jpg">
          <a:extLst>
            <a:ext uri="{FF2B5EF4-FFF2-40B4-BE49-F238E27FC236}">
              <a16:creationId xmlns:a16="http://schemas.microsoft.com/office/drawing/2014/main" id="{00000000-0008-0000-0D00-00002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15" name="image17.jpg">
          <a:extLst>
            <a:ext uri="{FF2B5EF4-FFF2-40B4-BE49-F238E27FC236}">
              <a16:creationId xmlns:a16="http://schemas.microsoft.com/office/drawing/2014/main" id="{00000000-0008-0000-0D00-00002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16" name="image17.jpg">
          <a:extLst>
            <a:ext uri="{FF2B5EF4-FFF2-40B4-BE49-F238E27FC236}">
              <a16:creationId xmlns:a16="http://schemas.microsoft.com/office/drawing/2014/main" id="{00000000-0008-0000-0D00-00003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17" name="image17.jpg">
          <a:extLst>
            <a:ext uri="{FF2B5EF4-FFF2-40B4-BE49-F238E27FC236}">
              <a16:creationId xmlns:a16="http://schemas.microsoft.com/office/drawing/2014/main" id="{00000000-0008-0000-0D00-00003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18" name="image17.jpg">
          <a:extLst>
            <a:ext uri="{FF2B5EF4-FFF2-40B4-BE49-F238E27FC236}">
              <a16:creationId xmlns:a16="http://schemas.microsoft.com/office/drawing/2014/main" id="{00000000-0008-0000-0D00-00003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19" name="image17.jpg">
          <a:extLst>
            <a:ext uri="{FF2B5EF4-FFF2-40B4-BE49-F238E27FC236}">
              <a16:creationId xmlns:a16="http://schemas.microsoft.com/office/drawing/2014/main" id="{00000000-0008-0000-0D00-00003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20" name="image17.jpg">
          <a:extLst>
            <a:ext uri="{FF2B5EF4-FFF2-40B4-BE49-F238E27FC236}">
              <a16:creationId xmlns:a16="http://schemas.microsoft.com/office/drawing/2014/main" id="{00000000-0008-0000-0D00-00003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21" name="image17.jpg">
          <a:extLst>
            <a:ext uri="{FF2B5EF4-FFF2-40B4-BE49-F238E27FC236}">
              <a16:creationId xmlns:a16="http://schemas.microsoft.com/office/drawing/2014/main" id="{00000000-0008-0000-0D00-00003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22" name="image17.jpg">
          <a:extLst>
            <a:ext uri="{FF2B5EF4-FFF2-40B4-BE49-F238E27FC236}">
              <a16:creationId xmlns:a16="http://schemas.microsoft.com/office/drawing/2014/main" id="{00000000-0008-0000-0D00-00003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23" name="image17.jpg">
          <a:extLst>
            <a:ext uri="{FF2B5EF4-FFF2-40B4-BE49-F238E27FC236}">
              <a16:creationId xmlns:a16="http://schemas.microsoft.com/office/drawing/2014/main" id="{00000000-0008-0000-0D00-00003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24" name="image17.jpg">
          <a:extLst>
            <a:ext uri="{FF2B5EF4-FFF2-40B4-BE49-F238E27FC236}">
              <a16:creationId xmlns:a16="http://schemas.microsoft.com/office/drawing/2014/main" id="{00000000-0008-0000-0D00-00003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25" name="image17.jpg">
          <a:extLst>
            <a:ext uri="{FF2B5EF4-FFF2-40B4-BE49-F238E27FC236}">
              <a16:creationId xmlns:a16="http://schemas.microsoft.com/office/drawing/2014/main" id="{00000000-0008-0000-0D00-00003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26" name="image17.jpg">
          <a:extLst>
            <a:ext uri="{FF2B5EF4-FFF2-40B4-BE49-F238E27FC236}">
              <a16:creationId xmlns:a16="http://schemas.microsoft.com/office/drawing/2014/main" id="{00000000-0008-0000-0D00-00003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27" name="image17.jpg">
          <a:extLst>
            <a:ext uri="{FF2B5EF4-FFF2-40B4-BE49-F238E27FC236}">
              <a16:creationId xmlns:a16="http://schemas.microsoft.com/office/drawing/2014/main" id="{00000000-0008-0000-0D00-00003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28" name="image17.jpg">
          <a:extLst>
            <a:ext uri="{FF2B5EF4-FFF2-40B4-BE49-F238E27FC236}">
              <a16:creationId xmlns:a16="http://schemas.microsoft.com/office/drawing/2014/main" id="{00000000-0008-0000-0D00-00003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29" name="image17.jpg">
          <a:extLst>
            <a:ext uri="{FF2B5EF4-FFF2-40B4-BE49-F238E27FC236}">
              <a16:creationId xmlns:a16="http://schemas.microsoft.com/office/drawing/2014/main" id="{00000000-0008-0000-0D00-00003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30" name="image17.jpg">
          <a:extLst>
            <a:ext uri="{FF2B5EF4-FFF2-40B4-BE49-F238E27FC236}">
              <a16:creationId xmlns:a16="http://schemas.microsoft.com/office/drawing/2014/main" id="{00000000-0008-0000-0D00-00003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31" name="image17.jpg">
          <a:extLst>
            <a:ext uri="{FF2B5EF4-FFF2-40B4-BE49-F238E27FC236}">
              <a16:creationId xmlns:a16="http://schemas.microsoft.com/office/drawing/2014/main" id="{00000000-0008-0000-0D00-00003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32" name="image17.jpg">
          <a:extLst>
            <a:ext uri="{FF2B5EF4-FFF2-40B4-BE49-F238E27FC236}">
              <a16:creationId xmlns:a16="http://schemas.microsoft.com/office/drawing/2014/main" id="{00000000-0008-0000-0D00-00004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33" name="image17.jpg">
          <a:extLst>
            <a:ext uri="{FF2B5EF4-FFF2-40B4-BE49-F238E27FC236}">
              <a16:creationId xmlns:a16="http://schemas.microsoft.com/office/drawing/2014/main" id="{00000000-0008-0000-0D00-00004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34" name="image17.jpg">
          <a:extLst>
            <a:ext uri="{FF2B5EF4-FFF2-40B4-BE49-F238E27FC236}">
              <a16:creationId xmlns:a16="http://schemas.microsoft.com/office/drawing/2014/main" id="{00000000-0008-0000-0D00-00004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35" name="image17.jpg">
          <a:extLst>
            <a:ext uri="{FF2B5EF4-FFF2-40B4-BE49-F238E27FC236}">
              <a16:creationId xmlns:a16="http://schemas.microsoft.com/office/drawing/2014/main" id="{00000000-0008-0000-0D00-00004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36" name="image17.jpg">
          <a:extLst>
            <a:ext uri="{FF2B5EF4-FFF2-40B4-BE49-F238E27FC236}">
              <a16:creationId xmlns:a16="http://schemas.microsoft.com/office/drawing/2014/main" id="{00000000-0008-0000-0D00-00004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37" name="image17.jpg">
          <a:extLst>
            <a:ext uri="{FF2B5EF4-FFF2-40B4-BE49-F238E27FC236}">
              <a16:creationId xmlns:a16="http://schemas.microsoft.com/office/drawing/2014/main" id="{00000000-0008-0000-0D00-00004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38" name="image17.jpg">
          <a:extLst>
            <a:ext uri="{FF2B5EF4-FFF2-40B4-BE49-F238E27FC236}">
              <a16:creationId xmlns:a16="http://schemas.microsoft.com/office/drawing/2014/main" id="{00000000-0008-0000-0D00-00004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39" name="image17.jpg">
          <a:extLst>
            <a:ext uri="{FF2B5EF4-FFF2-40B4-BE49-F238E27FC236}">
              <a16:creationId xmlns:a16="http://schemas.microsoft.com/office/drawing/2014/main" id="{00000000-0008-0000-0D00-00004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40" name="image17.jpg">
          <a:extLst>
            <a:ext uri="{FF2B5EF4-FFF2-40B4-BE49-F238E27FC236}">
              <a16:creationId xmlns:a16="http://schemas.microsoft.com/office/drawing/2014/main" id="{00000000-0008-0000-0D00-00004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41" name="image17.jpg">
          <a:extLst>
            <a:ext uri="{FF2B5EF4-FFF2-40B4-BE49-F238E27FC236}">
              <a16:creationId xmlns:a16="http://schemas.microsoft.com/office/drawing/2014/main" id="{00000000-0008-0000-0D00-00004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42" name="image17.jpg">
          <a:extLst>
            <a:ext uri="{FF2B5EF4-FFF2-40B4-BE49-F238E27FC236}">
              <a16:creationId xmlns:a16="http://schemas.microsoft.com/office/drawing/2014/main" id="{00000000-0008-0000-0D00-00004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43" name="image17.jpg">
          <a:extLst>
            <a:ext uri="{FF2B5EF4-FFF2-40B4-BE49-F238E27FC236}">
              <a16:creationId xmlns:a16="http://schemas.microsoft.com/office/drawing/2014/main" id="{00000000-0008-0000-0D00-00004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44" name="image17.jpg">
          <a:extLst>
            <a:ext uri="{FF2B5EF4-FFF2-40B4-BE49-F238E27FC236}">
              <a16:creationId xmlns:a16="http://schemas.microsoft.com/office/drawing/2014/main" id="{00000000-0008-0000-0D00-00004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45" name="image17.jpg">
          <a:extLst>
            <a:ext uri="{FF2B5EF4-FFF2-40B4-BE49-F238E27FC236}">
              <a16:creationId xmlns:a16="http://schemas.microsoft.com/office/drawing/2014/main" id="{00000000-0008-0000-0D00-00004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46" name="image17.jpg">
          <a:extLst>
            <a:ext uri="{FF2B5EF4-FFF2-40B4-BE49-F238E27FC236}">
              <a16:creationId xmlns:a16="http://schemas.microsoft.com/office/drawing/2014/main" id="{00000000-0008-0000-0D00-00004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47" name="image17.jpg">
          <a:extLst>
            <a:ext uri="{FF2B5EF4-FFF2-40B4-BE49-F238E27FC236}">
              <a16:creationId xmlns:a16="http://schemas.microsoft.com/office/drawing/2014/main" id="{00000000-0008-0000-0D00-00004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48" name="image17.jpg">
          <a:extLst>
            <a:ext uri="{FF2B5EF4-FFF2-40B4-BE49-F238E27FC236}">
              <a16:creationId xmlns:a16="http://schemas.microsoft.com/office/drawing/2014/main" id="{00000000-0008-0000-0D00-00005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49" name="image17.jpg">
          <a:extLst>
            <a:ext uri="{FF2B5EF4-FFF2-40B4-BE49-F238E27FC236}">
              <a16:creationId xmlns:a16="http://schemas.microsoft.com/office/drawing/2014/main" id="{00000000-0008-0000-0D00-00005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50" name="image17.jpg">
          <a:extLst>
            <a:ext uri="{FF2B5EF4-FFF2-40B4-BE49-F238E27FC236}">
              <a16:creationId xmlns:a16="http://schemas.microsoft.com/office/drawing/2014/main" id="{00000000-0008-0000-0D00-00005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51" name="image17.jpg">
          <a:extLst>
            <a:ext uri="{FF2B5EF4-FFF2-40B4-BE49-F238E27FC236}">
              <a16:creationId xmlns:a16="http://schemas.microsoft.com/office/drawing/2014/main" id="{00000000-0008-0000-0D00-00005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52" name="image17.jpg">
          <a:extLst>
            <a:ext uri="{FF2B5EF4-FFF2-40B4-BE49-F238E27FC236}">
              <a16:creationId xmlns:a16="http://schemas.microsoft.com/office/drawing/2014/main" id="{00000000-0008-0000-0D00-00005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53" name="image17.jpg">
          <a:extLst>
            <a:ext uri="{FF2B5EF4-FFF2-40B4-BE49-F238E27FC236}">
              <a16:creationId xmlns:a16="http://schemas.microsoft.com/office/drawing/2014/main" id="{00000000-0008-0000-0D00-00005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854" name="image17.jpg">
          <a:extLst>
            <a:ext uri="{FF2B5EF4-FFF2-40B4-BE49-F238E27FC236}">
              <a16:creationId xmlns:a16="http://schemas.microsoft.com/office/drawing/2014/main" id="{00000000-0008-0000-0D00-00005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855" name="image3.png">
          <a:extLst>
            <a:ext uri="{FF2B5EF4-FFF2-40B4-BE49-F238E27FC236}">
              <a16:creationId xmlns:a16="http://schemas.microsoft.com/office/drawing/2014/main" id="{00000000-0008-0000-0D00-00005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856" name="image17.jpg">
          <a:extLst>
            <a:ext uri="{FF2B5EF4-FFF2-40B4-BE49-F238E27FC236}">
              <a16:creationId xmlns:a16="http://schemas.microsoft.com/office/drawing/2014/main" id="{00000000-0008-0000-0D00-00005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857" name="image3.png">
          <a:extLst>
            <a:ext uri="{FF2B5EF4-FFF2-40B4-BE49-F238E27FC236}">
              <a16:creationId xmlns:a16="http://schemas.microsoft.com/office/drawing/2014/main" id="{00000000-0008-0000-0D00-00005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58" name="image17.jpg">
          <a:extLst>
            <a:ext uri="{FF2B5EF4-FFF2-40B4-BE49-F238E27FC236}">
              <a16:creationId xmlns:a16="http://schemas.microsoft.com/office/drawing/2014/main" id="{00000000-0008-0000-0D00-00005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59" name="image3.png">
          <a:extLst>
            <a:ext uri="{FF2B5EF4-FFF2-40B4-BE49-F238E27FC236}">
              <a16:creationId xmlns:a16="http://schemas.microsoft.com/office/drawing/2014/main" id="{00000000-0008-0000-0D00-00005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60" name="image17.jpg">
          <a:extLst>
            <a:ext uri="{FF2B5EF4-FFF2-40B4-BE49-F238E27FC236}">
              <a16:creationId xmlns:a16="http://schemas.microsoft.com/office/drawing/2014/main" id="{00000000-0008-0000-0D00-00005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61" name="image3.png">
          <a:extLst>
            <a:ext uri="{FF2B5EF4-FFF2-40B4-BE49-F238E27FC236}">
              <a16:creationId xmlns:a16="http://schemas.microsoft.com/office/drawing/2014/main" id="{00000000-0008-0000-0D00-00005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862" name="image17.jpg">
          <a:extLst>
            <a:ext uri="{FF2B5EF4-FFF2-40B4-BE49-F238E27FC236}">
              <a16:creationId xmlns:a16="http://schemas.microsoft.com/office/drawing/2014/main" id="{00000000-0008-0000-0D00-00005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863" name="image3.png">
          <a:extLst>
            <a:ext uri="{FF2B5EF4-FFF2-40B4-BE49-F238E27FC236}">
              <a16:creationId xmlns:a16="http://schemas.microsoft.com/office/drawing/2014/main" id="{00000000-0008-0000-0D00-00005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864" name="image17.jpg">
          <a:extLst>
            <a:ext uri="{FF2B5EF4-FFF2-40B4-BE49-F238E27FC236}">
              <a16:creationId xmlns:a16="http://schemas.microsoft.com/office/drawing/2014/main" id="{00000000-0008-0000-0D00-00006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865" name="image3.png">
          <a:extLst>
            <a:ext uri="{FF2B5EF4-FFF2-40B4-BE49-F238E27FC236}">
              <a16:creationId xmlns:a16="http://schemas.microsoft.com/office/drawing/2014/main" id="{00000000-0008-0000-0D00-00006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66" name="image17.jpg">
          <a:extLst>
            <a:ext uri="{FF2B5EF4-FFF2-40B4-BE49-F238E27FC236}">
              <a16:creationId xmlns:a16="http://schemas.microsoft.com/office/drawing/2014/main" id="{00000000-0008-0000-0D00-00006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67" name="image3.png">
          <a:extLst>
            <a:ext uri="{FF2B5EF4-FFF2-40B4-BE49-F238E27FC236}">
              <a16:creationId xmlns:a16="http://schemas.microsoft.com/office/drawing/2014/main" id="{00000000-0008-0000-0D00-00006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68" name="image17.jpg">
          <a:extLst>
            <a:ext uri="{FF2B5EF4-FFF2-40B4-BE49-F238E27FC236}">
              <a16:creationId xmlns:a16="http://schemas.microsoft.com/office/drawing/2014/main" id="{00000000-0008-0000-0D00-00006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69" name="image3.png">
          <a:extLst>
            <a:ext uri="{FF2B5EF4-FFF2-40B4-BE49-F238E27FC236}">
              <a16:creationId xmlns:a16="http://schemas.microsoft.com/office/drawing/2014/main" id="{00000000-0008-0000-0D00-00006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870" name="image17.jpg">
          <a:extLst>
            <a:ext uri="{FF2B5EF4-FFF2-40B4-BE49-F238E27FC236}">
              <a16:creationId xmlns:a16="http://schemas.microsoft.com/office/drawing/2014/main" id="{00000000-0008-0000-0D00-00006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871" name="image3.png">
          <a:extLst>
            <a:ext uri="{FF2B5EF4-FFF2-40B4-BE49-F238E27FC236}">
              <a16:creationId xmlns:a16="http://schemas.microsoft.com/office/drawing/2014/main" id="{00000000-0008-0000-0D00-00006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872" name="image17.jpg">
          <a:extLst>
            <a:ext uri="{FF2B5EF4-FFF2-40B4-BE49-F238E27FC236}">
              <a16:creationId xmlns:a16="http://schemas.microsoft.com/office/drawing/2014/main" id="{00000000-0008-0000-0D00-00006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873" name="image3.png">
          <a:extLst>
            <a:ext uri="{FF2B5EF4-FFF2-40B4-BE49-F238E27FC236}">
              <a16:creationId xmlns:a16="http://schemas.microsoft.com/office/drawing/2014/main" id="{00000000-0008-0000-0D00-00006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74" name="image17.jpg">
          <a:extLst>
            <a:ext uri="{FF2B5EF4-FFF2-40B4-BE49-F238E27FC236}">
              <a16:creationId xmlns:a16="http://schemas.microsoft.com/office/drawing/2014/main" id="{00000000-0008-0000-0D00-00006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75" name="image3.png">
          <a:extLst>
            <a:ext uri="{FF2B5EF4-FFF2-40B4-BE49-F238E27FC236}">
              <a16:creationId xmlns:a16="http://schemas.microsoft.com/office/drawing/2014/main" id="{00000000-0008-0000-0D00-00006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76" name="image17.jpg">
          <a:extLst>
            <a:ext uri="{FF2B5EF4-FFF2-40B4-BE49-F238E27FC236}">
              <a16:creationId xmlns:a16="http://schemas.microsoft.com/office/drawing/2014/main" id="{00000000-0008-0000-0D00-00006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77" name="image3.png">
          <a:extLst>
            <a:ext uri="{FF2B5EF4-FFF2-40B4-BE49-F238E27FC236}">
              <a16:creationId xmlns:a16="http://schemas.microsoft.com/office/drawing/2014/main" id="{00000000-0008-0000-0D00-00006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878" name="image17.jpg">
          <a:extLst>
            <a:ext uri="{FF2B5EF4-FFF2-40B4-BE49-F238E27FC236}">
              <a16:creationId xmlns:a16="http://schemas.microsoft.com/office/drawing/2014/main" id="{00000000-0008-0000-0D00-00006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879" name="image3.png">
          <a:extLst>
            <a:ext uri="{FF2B5EF4-FFF2-40B4-BE49-F238E27FC236}">
              <a16:creationId xmlns:a16="http://schemas.microsoft.com/office/drawing/2014/main" id="{00000000-0008-0000-0D00-00006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880" name="image17.jpg">
          <a:extLst>
            <a:ext uri="{FF2B5EF4-FFF2-40B4-BE49-F238E27FC236}">
              <a16:creationId xmlns:a16="http://schemas.microsoft.com/office/drawing/2014/main" id="{00000000-0008-0000-0D00-00007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881" name="image3.png">
          <a:extLst>
            <a:ext uri="{FF2B5EF4-FFF2-40B4-BE49-F238E27FC236}">
              <a16:creationId xmlns:a16="http://schemas.microsoft.com/office/drawing/2014/main" id="{00000000-0008-0000-0D00-00007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82" name="image17.jpg">
          <a:extLst>
            <a:ext uri="{FF2B5EF4-FFF2-40B4-BE49-F238E27FC236}">
              <a16:creationId xmlns:a16="http://schemas.microsoft.com/office/drawing/2014/main" id="{00000000-0008-0000-0D00-00007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83" name="image3.png">
          <a:extLst>
            <a:ext uri="{FF2B5EF4-FFF2-40B4-BE49-F238E27FC236}">
              <a16:creationId xmlns:a16="http://schemas.microsoft.com/office/drawing/2014/main" id="{00000000-0008-0000-0D00-00007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84" name="image17.jpg">
          <a:extLst>
            <a:ext uri="{FF2B5EF4-FFF2-40B4-BE49-F238E27FC236}">
              <a16:creationId xmlns:a16="http://schemas.microsoft.com/office/drawing/2014/main" id="{00000000-0008-0000-0D00-00007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85" name="image3.png">
          <a:extLst>
            <a:ext uri="{FF2B5EF4-FFF2-40B4-BE49-F238E27FC236}">
              <a16:creationId xmlns:a16="http://schemas.microsoft.com/office/drawing/2014/main" id="{00000000-0008-0000-0D00-00007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886" name="image17.jpg">
          <a:extLst>
            <a:ext uri="{FF2B5EF4-FFF2-40B4-BE49-F238E27FC236}">
              <a16:creationId xmlns:a16="http://schemas.microsoft.com/office/drawing/2014/main" id="{00000000-0008-0000-0D00-00007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887" name="image3.png">
          <a:extLst>
            <a:ext uri="{FF2B5EF4-FFF2-40B4-BE49-F238E27FC236}">
              <a16:creationId xmlns:a16="http://schemas.microsoft.com/office/drawing/2014/main" id="{00000000-0008-0000-0D00-00007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888" name="image17.jpg">
          <a:extLst>
            <a:ext uri="{FF2B5EF4-FFF2-40B4-BE49-F238E27FC236}">
              <a16:creationId xmlns:a16="http://schemas.microsoft.com/office/drawing/2014/main" id="{00000000-0008-0000-0D00-00007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889" name="image3.png">
          <a:extLst>
            <a:ext uri="{FF2B5EF4-FFF2-40B4-BE49-F238E27FC236}">
              <a16:creationId xmlns:a16="http://schemas.microsoft.com/office/drawing/2014/main" id="{00000000-0008-0000-0D00-00007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90" name="image17.jpg">
          <a:extLst>
            <a:ext uri="{FF2B5EF4-FFF2-40B4-BE49-F238E27FC236}">
              <a16:creationId xmlns:a16="http://schemas.microsoft.com/office/drawing/2014/main" id="{00000000-0008-0000-0D00-00007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91" name="image3.png">
          <a:extLst>
            <a:ext uri="{FF2B5EF4-FFF2-40B4-BE49-F238E27FC236}">
              <a16:creationId xmlns:a16="http://schemas.microsoft.com/office/drawing/2014/main" id="{00000000-0008-0000-0D00-00007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92" name="image17.jpg">
          <a:extLst>
            <a:ext uri="{FF2B5EF4-FFF2-40B4-BE49-F238E27FC236}">
              <a16:creationId xmlns:a16="http://schemas.microsoft.com/office/drawing/2014/main" id="{00000000-0008-0000-0D00-00007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93" name="image3.png">
          <a:extLst>
            <a:ext uri="{FF2B5EF4-FFF2-40B4-BE49-F238E27FC236}">
              <a16:creationId xmlns:a16="http://schemas.microsoft.com/office/drawing/2014/main" id="{00000000-0008-0000-0D00-00007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894" name="image17.jpg">
          <a:extLst>
            <a:ext uri="{FF2B5EF4-FFF2-40B4-BE49-F238E27FC236}">
              <a16:creationId xmlns:a16="http://schemas.microsoft.com/office/drawing/2014/main" id="{00000000-0008-0000-0D00-00007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895" name="image3.png">
          <a:extLst>
            <a:ext uri="{FF2B5EF4-FFF2-40B4-BE49-F238E27FC236}">
              <a16:creationId xmlns:a16="http://schemas.microsoft.com/office/drawing/2014/main" id="{00000000-0008-0000-0D00-00007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896" name="image17.jpg">
          <a:extLst>
            <a:ext uri="{FF2B5EF4-FFF2-40B4-BE49-F238E27FC236}">
              <a16:creationId xmlns:a16="http://schemas.microsoft.com/office/drawing/2014/main" id="{00000000-0008-0000-0D00-00008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897" name="image3.png">
          <a:extLst>
            <a:ext uri="{FF2B5EF4-FFF2-40B4-BE49-F238E27FC236}">
              <a16:creationId xmlns:a16="http://schemas.microsoft.com/office/drawing/2014/main" id="{00000000-0008-0000-0D00-00008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98" name="image17.jpg">
          <a:extLst>
            <a:ext uri="{FF2B5EF4-FFF2-40B4-BE49-F238E27FC236}">
              <a16:creationId xmlns:a16="http://schemas.microsoft.com/office/drawing/2014/main" id="{00000000-0008-0000-0D00-00008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99" name="image3.png">
          <a:extLst>
            <a:ext uri="{FF2B5EF4-FFF2-40B4-BE49-F238E27FC236}">
              <a16:creationId xmlns:a16="http://schemas.microsoft.com/office/drawing/2014/main" id="{00000000-0008-0000-0D00-00008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00" name="image17.jpg">
          <a:extLst>
            <a:ext uri="{FF2B5EF4-FFF2-40B4-BE49-F238E27FC236}">
              <a16:creationId xmlns:a16="http://schemas.microsoft.com/office/drawing/2014/main" id="{00000000-0008-0000-0D00-00008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01" name="image3.png">
          <a:extLst>
            <a:ext uri="{FF2B5EF4-FFF2-40B4-BE49-F238E27FC236}">
              <a16:creationId xmlns:a16="http://schemas.microsoft.com/office/drawing/2014/main" id="{00000000-0008-0000-0D00-00008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02" name="image17.jpg">
          <a:extLst>
            <a:ext uri="{FF2B5EF4-FFF2-40B4-BE49-F238E27FC236}">
              <a16:creationId xmlns:a16="http://schemas.microsoft.com/office/drawing/2014/main" id="{00000000-0008-0000-0D00-00008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903" name="image3.png">
          <a:extLst>
            <a:ext uri="{FF2B5EF4-FFF2-40B4-BE49-F238E27FC236}">
              <a16:creationId xmlns:a16="http://schemas.microsoft.com/office/drawing/2014/main" id="{00000000-0008-0000-0D00-00008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04" name="image17.jpg">
          <a:extLst>
            <a:ext uri="{FF2B5EF4-FFF2-40B4-BE49-F238E27FC236}">
              <a16:creationId xmlns:a16="http://schemas.microsoft.com/office/drawing/2014/main" id="{00000000-0008-0000-0D00-00008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05" name="image3.png">
          <a:extLst>
            <a:ext uri="{FF2B5EF4-FFF2-40B4-BE49-F238E27FC236}">
              <a16:creationId xmlns:a16="http://schemas.microsoft.com/office/drawing/2014/main" id="{00000000-0008-0000-0D00-00008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06" name="image17.jpg">
          <a:extLst>
            <a:ext uri="{FF2B5EF4-FFF2-40B4-BE49-F238E27FC236}">
              <a16:creationId xmlns:a16="http://schemas.microsoft.com/office/drawing/2014/main" id="{00000000-0008-0000-0D00-00008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07" name="image3.png">
          <a:extLst>
            <a:ext uri="{FF2B5EF4-FFF2-40B4-BE49-F238E27FC236}">
              <a16:creationId xmlns:a16="http://schemas.microsoft.com/office/drawing/2014/main" id="{00000000-0008-0000-0D00-00008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08" name="image17.jpg">
          <a:extLst>
            <a:ext uri="{FF2B5EF4-FFF2-40B4-BE49-F238E27FC236}">
              <a16:creationId xmlns:a16="http://schemas.microsoft.com/office/drawing/2014/main" id="{00000000-0008-0000-0D00-00008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09" name="image3.png">
          <a:extLst>
            <a:ext uri="{FF2B5EF4-FFF2-40B4-BE49-F238E27FC236}">
              <a16:creationId xmlns:a16="http://schemas.microsoft.com/office/drawing/2014/main" id="{00000000-0008-0000-0D00-00008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10" name="image17.jpg">
          <a:extLst>
            <a:ext uri="{FF2B5EF4-FFF2-40B4-BE49-F238E27FC236}">
              <a16:creationId xmlns:a16="http://schemas.microsoft.com/office/drawing/2014/main" id="{00000000-0008-0000-0D00-00008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911" name="image3.png">
          <a:extLst>
            <a:ext uri="{FF2B5EF4-FFF2-40B4-BE49-F238E27FC236}">
              <a16:creationId xmlns:a16="http://schemas.microsoft.com/office/drawing/2014/main" id="{00000000-0008-0000-0D00-00008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12" name="image17.jpg">
          <a:extLst>
            <a:ext uri="{FF2B5EF4-FFF2-40B4-BE49-F238E27FC236}">
              <a16:creationId xmlns:a16="http://schemas.microsoft.com/office/drawing/2014/main" id="{00000000-0008-0000-0D00-00009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13" name="image3.png">
          <a:extLst>
            <a:ext uri="{FF2B5EF4-FFF2-40B4-BE49-F238E27FC236}">
              <a16:creationId xmlns:a16="http://schemas.microsoft.com/office/drawing/2014/main" id="{00000000-0008-0000-0D00-00009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14" name="image17.jpg">
          <a:extLst>
            <a:ext uri="{FF2B5EF4-FFF2-40B4-BE49-F238E27FC236}">
              <a16:creationId xmlns:a16="http://schemas.microsoft.com/office/drawing/2014/main" id="{00000000-0008-0000-0D00-00009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15" name="image3.png">
          <a:extLst>
            <a:ext uri="{FF2B5EF4-FFF2-40B4-BE49-F238E27FC236}">
              <a16:creationId xmlns:a16="http://schemas.microsoft.com/office/drawing/2014/main" id="{00000000-0008-0000-0D00-00009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16" name="image17.jpg">
          <a:extLst>
            <a:ext uri="{FF2B5EF4-FFF2-40B4-BE49-F238E27FC236}">
              <a16:creationId xmlns:a16="http://schemas.microsoft.com/office/drawing/2014/main" id="{00000000-0008-0000-0D00-00009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17" name="image3.png">
          <a:extLst>
            <a:ext uri="{FF2B5EF4-FFF2-40B4-BE49-F238E27FC236}">
              <a16:creationId xmlns:a16="http://schemas.microsoft.com/office/drawing/2014/main" id="{00000000-0008-0000-0D00-00009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18" name="image17.jpg">
          <a:extLst>
            <a:ext uri="{FF2B5EF4-FFF2-40B4-BE49-F238E27FC236}">
              <a16:creationId xmlns:a16="http://schemas.microsoft.com/office/drawing/2014/main" id="{00000000-0008-0000-0D00-00009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19" name="image3.png">
          <a:extLst>
            <a:ext uri="{FF2B5EF4-FFF2-40B4-BE49-F238E27FC236}">
              <a16:creationId xmlns:a16="http://schemas.microsoft.com/office/drawing/2014/main" id="{00000000-0008-0000-0D00-00009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20" name="image17.jpg">
          <a:extLst>
            <a:ext uri="{FF2B5EF4-FFF2-40B4-BE49-F238E27FC236}">
              <a16:creationId xmlns:a16="http://schemas.microsoft.com/office/drawing/2014/main" id="{00000000-0008-0000-0D00-00009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21" name="image3.png">
          <a:extLst>
            <a:ext uri="{FF2B5EF4-FFF2-40B4-BE49-F238E27FC236}">
              <a16:creationId xmlns:a16="http://schemas.microsoft.com/office/drawing/2014/main" id="{00000000-0008-0000-0D00-00009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22" name="image17.jpg">
          <a:extLst>
            <a:ext uri="{FF2B5EF4-FFF2-40B4-BE49-F238E27FC236}">
              <a16:creationId xmlns:a16="http://schemas.microsoft.com/office/drawing/2014/main" id="{00000000-0008-0000-0D00-00009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23" name="image3.png">
          <a:extLst>
            <a:ext uri="{FF2B5EF4-FFF2-40B4-BE49-F238E27FC236}">
              <a16:creationId xmlns:a16="http://schemas.microsoft.com/office/drawing/2014/main" id="{00000000-0008-0000-0D00-00009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24" name="image17.jpg">
          <a:extLst>
            <a:ext uri="{FF2B5EF4-FFF2-40B4-BE49-F238E27FC236}">
              <a16:creationId xmlns:a16="http://schemas.microsoft.com/office/drawing/2014/main" id="{00000000-0008-0000-0D00-00009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25" name="image3.png">
          <a:extLst>
            <a:ext uri="{FF2B5EF4-FFF2-40B4-BE49-F238E27FC236}">
              <a16:creationId xmlns:a16="http://schemas.microsoft.com/office/drawing/2014/main" id="{00000000-0008-0000-0D00-00009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26" name="image17.jpg">
          <a:extLst>
            <a:ext uri="{FF2B5EF4-FFF2-40B4-BE49-F238E27FC236}">
              <a16:creationId xmlns:a16="http://schemas.microsoft.com/office/drawing/2014/main" id="{00000000-0008-0000-0D00-00009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27" name="image3.png">
          <a:extLst>
            <a:ext uri="{FF2B5EF4-FFF2-40B4-BE49-F238E27FC236}">
              <a16:creationId xmlns:a16="http://schemas.microsoft.com/office/drawing/2014/main" id="{00000000-0008-0000-0D00-00009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28" name="image17.jpg">
          <a:extLst>
            <a:ext uri="{FF2B5EF4-FFF2-40B4-BE49-F238E27FC236}">
              <a16:creationId xmlns:a16="http://schemas.microsoft.com/office/drawing/2014/main" id="{00000000-0008-0000-0D00-0000A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29" name="image3.png">
          <a:extLst>
            <a:ext uri="{FF2B5EF4-FFF2-40B4-BE49-F238E27FC236}">
              <a16:creationId xmlns:a16="http://schemas.microsoft.com/office/drawing/2014/main" id="{00000000-0008-0000-0D00-0000A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30" name="image17.jpg">
          <a:extLst>
            <a:ext uri="{FF2B5EF4-FFF2-40B4-BE49-F238E27FC236}">
              <a16:creationId xmlns:a16="http://schemas.microsoft.com/office/drawing/2014/main" id="{00000000-0008-0000-0D00-0000A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31" name="image3.png">
          <a:extLst>
            <a:ext uri="{FF2B5EF4-FFF2-40B4-BE49-F238E27FC236}">
              <a16:creationId xmlns:a16="http://schemas.microsoft.com/office/drawing/2014/main" id="{00000000-0008-0000-0D00-0000A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32" name="image17.jpg">
          <a:extLst>
            <a:ext uri="{FF2B5EF4-FFF2-40B4-BE49-F238E27FC236}">
              <a16:creationId xmlns:a16="http://schemas.microsoft.com/office/drawing/2014/main" id="{00000000-0008-0000-0D00-0000A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33" name="image3.png">
          <a:extLst>
            <a:ext uri="{FF2B5EF4-FFF2-40B4-BE49-F238E27FC236}">
              <a16:creationId xmlns:a16="http://schemas.microsoft.com/office/drawing/2014/main" id="{00000000-0008-0000-0D00-0000A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34" name="image17.jpg">
          <a:extLst>
            <a:ext uri="{FF2B5EF4-FFF2-40B4-BE49-F238E27FC236}">
              <a16:creationId xmlns:a16="http://schemas.microsoft.com/office/drawing/2014/main" id="{00000000-0008-0000-0D00-0000A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35" name="image3.png">
          <a:extLst>
            <a:ext uri="{FF2B5EF4-FFF2-40B4-BE49-F238E27FC236}">
              <a16:creationId xmlns:a16="http://schemas.microsoft.com/office/drawing/2014/main" id="{00000000-0008-0000-0D00-0000A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36" name="image17.jpg">
          <a:extLst>
            <a:ext uri="{FF2B5EF4-FFF2-40B4-BE49-F238E27FC236}">
              <a16:creationId xmlns:a16="http://schemas.microsoft.com/office/drawing/2014/main" id="{00000000-0008-0000-0D00-0000A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37" name="image3.png">
          <a:extLst>
            <a:ext uri="{FF2B5EF4-FFF2-40B4-BE49-F238E27FC236}">
              <a16:creationId xmlns:a16="http://schemas.microsoft.com/office/drawing/2014/main" id="{00000000-0008-0000-0D00-0000A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38" name="image17.jpg">
          <a:extLst>
            <a:ext uri="{FF2B5EF4-FFF2-40B4-BE49-F238E27FC236}">
              <a16:creationId xmlns:a16="http://schemas.microsoft.com/office/drawing/2014/main" id="{00000000-0008-0000-0D00-0000A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39" name="image3.png">
          <a:extLst>
            <a:ext uri="{FF2B5EF4-FFF2-40B4-BE49-F238E27FC236}">
              <a16:creationId xmlns:a16="http://schemas.microsoft.com/office/drawing/2014/main" id="{00000000-0008-0000-0D00-0000A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40" name="image17.jpg">
          <a:extLst>
            <a:ext uri="{FF2B5EF4-FFF2-40B4-BE49-F238E27FC236}">
              <a16:creationId xmlns:a16="http://schemas.microsoft.com/office/drawing/2014/main" id="{00000000-0008-0000-0D00-0000A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41" name="image3.png">
          <a:extLst>
            <a:ext uri="{FF2B5EF4-FFF2-40B4-BE49-F238E27FC236}">
              <a16:creationId xmlns:a16="http://schemas.microsoft.com/office/drawing/2014/main" id="{00000000-0008-0000-0D00-0000A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42" name="image17.jpg">
          <a:extLst>
            <a:ext uri="{FF2B5EF4-FFF2-40B4-BE49-F238E27FC236}">
              <a16:creationId xmlns:a16="http://schemas.microsoft.com/office/drawing/2014/main" id="{00000000-0008-0000-0D00-0000A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43" name="image3.png">
          <a:extLst>
            <a:ext uri="{FF2B5EF4-FFF2-40B4-BE49-F238E27FC236}">
              <a16:creationId xmlns:a16="http://schemas.microsoft.com/office/drawing/2014/main" id="{00000000-0008-0000-0D00-0000A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44" name="image17.jpg">
          <a:extLst>
            <a:ext uri="{FF2B5EF4-FFF2-40B4-BE49-F238E27FC236}">
              <a16:creationId xmlns:a16="http://schemas.microsoft.com/office/drawing/2014/main" id="{00000000-0008-0000-0D00-0000B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45" name="image3.png">
          <a:extLst>
            <a:ext uri="{FF2B5EF4-FFF2-40B4-BE49-F238E27FC236}">
              <a16:creationId xmlns:a16="http://schemas.microsoft.com/office/drawing/2014/main" id="{00000000-0008-0000-0D00-0000B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46" name="image17.jpg">
          <a:extLst>
            <a:ext uri="{FF2B5EF4-FFF2-40B4-BE49-F238E27FC236}">
              <a16:creationId xmlns:a16="http://schemas.microsoft.com/office/drawing/2014/main" id="{00000000-0008-0000-0D00-0000B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47" name="image3.png">
          <a:extLst>
            <a:ext uri="{FF2B5EF4-FFF2-40B4-BE49-F238E27FC236}">
              <a16:creationId xmlns:a16="http://schemas.microsoft.com/office/drawing/2014/main" id="{00000000-0008-0000-0D00-0000B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48" name="image17.jpg">
          <a:extLst>
            <a:ext uri="{FF2B5EF4-FFF2-40B4-BE49-F238E27FC236}">
              <a16:creationId xmlns:a16="http://schemas.microsoft.com/office/drawing/2014/main" id="{00000000-0008-0000-0D00-0000B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49" name="image3.png">
          <a:extLst>
            <a:ext uri="{FF2B5EF4-FFF2-40B4-BE49-F238E27FC236}">
              <a16:creationId xmlns:a16="http://schemas.microsoft.com/office/drawing/2014/main" id="{00000000-0008-0000-0D00-0000B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50" name="image17.jpg">
          <a:extLst>
            <a:ext uri="{FF2B5EF4-FFF2-40B4-BE49-F238E27FC236}">
              <a16:creationId xmlns:a16="http://schemas.microsoft.com/office/drawing/2014/main" id="{00000000-0008-0000-0D00-0000B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51" name="image3.png">
          <a:extLst>
            <a:ext uri="{FF2B5EF4-FFF2-40B4-BE49-F238E27FC236}">
              <a16:creationId xmlns:a16="http://schemas.microsoft.com/office/drawing/2014/main" id="{00000000-0008-0000-0D00-0000B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52" name="image17.jpg">
          <a:extLst>
            <a:ext uri="{FF2B5EF4-FFF2-40B4-BE49-F238E27FC236}">
              <a16:creationId xmlns:a16="http://schemas.microsoft.com/office/drawing/2014/main" id="{00000000-0008-0000-0D00-0000B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53" name="image3.png">
          <a:extLst>
            <a:ext uri="{FF2B5EF4-FFF2-40B4-BE49-F238E27FC236}">
              <a16:creationId xmlns:a16="http://schemas.microsoft.com/office/drawing/2014/main" id="{00000000-0008-0000-0D00-0000B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54" name="image17.jpg">
          <a:extLst>
            <a:ext uri="{FF2B5EF4-FFF2-40B4-BE49-F238E27FC236}">
              <a16:creationId xmlns:a16="http://schemas.microsoft.com/office/drawing/2014/main" id="{00000000-0008-0000-0D00-0000B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55" name="image3.png">
          <a:extLst>
            <a:ext uri="{FF2B5EF4-FFF2-40B4-BE49-F238E27FC236}">
              <a16:creationId xmlns:a16="http://schemas.microsoft.com/office/drawing/2014/main" id="{00000000-0008-0000-0D00-0000B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56" name="image17.jpg">
          <a:extLst>
            <a:ext uri="{FF2B5EF4-FFF2-40B4-BE49-F238E27FC236}">
              <a16:creationId xmlns:a16="http://schemas.microsoft.com/office/drawing/2014/main" id="{00000000-0008-0000-0D00-0000B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57" name="image3.png">
          <a:extLst>
            <a:ext uri="{FF2B5EF4-FFF2-40B4-BE49-F238E27FC236}">
              <a16:creationId xmlns:a16="http://schemas.microsoft.com/office/drawing/2014/main" id="{00000000-0008-0000-0D00-0000B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58" name="image17.jpg">
          <a:extLst>
            <a:ext uri="{FF2B5EF4-FFF2-40B4-BE49-F238E27FC236}">
              <a16:creationId xmlns:a16="http://schemas.microsoft.com/office/drawing/2014/main" id="{00000000-0008-0000-0D00-0000B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59" name="image3.png">
          <a:extLst>
            <a:ext uri="{FF2B5EF4-FFF2-40B4-BE49-F238E27FC236}">
              <a16:creationId xmlns:a16="http://schemas.microsoft.com/office/drawing/2014/main" id="{00000000-0008-0000-0D00-0000B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60" name="image17.jpg">
          <a:extLst>
            <a:ext uri="{FF2B5EF4-FFF2-40B4-BE49-F238E27FC236}">
              <a16:creationId xmlns:a16="http://schemas.microsoft.com/office/drawing/2014/main" id="{00000000-0008-0000-0D00-0000C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61" name="image3.png">
          <a:extLst>
            <a:ext uri="{FF2B5EF4-FFF2-40B4-BE49-F238E27FC236}">
              <a16:creationId xmlns:a16="http://schemas.microsoft.com/office/drawing/2014/main" id="{00000000-0008-0000-0D00-0000C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62" name="image17.jpg">
          <a:extLst>
            <a:ext uri="{FF2B5EF4-FFF2-40B4-BE49-F238E27FC236}">
              <a16:creationId xmlns:a16="http://schemas.microsoft.com/office/drawing/2014/main" id="{00000000-0008-0000-0D00-0000C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63" name="image3.png">
          <a:extLst>
            <a:ext uri="{FF2B5EF4-FFF2-40B4-BE49-F238E27FC236}">
              <a16:creationId xmlns:a16="http://schemas.microsoft.com/office/drawing/2014/main" id="{00000000-0008-0000-0D00-0000C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64" name="image17.jpg">
          <a:extLst>
            <a:ext uri="{FF2B5EF4-FFF2-40B4-BE49-F238E27FC236}">
              <a16:creationId xmlns:a16="http://schemas.microsoft.com/office/drawing/2014/main" id="{00000000-0008-0000-0D00-0000C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65" name="image3.png">
          <a:extLst>
            <a:ext uri="{FF2B5EF4-FFF2-40B4-BE49-F238E27FC236}">
              <a16:creationId xmlns:a16="http://schemas.microsoft.com/office/drawing/2014/main" id="{00000000-0008-0000-0D00-0000C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66" name="image17.jpg">
          <a:extLst>
            <a:ext uri="{FF2B5EF4-FFF2-40B4-BE49-F238E27FC236}">
              <a16:creationId xmlns:a16="http://schemas.microsoft.com/office/drawing/2014/main" id="{00000000-0008-0000-0D00-0000C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67" name="image3.png">
          <a:extLst>
            <a:ext uri="{FF2B5EF4-FFF2-40B4-BE49-F238E27FC236}">
              <a16:creationId xmlns:a16="http://schemas.microsoft.com/office/drawing/2014/main" id="{00000000-0008-0000-0D00-0000C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68" name="image17.jpg">
          <a:extLst>
            <a:ext uri="{FF2B5EF4-FFF2-40B4-BE49-F238E27FC236}">
              <a16:creationId xmlns:a16="http://schemas.microsoft.com/office/drawing/2014/main" id="{00000000-0008-0000-0D00-0000C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69" name="image3.png">
          <a:extLst>
            <a:ext uri="{FF2B5EF4-FFF2-40B4-BE49-F238E27FC236}">
              <a16:creationId xmlns:a16="http://schemas.microsoft.com/office/drawing/2014/main" id="{00000000-0008-0000-0D00-0000C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70" name="image17.jpg">
          <a:extLst>
            <a:ext uri="{FF2B5EF4-FFF2-40B4-BE49-F238E27FC236}">
              <a16:creationId xmlns:a16="http://schemas.microsoft.com/office/drawing/2014/main" id="{00000000-0008-0000-0D00-0000C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71" name="image3.png">
          <a:extLst>
            <a:ext uri="{FF2B5EF4-FFF2-40B4-BE49-F238E27FC236}">
              <a16:creationId xmlns:a16="http://schemas.microsoft.com/office/drawing/2014/main" id="{00000000-0008-0000-0D00-0000C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72" name="image17.jpg">
          <a:extLst>
            <a:ext uri="{FF2B5EF4-FFF2-40B4-BE49-F238E27FC236}">
              <a16:creationId xmlns:a16="http://schemas.microsoft.com/office/drawing/2014/main" id="{00000000-0008-0000-0D00-0000C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73" name="image3.png">
          <a:extLst>
            <a:ext uri="{FF2B5EF4-FFF2-40B4-BE49-F238E27FC236}">
              <a16:creationId xmlns:a16="http://schemas.microsoft.com/office/drawing/2014/main" id="{00000000-0008-0000-0D00-0000C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74" name="image17.jpg">
          <a:extLst>
            <a:ext uri="{FF2B5EF4-FFF2-40B4-BE49-F238E27FC236}">
              <a16:creationId xmlns:a16="http://schemas.microsoft.com/office/drawing/2014/main" id="{00000000-0008-0000-0D00-0000C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75" name="image3.png">
          <a:extLst>
            <a:ext uri="{FF2B5EF4-FFF2-40B4-BE49-F238E27FC236}">
              <a16:creationId xmlns:a16="http://schemas.microsoft.com/office/drawing/2014/main" id="{00000000-0008-0000-0D00-0000C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76" name="image17.jpg">
          <a:extLst>
            <a:ext uri="{FF2B5EF4-FFF2-40B4-BE49-F238E27FC236}">
              <a16:creationId xmlns:a16="http://schemas.microsoft.com/office/drawing/2014/main" id="{00000000-0008-0000-0D00-0000D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77" name="image3.png">
          <a:extLst>
            <a:ext uri="{FF2B5EF4-FFF2-40B4-BE49-F238E27FC236}">
              <a16:creationId xmlns:a16="http://schemas.microsoft.com/office/drawing/2014/main" id="{00000000-0008-0000-0D00-0000D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78" name="image17.jpg">
          <a:extLst>
            <a:ext uri="{FF2B5EF4-FFF2-40B4-BE49-F238E27FC236}">
              <a16:creationId xmlns:a16="http://schemas.microsoft.com/office/drawing/2014/main" id="{00000000-0008-0000-0D00-0000D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79" name="image3.png">
          <a:extLst>
            <a:ext uri="{FF2B5EF4-FFF2-40B4-BE49-F238E27FC236}">
              <a16:creationId xmlns:a16="http://schemas.microsoft.com/office/drawing/2014/main" id="{00000000-0008-0000-0D00-0000D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80" name="image17.jpg">
          <a:extLst>
            <a:ext uri="{FF2B5EF4-FFF2-40B4-BE49-F238E27FC236}">
              <a16:creationId xmlns:a16="http://schemas.microsoft.com/office/drawing/2014/main" id="{00000000-0008-0000-0D00-0000D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81" name="image3.png">
          <a:extLst>
            <a:ext uri="{FF2B5EF4-FFF2-40B4-BE49-F238E27FC236}">
              <a16:creationId xmlns:a16="http://schemas.microsoft.com/office/drawing/2014/main" id="{00000000-0008-0000-0D00-0000D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82" name="image17.jpg">
          <a:extLst>
            <a:ext uri="{FF2B5EF4-FFF2-40B4-BE49-F238E27FC236}">
              <a16:creationId xmlns:a16="http://schemas.microsoft.com/office/drawing/2014/main" id="{00000000-0008-0000-0D00-0000D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83" name="image3.png">
          <a:extLst>
            <a:ext uri="{FF2B5EF4-FFF2-40B4-BE49-F238E27FC236}">
              <a16:creationId xmlns:a16="http://schemas.microsoft.com/office/drawing/2014/main" id="{00000000-0008-0000-0D00-0000D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84" name="image17.jpg">
          <a:extLst>
            <a:ext uri="{FF2B5EF4-FFF2-40B4-BE49-F238E27FC236}">
              <a16:creationId xmlns:a16="http://schemas.microsoft.com/office/drawing/2014/main" id="{00000000-0008-0000-0D00-0000D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85" name="image3.png">
          <a:extLst>
            <a:ext uri="{FF2B5EF4-FFF2-40B4-BE49-F238E27FC236}">
              <a16:creationId xmlns:a16="http://schemas.microsoft.com/office/drawing/2014/main" id="{00000000-0008-0000-0D00-0000D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86" name="image17.jpg">
          <a:extLst>
            <a:ext uri="{FF2B5EF4-FFF2-40B4-BE49-F238E27FC236}">
              <a16:creationId xmlns:a16="http://schemas.microsoft.com/office/drawing/2014/main" id="{00000000-0008-0000-0D00-0000D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87" name="image3.png">
          <a:extLst>
            <a:ext uri="{FF2B5EF4-FFF2-40B4-BE49-F238E27FC236}">
              <a16:creationId xmlns:a16="http://schemas.microsoft.com/office/drawing/2014/main" id="{00000000-0008-0000-0D00-0000D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88" name="image17.jpg">
          <a:extLst>
            <a:ext uri="{FF2B5EF4-FFF2-40B4-BE49-F238E27FC236}">
              <a16:creationId xmlns:a16="http://schemas.microsoft.com/office/drawing/2014/main" id="{00000000-0008-0000-0D00-0000D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89" name="image3.png">
          <a:extLst>
            <a:ext uri="{FF2B5EF4-FFF2-40B4-BE49-F238E27FC236}">
              <a16:creationId xmlns:a16="http://schemas.microsoft.com/office/drawing/2014/main" id="{00000000-0008-0000-0D00-0000D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90" name="image17.jpg">
          <a:extLst>
            <a:ext uri="{FF2B5EF4-FFF2-40B4-BE49-F238E27FC236}">
              <a16:creationId xmlns:a16="http://schemas.microsoft.com/office/drawing/2014/main" id="{00000000-0008-0000-0D00-0000D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91" name="image3.png">
          <a:extLst>
            <a:ext uri="{FF2B5EF4-FFF2-40B4-BE49-F238E27FC236}">
              <a16:creationId xmlns:a16="http://schemas.microsoft.com/office/drawing/2014/main" id="{00000000-0008-0000-0D00-0000D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92" name="image17.jpg">
          <a:extLst>
            <a:ext uri="{FF2B5EF4-FFF2-40B4-BE49-F238E27FC236}">
              <a16:creationId xmlns:a16="http://schemas.microsoft.com/office/drawing/2014/main" id="{00000000-0008-0000-0D00-0000E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93" name="image3.png">
          <a:extLst>
            <a:ext uri="{FF2B5EF4-FFF2-40B4-BE49-F238E27FC236}">
              <a16:creationId xmlns:a16="http://schemas.microsoft.com/office/drawing/2014/main" id="{00000000-0008-0000-0D00-0000E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94" name="image17.jpg">
          <a:extLst>
            <a:ext uri="{FF2B5EF4-FFF2-40B4-BE49-F238E27FC236}">
              <a16:creationId xmlns:a16="http://schemas.microsoft.com/office/drawing/2014/main" id="{00000000-0008-0000-0D00-0000E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95" name="image3.png">
          <a:extLst>
            <a:ext uri="{FF2B5EF4-FFF2-40B4-BE49-F238E27FC236}">
              <a16:creationId xmlns:a16="http://schemas.microsoft.com/office/drawing/2014/main" id="{00000000-0008-0000-0D00-0000E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96" name="image17.jpg">
          <a:extLst>
            <a:ext uri="{FF2B5EF4-FFF2-40B4-BE49-F238E27FC236}">
              <a16:creationId xmlns:a16="http://schemas.microsoft.com/office/drawing/2014/main" id="{00000000-0008-0000-0D00-0000E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97" name="image3.png">
          <a:extLst>
            <a:ext uri="{FF2B5EF4-FFF2-40B4-BE49-F238E27FC236}">
              <a16:creationId xmlns:a16="http://schemas.microsoft.com/office/drawing/2014/main" id="{00000000-0008-0000-0D00-0000E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98" name="image17.jpg">
          <a:extLst>
            <a:ext uri="{FF2B5EF4-FFF2-40B4-BE49-F238E27FC236}">
              <a16:creationId xmlns:a16="http://schemas.microsoft.com/office/drawing/2014/main" id="{00000000-0008-0000-0D00-0000E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99" name="image3.png">
          <a:extLst>
            <a:ext uri="{FF2B5EF4-FFF2-40B4-BE49-F238E27FC236}">
              <a16:creationId xmlns:a16="http://schemas.microsoft.com/office/drawing/2014/main" id="{00000000-0008-0000-0D00-0000E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00" name="image17.jpg">
          <a:extLst>
            <a:ext uri="{FF2B5EF4-FFF2-40B4-BE49-F238E27FC236}">
              <a16:creationId xmlns:a16="http://schemas.microsoft.com/office/drawing/2014/main" id="{00000000-0008-0000-0D00-0000E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01" name="image3.png">
          <a:extLst>
            <a:ext uri="{FF2B5EF4-FFF2-40B4-BE49-F238E27FC236}">
              <a16:creationId xmlns:a16="http://schemas.microsoft.com/office/drawing/2014/main" id="{00000000-0008-0000-0D00-0000E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02" name="image17.jpg">
          <a:extLst>
            <a:ext uri="{FF2B5EF4-FFF2-40B4-BE49-F238E27FC236}">
              <a16:creationId xmlns:a16="http://schemas.microsoft.com/office/drawing/2014/main" id="{00000000-0008-0000-0D00-0000E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03" name="image3.png">
          <a:extLst>
            <a:ext uri="{FF2B5EF4-FFF2-40B4-BE49-F238E27FC236}">
              <a16:creationId xmlns:a16="http://schemas.microsoft.com/office/drawing/2014/main" id="{00000000-0008-0000-0D00-0000E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04" name="image17.jpg">
          <a:extLst>
            <a:ext uri="{FF2B5EF4-FFF2-40B4-BE49-F238E27FC236}">
              <a16:creationId xmlns:a16="http://schemas.microsoft.com/office/drawing/2014/main" id="{00000000-0008-0000-0D00-0000E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05" name="image3.png">
          <a:extLst>
            <a:ext uri="{FF2B5EF4-FFF2-40B4-BE49-F238E27FC236}">
              <a16:creationId xmlns:a16="http://schemas.microsoft.com/office/drawing/2014/main" id="{00000000-0008-0000-0D00-0000E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06" name="image17.jpg">
          <a:extLst>
            <a:ext uri="{FF2B5EF4-FFF2-40B4-BE49-F238E27FC236}">
              <a16:creationId xmlns:a16="http://schemas.microsoft.com/office/drawing/2014/main" id="{00000000-0008-0000-0D00-0000E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1007" name="image3.png">
          <a:extLst>
            <a:ext uri="{FF2B5EF4-FFF2-40B4-BE49-F238E27FC236}">
              <a16:creationId xmlns:a16="http://schemas.microsoft.com/office/drawing/2014/main" id="{00000000-0008-0000-0D00-0000E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08" name="image17.jpg">
          <a:extLst>
            <a:ext uri="{FF2B5EF4-FFF2-40B4-BE49-F238E27FC236}">
              <a16:creationId xmlns:a16="http://schemas.microsoft.com/office/drawing/2014/main" id="{00000000-0008-0000-0D00-0000F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09" name="image3.png">
          <a:extLst>
            <a:ext uri="{FF2B5EF4-FFF2-40B4-BE49-F238E27FC236}">
              <a16:creationId xmlns:a16="http://schemas.microsoft.com/office/drawing/2014/main" id="{00000000-0008-0000-0D00-0000F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10" name="image17.jpg">
          <a:extLst>
            <a:ext uri="{FF2B5EF4-FFF2-40B4-BE49-F238E27FC236}">
              <a16:creationId xmlns:a16="http://schemas.microsoft.com/office/drawing/2014/main" id="{00000000-0008-0000-0D00-0000F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11" name="image3.png">
          <a:extLst>
            <a:ext uri="{FF2B5EF4-FFF2-40B4-BE49-F238E27FC236}">
              <a16:creationId xmlns:a16="http://schemas.microsoft.com/office/drawing/2014/main" id="{00000000-0008-0000-0D00-0000F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12" name="image17.jpg">
          <a:extLst>
            <a:ext uri="{FF2B5EF4-FFF2-40B4-BE49-F238E27FC236}">
              <a16:creationId xmlns:a16="http://schemas.microsoft.com/office/drawing/2014/main" id="{00000000-0008-0000-0D00-0000F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13" name="image3.png">
          <a:extLst>
            <a:ext uri="{FF2B5EF4-FFF2-40B4-BE49-F238E27FC236}">
              <a16:creationId xmlns:a16="http://schemas.microsoft.com/office/drawing/2014/main" id="{00000000-0008-0000-0D00-0000F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014" name="image17.jpg">
          <a:extLst>
            <a:ext uri="{FF2B5EF4-FFF2-40B4-BE49-F238E27FC236}">
              <a16:creationId xmlns:a16="http://schemas.microsoft.com/office/drawing/2014/main" id="{00000000-0008-0000-0D00-0000F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015" name="image3.png">
          <a:extLst>
            <a:ext uri="{FF2B5EF4-FFF2-40B4-BE49-F238E27FC236}">
              <a16:creationId xmlns:a16="http://schemas.microsoft.com/office/drawing/2014/main" id="{00000000-0008-0000-0D00-0000F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16" name="image17.jpg">
          <a:extLst>
            <a:ext uri="{FF2B5EF4-FFF2-40B4-BE49-F238E27FC236}">
              <a16:creationId xmlns:a16="http://schemas.microsoft.com/office/drawing/2014/main" id="{00000000-0008-0000-0D00-0000F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17" name="image3.png">
          <a:extLst>
            <a:ext uri="{FF2B5EF4-FFF2-40B4-BE49-F238E27FC236}">
              <a16:creationId xmlns:a16="http://schemas.microsoft.com/office/drawing/2014/main" id="{00000000-0008-0000-0D00-0000F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18" name="image17.jpg">
          <a:extLst>
            <a:ext uri="{FF2B5EF4-FFF2-40B4-BE49-F238E27FC236}">
              <a16:creationId xmlns:a16="http://schemas.microsoft.com/office/drawing/2014/main" id="{00000000-0008-0000-0D00-0000F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19" name="image3.png">
          <a:extLst>
            <a:ext uri="{FF2B5EF4-FFF2-40B4-BE49-F238E27FC236}">
              <a16:creationId xmlns:a16="http://schemas.microsoft.com/office/drawing/2014/main" id="{00000000-0008-0000-0D00-0000F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20" name="image17.jpg">
          <a:extLst>
            <a:ext uri="{FF2B5EF4-FFF2-40B4-BE49-F238E27FC236}">
              <a16:creationId xmlns:a16="http://schemas.microsoft.com/office/drawing/2014/main" id="{00000000-0008-0000-0D00-0000F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21" name="image3.png">
          <a:extLst>
            <a:ext uri="{FF2B5EF4-FFF2-40B4-BE49-F238E27FC236}">
              <a16:creationId xmlns:a16="http://schemas.microsoft.com/office/drawing/2014/main" id="{00000000-0008-0000-0D00-0000F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022" name="image17.jpg">
          <a:extLst>
            <a:ext uri="{FF2B5EF4-FFF2-40B4-BE49-F238E27FC236}">
              <a16:creationId xmlns:a16="http://schemas.microsoft.com/office/drawing/2014/main" id="{00000000-0008-0000-0D00-0000F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023" name="image3.png">
          <a:extLst>
            <a:ext uri="{FF2B5EF4-FFF2-40B4-BE49-F238E27FC236}">
              <a16:creationId xmlns:a16="http://schemas.microsoft.com/office/drawing/2014/main" id="{00000000-0008-0000-0D00-0000F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24" name="image17.jpg">
          <a:extLst>
            <a:ext uri="{FF2B5EF4-FFF2-40B4-BE49-F238E27FC236}">
              <a16:creationId xmlns:a16="http://schemas.microsoft.com/office/drawing/2014/main" id="{00000000-0008-0000-0D00-00000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25" name="image3.png">
          <a:extLst>
            <a:ext uri="{FF2B5EF4-FFF2-40B4-BE49-F238E27FC236}">
              <a16:creationId xmlns:a16="http://schemas.microsoft.com/office/drawing/2014/main" id="{00000000-0008-0000-0D00-00000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26" name="image17.jpg">
          <a:extLst>
            <a:ext uri="{FF2B5EF4-FFF2-40B4-BE49-F238E27FC236}">
              <a16:creationId xmlns:a16="http://schemas.microsoft.com/office/drawing/2014/main" id="{00000000-0008-0000-0D00-00000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27" name="image3.png">
          <a:extLst>
            <a:ext uri="{FF2B5EF4-FFF2-40B4-BE49-F238E27FC236}">
              <a16:creationId xmlns:a16="http://schemas.microsoft.com/office/drawing/2014/main" id="{00000000-0008-0000-0D00-00000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28" name="image17.jpg">
          <a:extLst>
            <a:ext uri="{FF2B5EF4-FFF2-40B4-BE49-F238E27FC236}">
              <a16:creationId xmlns:a16="http://schemas.microsoft.com/office/drawing/2014/main" id="{00000000-0008-0000-0D00-00000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29" name="image3.png">
          <a:extLst>
            <a:ext uri="{FF2B5EF4-FFF2-40B4-BE49-F238E27FC236}">
              <a16:creationId xmlns:a16="http://schemas.microsoft.com/office/drawing/2014/main" id="{00000000-0008-0000-0D00-00000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1030" name="image17.jpg">
          <a:extLst>
            <a:ext uri="{FF2B5EF4-FFF2-40B4-BE49-F238E27FC236}">
              <a16:creationId xmlns:a16="http://schemas.microsoft.com/office/drawing/2014/main" id="{00000000-0008-0000-0D00-00000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031" name="image3.png">
          <a:extLst>
            <a:ext uri="{FF2B5EF4-FFF2-40B4-BE49-F238E27FC236}">
              <a16:creationId xmlns:a16="http://schemas.microsoft.com/office/drawing/2014/main" id="{00000000-0008-0000-0D00-00000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32" name="image17.jpg">
          <a:extLst>
            <a:ext uri="{FF2B5EF4-FFF2-40B4-BE49-F238E27FC236}">
              <a16:creationId xmlns:a16="http://schemas.microsoft.com/office/drawing/2014/main" id="{00000000-0008-0000-0D00-00000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33" name="image3.png">
          <a:extLst>
            <a:ext uri="{FF2B5EF4-FFF2-40B4-BE49-F238E27FC236}">
              <a16:creationId xmlns:a16="http://schemas.microsoft.com/office/drawing/2014/main" id="{00000000-0008-0000-0D00-00000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34" name="image17.jpg">
          <a:extLst>
            <a:ext uri="{FF2B5EF4-FFF2-40B4-BE49-F238E27FC236}">
              <a16:creationId xmlns:a16="http://schemas.microsoft.com/office/drawing/2014/main" id="{00000000-0008-0000-0D00-00000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35" name="image3.png">
          <a:extLst>
            <a:ext uri="{FF2B5EF4-FFF2-40B4-BE49-F238E27FC236}">
              <a16:creationId xmlns:a16="http://schemas.microsoft.com/office/drawing/2014/main" id="{00000000-0008-0000-0D00-00000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36" name="image17.jpg">
          <a:extLst>
            <a:ext uri="{FF2B5EF4-FFF2-40B4-BE49-F238E27FC236}">
              <a16:creationId xmlns:a16="http://schemas.microsoft.com/office/drawing/2014/main" id="{00000000-0008-0000-0D00-00000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37" name="image3.png">
          <a:extLst>
            <a:ext uri="{FF2B5EF4-FFF2-40B4-BE49-F238E27FC236}">
              <a16:creationId xmlns:a16="http://schemas.microsoft.com/office/drawing/2014/main" id="{00000000-0008-0000-0D00-00000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1038" name="image17.jpg">
          <a:extLst>
            <a:ext uri="{FF2B5EF4-FFF2-40B4-BE49-F238E27FC236}">
              <a16:creationId xmlns:a16="http://schemas.microsoft.com/office/drawing/2014/main" id="{00000000-0008-0000-0D00-00000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039" name="image3.png">
          <a:extLst>
            <a:ext uri="{FF2B5EF4-FFF2-40B4-BE49-F238E27FC236}">
              <a16:creationId xmlns:a16="http://schemas.microsoft.com/office/drawing/2014/main" id="{00000000-0008-0000-0D00-00000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40" name="image17.jpg">
          <a:extLst>
            <a:ext uri="{FF2B5EF4-FFF2-40B4-BE49-F238E27FC236}">
              <a16:creationId xmlns:a16="http://schemas.microsoft.com/office/drawing/2014/main" id="{00000000-0008-0000-0D00-00001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41" name="image3.png">
          <a:extLst>
            <a:ext uri="{FF2B5EF4-FFF2-40B4-BE49-F238E27FC236}">
              <a16:creationId xmlns:a16="http://schemas.microsoft.com/office/drawing/2014/main" id="{00000000-0008-0000-0D00-00001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42" name="image17.jpg">
          <a:extLst>
            <a:ext uri="{FF2B5EF4-FFF2-40B4-BE49-F238E27FC236}">
              <a16:creationId xmlns:a16="http://schemas.microsoft.com/office/drawing/2014/main" id="{00000000-0008-0000-0D00-00001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43" name="image3.png">
          <a:extLst>
            <a:ext uri="{FF2B5EF4-FFF2-40B4-BE49-F238E27FC236}">
              <a16:creationId xmlns:a16="http://schemas.microsoft.com/office/drawing/2014/main" id="{00000000-0008-0000-0D00-00001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44" name="image17.jpg">
          <a:extLst>
            <a:ext uri="{FF2B5EF4-FFF2-40B4-BE49-F238E27FC236}">
              <a16:creationId xmlns:a16="http://schemas.microsoft.com/office/drawing/2014/main" id="{00000000-0008-0000-0D00-00001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45" name="image3.png">
          <a:extLst>
            <a:ext uri="{FF2B5EF4-FFF2-40B4-BE49-F238E27FC236}">
              <a16:creationId xmlns:a16="http://schemas.microsoft.com/office/drawing/2014/main" id="{00000000-0008-0000-0D00-00001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46" name="image17.jpg">
          <a:extLst>
            <a:ext uri="{FF2B5EF4-FFF2-40B4-BE49-F238E27FC236}">
              <a16:creationId xmlns:a16="http://schemas.microsoft.com/office/drawing/2014/main" id="{00000000-0008-0000-0D00-00001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047" name="image3.png">
          <a:extLst>
            <a:ext uri="{FF2B5EF4-FFF2-40B4-BE49-F238E27FC236}">
              <a16:creationId xmlns:a16="http://schemas.microsoft.com/office/drawing/2014/main" id="{00000000-0008-0000-0D00-00001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48" name="image17.jpg">
          <a:extLst>
            <a:ext uri="{FF2B5EF4-FFF2-40B4-BE49-F238E27FC236}">
              <a16:creationId xmlns:a16="http://schemas.microsoft.com/office/drawing/2014/main" id="{00000000-0008-0000-0D00-00001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49" name="image3.png">
          <a:extLst>
            <a:ext uri="{FF2B5EF4-FFF2-40B4-BE49-F238E27FC236}">
              <a16:creationId xmlns:a16="http://schemas.microsoft.com/office/drawing/2014/main" id="{00000000-0008-0000-0D00-00001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50" name="image17.jpg">
          <a:extLst>
            <a:ext uri="{FF2B5EF4-FFF2-40B4-BE49-F238E27FC236}">
              <a16:creationId xmlns:a16="http://schemas.microsoft.com/office/drawing/2014/main" id="{00000000-0008-0000-0D00-00001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51" name="image3.png">
          <a:extLst>
            <a:ext uri="{FF2B5EF4-FFF2-40B4-BE49-F238E27FC236}">
              <a16:creationId xmlns:a16="http://schemas.microsoft.com/office/drawing/2014/main" id="{00000000-0008-0000-0D00-00001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52" name="image17.jpg">
          <a:extLst>
            <a:ext uri="{FF2B5EF4-FFF2-40B4-BE49-F238E27FC236}">
              <a16:creationId xmlns:a16="http://schemas.microsoft.com/office/drawing/2014/main" id="{00000000-0008-0000-0D00-00001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53" name="image3.png">
          <a:extLst>
            <a:ext uri="{FF2B5EF4-FFF2-40B4-BE49-F238E27FC236}">
              <a16:creationId xmlns:a16="http://schemas.microsoft.com/office/drawing/2014/main" id="{00000000-0008-0000-0D00-00001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54" name="image17.jpg">
          <a:extLst>
            <a:ext uri="{FF2B5EF4-FFF2-40B4-BE49-F238E27FC236}">
              <a16:creationId xmlns:a16="http://schemas.microsoft.com/office/drawing/2014/main" id="{00000000-0008-0000-0D00-00001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055" name="image3.png">
          <a:extLst>
            <a:ext uri="{FF2B5EF4-FFF2-40B4-BE49-F238E27FC236}">
              <a16:creationId xmlns:a16="http://schemas.microsoft.com/office/drawing/2014/main" id="{00000000-0008-0000-0D00-00001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56" name="image17.jpg">
          <a:extLst>
            <a:ext uri="{FF2B5EF4-FFF2-40B4-BE49-F238E27FC236}">
              <a16:creationId xmlns:a16="http://schemas.microsoft.com/office/drawing/2014/main" id="{00000000-0008-0000-0D00-00002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57" name="image3.png">
          <a:extLst>
            <a:ext uri="{FF2B5EF4-FFF2-40B4-BE49-F238E27FC236}">
              <a16:creationId xmlns:a16="http://schemas.microsoft.com/office/drawing/2014/main" id="{00000000-0008-0000-0D00-00002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58" name="image17.jpg">
          <a:extLst>
            <a:ext uri="{FF2B5EF4-FFF2-40B4-BE49-F238E27FC236}">
              <a16:creationId xmlns:a16="http://schemas.microsoft.com/office/drawing/2014/main" id="{00000000-0008-0000-0D00-00002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59" name="image3.png">
          <a:extLst>
            <a:ext uri="{FF2B5EF4-FFF2-40B4-BE49-F238E27FC236}">
              <a16:creationId xmlns:a16="http://schemas.microsoft.com/office/drawing/2014/main" id="{00000000-0008-0000-0D00-00002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60" name="image17.jpg">
          <a:extLst>
            <a:ext uri="{FF2B5EF4-FFF2-40B4-BE49-F238E27FC236}">
              <a16:creationId xmlns:a16="http://schemas.microsoft.com/office/drawing/2014/main" id="{00000000-0008-0000-0D00-00002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61" name="image3.png">
          <a:extLst>
            <a:ext uri="{FF2B5EF4-FFF2-40B4-BE49-F238E27FC236}">
              <a16:creationId xmlns:a16="http://schemas.microsoft.com/office/drawing/2014/main" id="{00000000-0008-0000-0D00-00002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62" name="image17.jpg">
          <a:extLst>
            <a:ext uri="{FF2B5EF4-FFF2-40B4-BE49-F238E27FC236}">
              <a16:creationId xmlns:a16="http://schemas.microsoft.com/office/drawing/2014/main" id="{00000000-0008-0000-0D00-00002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063" name="image3.png">
          <a:extLst>
            <a:ext uri="{FF2B5EF4-FFF2-40B4-BE49-F238E27FC236}">
              <a16:creationId xmlns:a16="http://schemas.microsoft.com/office/drawing/2014/main" id="{00000000-0008-0000-0D00-00002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64" name="image17.jpg">
          <a:extLst>
            <a:ext uri="{FF2B5EF4-FFF2-40B4-BE49-F238E27FC236}">
              <a16:creationId xmlns:a16="http://schemas.microsoft.com/office/drawing/2014/main" id="{00000000-0008-0000-0D00-00002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65" name="image3.png">
          <a:extLst>
            <a:ext uri="{FF2B5EF4-FFF2-40B4-BE49-F238E27FC236}">
              <a16:creationId xmlns:a16="http://schemas.microsoft.com/office/drawing/2014/main" id="{00000000-0008-0000-0D00-00002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66" name="image17.jpg">
          <a:extLst>
            <a:ext uri="{FF2B5EF4-FFF2-40B4-BE49-F238E27FC236}">
              <a16:creationId xmlns:a16="http://schemas.microsoft.com/office/drawing/2014/main" id="{00000000-0008-0000-0D00-00002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67" name="image3.png">
          <a:extLst>
            <a:ext uri="{FF2B5EF4-FFF2-40B4-BE49-F238E27FC236}">
              <a16:creationId xmlns:a16="http://schemas.microsoft.com/office/drawing/2014/main" id="{00000000-0008-0000-0D00-00002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68" name="image17.jpg">
          <a:extLst>
            <a:ext uri="{FF2B5EF4-FFF2-40B4-BE49-F238E27FC236}">
              <a16:creationId xmlns:a16="http://schemas.microsoft.com/office/drawing/2014/main" id="{00000000-0008-0000-0D00-00002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69" name="image3.png">
          <a:extLst>
            <a:ext uri="{FF2B5EF4-FFF2-40B4-BE49-F238E27FC236}">
              <a16:creationId xmlns:a16="http://schemas.microsoft.com/office/drawing/2014/main" id="{00000000-0008-0000-0D00-00002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70" name="image17.jpg">
          <a:extLst>
            <a:ext uri="{FF2B5EF4-FFF2-40B4-BE49-F238E27FC236}">
              <a16:creationId xmlns:a16="http://schemas.microsoft.com/office/drawing/2014/main" id="{00000000-0008-0000-0D00-00002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071" name="image3.png">
          <a:extLst>
            <a:ext uri="{FF2B5EF4-FFF2-40B4-BE49-F238E27FC236}">
              <a16:creationId xmlns:a16="http://schemas.microsoft.com/office/drawing/2014/main" id="{00000000-0008-0000-0D00-00002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72" name="image17.jpg">
          <a:extLst>
            <a:ext uri="{FF2B5EF4-FFF2-40B4-BE49-F238E27FC236}">
              <a16:creationId xmlns:a16="http://schemas.microsoft.com/office/drawing/2014/main" id="{00000000-0008-0000-0D00-00003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73" name="image3.png">
          <a:extLst>
            <a:ext uri="{FF2B5EF4-FFF2-40B4-BE49-F238E27FC236}">
              <a16:creationId xmlns:a16="http://schemas.microsoft.com/office/drawing/2014/main" id="{00000000-0008-0000-0D00-00003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74" name="image17.jpg">
          <a:extLst>
            <a:ext uri="{FF2B5EF4-FFF2-40B4-BE49-F238E27FC236}">
              <a16:creationId xmlns:a16="http://schemas.microsoft.com/office/drawing/2014/main" id="{00000000-0008-0000-0D00-00003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75" name="image3.png">
          <a:extLst>
            <a:ext uri="{FF2B5EF4-FFF2-40B4-BE49-F238E27FC236}">
              <a16:creationId xmlns:a16="http://schemas.microsoft.com/office/drawing/2014/main" id="{00000000-0008-0000-0D00-00003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76" name="image17.jpg">
          <a:extLst>
            <a:ext uri="{FF2B5EF4-FFF2-40B4-BE49-F238E27FC236}">
              <a16:creationId xmlns:a16="http://schemas.microsoft.com/office/drawing/2014/main" id="{00000000-0008-0000-0D00-00003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77" name="image3.png">
          <a:extLst>
            <a:ext uri="{FF2B5EF4-FFF2-40B4-BE49-F238E27FC236}">
              <a16:creationId xmlns:a16="http://schemas.microsoft.com/office/drawing/2014/main" id="{00000000-0008-0000-0D00-00003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78" name="image17.jpg">
          <a:extLst>
            <a:ext uri="{FF2B5EF4-FFF2-40B4-BE49-F238E27FC236}">
              <a16:creationId xmlns:a16="http://schemas.microsoft.com/office/drawing/2014/main" id="{00000000-0008-0000-0D00-00003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079" name="image3.png">
          <a:extLst>
            <a:ext uri="{FF2B5EF4-FFF2-40B4-BE49-F238E27FC236}">
              <a16:creationId xmlns:a16="http://schemas.microsoft.com/office/drawing/2014/main" id="{00000000-0008-0000-0D00-00003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80" name="image17.jpg">
          <a:extLst>
            <a:ext uri="{FF2B5EF4-FFF2-40B4-BE49-F238E27FC236}">
              <a16:creationId xmlns:a16="http://schemas.microsoft.com/office/drawing/2014/main" id="{00000000-0008-0000-0D00-00003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81" name="image3.png">
          <a:extLst>
            <a:ext uri="{FF2B5EF4-FFF2-40B4-BE49-F238E27FC236}">
              <a16:creationId xmlns:a16="http://schemas.microsoft.com/office/drawing/2014/main" id="{00000000-0008-0000-0D00-00003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82" name="image17.jpg">
          <a:extLst>
            <a:ext uri="{FF2B5EF4-FFF2-40B4-BE49-F238E27FC236}">
              <a16:creationId xmlns:a16="http://schemas.microsoft.com/office/drawing/2014/main" id="{00000000-0008-0000-0D00-00003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83" name="image3.png">
          <a:extLst>
            <a:ext uri="{FF2B5EF4-FFF2-40B4-BE49-F238E27FC236}">
              <a16:creationId xmlns:a16="http://schemas.microsoft.com/office/drawing/2014/main" id="{00000000-0008-0000-0D00-00003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84" name="image17.jpg">
          <a:extLst>
            <a:ext uri="{FF2B5EF4-FFF2-40B4-BE49-F238E27FC236}">
              <a16:creationId xmlns:a16="http://schemas.microsoft.com/office/drawing/2014/main" id="{00000000-0008-0000-0D00-00003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85" name="image3.png">
          <a:extLst>
            <a:ext uri="{FF2B5EF4-FFF2-40B4-BE49-F238E27FC236}">
              <a16:creationId xmlns:a16="http://schemas.microsoft.com/office/drawing/2014/main" id="{00000000-0008-0000-0D00-00003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86" name="image17.jpg">
          <a:extLst>
            <a:ext uri="{FF2B5EF4-FFF2-40B4-BE49-F238E27FC236}">
              <a16:creationId xmlns:a16="http://schemas.microsoft.com/office/drawing/2014/main" id="{00000000-0008-0000-0D00-00003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087" name="image3.png">
          <a:extLst>
            <a:ext uri="{FF2B5EF4-FFF2-40B4-BE49-F238E27FC236}">
              <a16:creationId xmlns:a16="http://schemas.microsoft.com/office/drawing/2014/main" id="{00000000-0008-0000-0D00-00003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88" name="image17.jpg">
          <a:extLst>
            <a:ext uri="{FF2B5EF4-FFF2-40B4-BE49-F238E27FC236}">
              <a16:creationId xmlns:a16="http://schemas.microsoft.com/office/drawing/2014/main" id="{00000000-0008-0000-0D00-00004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89" name="image3.png">
          <a:extLst>
            <a:ext uri="{FF2B5EF4-FFF2-40B4-BE49-F238E27FC236}">
              <a16:creationId xmlns:a16="http://schemas.microsoft.com/office/drawing/2014/main" id="{00000000-0008-0000-0D00-00004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90" name="image17.jpg">
          <a:extLst>
            <a:ext uri="{FF2B5EF4-FFF2-40B4-BE49-F238E27FC236}">
              <a16:creationId xmlns:a16="http://schemas.microsoft.com/office/drawing/2014/main" id="{00000000-0008-0000-0D00-00004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91" name="image3.png">
          <a:extLst>
            <a:ext uri="{FF2B5EF4-FFF2-40B4-BE49-F238E27FC236}">
              <a16:creationId xmlns:a16="http://schemas.microsoft.com/office/drawing/2014/main" id="{00000000-0008-0000-0D00-00004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92" name="image17.jpg">
          <a:extLst>
            <a:ext uri="{FF2B5EF4-FFF2-40B4-BE49-F238E27FC236}">
              <a16:creationId xmlns:a16="http://schemas.microsoft.com/office/drawing/2014/main" id="{00000000-0008-0000-0D00-00004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93" name="image3.png">
          <a:extLst>
            <a:ext uri="{FF2B5EF4-FFF2-40B4-BE49-F238E27FC236}">
              <a16:creationId xmlns:a16="http://schemas.microsoft.com/office/drawing/2014/main" id="{00000000-0008-0000-0D00-00004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94" name="image17.jpg">
          <a:extLst>
            <a:ext uri="{FF2B5EF4-FFF2-40B4-BE49-F238E27FC236}">
              <a16:creationId xmlns:a16="http://schemas.microsoft.com/office/drawing/2014/main" id="{00000000-0008-0000-0D00-00004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095" name="image3.png">
          <a:extLst>
            <a:ext uri="{FF2B5EF4-FFF2-40B4-BE49-F238E27FC236}">
              <a16:creationId xmlns:a16="http://schemas.microsoft.com/office/drawing/2014/main" id="{00000000-0008-0000-0D00-00004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96" name="image17.jpg">
          <a:extLst>
            <a:ext uri="{FF2B5EF4-FFF2-40B4-BE49-F238E27FC236}">
              <a16:creationId xmlns:a16="http://schemas.microsoft.com/office/drawing/2014/main" id="{00000000-0008-0000-0D00-00004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97" name="image3.png">
          <a:extLst>
            <a:ext uri="{FF2B5EF4-FFF2-40B4-BE49-F238E27FC236}">
              <a16:creationId xmlns:a16="http://schemas.microsoft.com/office/drawing/2014/main" id="{00000000-0008-0000-0D00-00004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98" name="image17.jpg">
          <a:extLst>
            <a:ext uri="{FF2B5EF4-FFF2-40B4-BE49-F238E27FC236}">
              <a16:creationId xmlns:a16="http://schemas.microsoft.com/office/drawing/2014/main" id="{00000000-0008-0000-0D00-00004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99" name="image3.png">
          <a:extLst>
            <a:ext uri="{FF2B5EF4-FFF2-40B4-BE49-F238E27FC236}">
              <a16:creationId xmlns:a16="http://schemas.microsoft.com/office/drawing/2014/main" id="{00000000-0008-0000-0D00-00004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00" name="image17.jpg">
          <a:extLst>
            <a:ext uri="{FF2B5EF4-FFF2-40B4-BE49-F238E27FC236}">
              <a16:creationId xmlns:a16="http://schemas.microsoft.com/office/drawing/2014/main" id="{00000000-0008-0000-0D00-00004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01" name="image3.png">
          <a:extLst>
            <a:ext uri="{FF2B5EF4-FFF2-40B4-BE49-F238E27FC236}">
              <a16:creationId xmlns:a16="http://schemas.microsoft.com/office/drawing/2014/main" id="{00000000-0008-0000-0D00-00004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02" name="image17.jpg">
          <a:extLst>
            <a:ext uri="{FF2B5EF4-FFF2-40B4-BE49-F238E27FC236}">
              <a16:creationId xmlns:a16="http://schemas.microsoft.com/office/drawing/2014/main" id="{00000000-0008-0000-0D00-00004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03" name="image3.png">
          <a:extLst>
            <a:ext uri="{FF2B5EF4-FFF2-40B4-BE49-F238E27FC236}">
              <a16:creationId xmlns:a16="http://schemas.microsoft.com/office/drawing/2014/main" id="{00000000-0008-0000-0D00-00004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04" name="image17.jpg">
          <a:extLst>
            <a:ext uri="{FF2B5EF4-FFF2-40B4-BE49-F238E27FC236}">
              <a16:creationId xmlns:a16="http://schemas.microsoft.com/office/drawing/2014/main" id="{00000000-0008-0000-0D00-00005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05" name="image3.png">
          <a:extLst>
            <a:ext uri="{FF2B5EF4-FFF2-40B4-BE49-F238E27FC236}">
              <a16:creationId xmlns:a16="http://schemas.microsoft.com/office/drawing/2014/main" id="{00000000-0008-0000-0D00-00005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06" name="image17.jpg">
          <a:extLst>
            <a:ext uri="{FF2B5EF4-FFF2-40B4-BE49-F238E27FC236}">
              <a16:creationId xmlns:a16="http://schemas.microsoft.com/office/drawing/2014/main" id="{00000000-0008-0000-0D00-00005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07" name="image3.png">
          <a:extLst>
            <a:ext uri="{FF2B5EF4-FFF2-40B4-BE49-F238E27FC236}">
              <a16:creationId xmlns:a16="http://schemas.microsoft.com/office/drawing/2014/main" id="{00000000-0008-0000-0D00-00005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08" name="image17.jpg">
          <a:extLst>
            <a:ext uri="{FF2B5EF4-FFF2-40B4-BE49-F238E27FC236}">
              <a16:creationId xmlns:a16="http://schemas.microsoft.com/office/drawing/2014/main" id="{00000000-0008-0000-0D00-00005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09" name="image3.png">
          <a:extLst>
            <a:ext uri="{FF2B5EF4-FFF2-40B4-BE49-F238E27FC236}">
              <a16:creationId xmlns:a16="http://schemas.microsoft.com/office/drawing/2014/main" id="{00000000-0008-0000-0D00-00005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10" name="image17.jpg">
          <a:extLst>
            <a:ext uri="{FF2B5EF4-FFF2-40B4-BE49-F238E27FC236}">
              <a16:creationId xmlns:a16="http://schemas.microsoft.com/office/drawing/2014/main" id="{00000000-0008-0000-0D00-00005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11" name="image3.png">
          <a:extLst>
            <a:ext uri="{FF2B5EF4-FFF2-40B4-BE49-F238E27FC236}">
              <a16:creationId xmlns:a16="http://schemas.microsoft.com/office/drawing/2014/main" id="{00000000-0008-0000-0D00-00005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12" name="image17.jpg">
          <a:extLst>
            <a:ext uri="{FF2B5EF4-FFF2-40B4-BE49-F238E27FC236}">
              <a16:creationId xmlns:a16="http://schemas.microsoft.com/office/drawing/2014/main" id="{00000000-0008-0000-0D00-00005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13" name="image3.png">
          <a:extLst>
            <a:ext uri="{FF2B5EF4-FFF2-40B4-BE49-F238E27FC236}">
              <a16:creationId xmlns:a16="http://schemas.microsoft.com/office/drawing/2014/main" id="{00000000-0008-0000-0D00-00005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14" name="image17.jpg">
          <a:extLst>
            <a:ext uri="{FF2B5EF4-FFF2-40B4-BE49-F238E27FC236}">
              <a16:creationId xmlns:a16="http://schemas.microsoft.com/office/drawing/2014/main" id="{00000000-0008-0000-0D00-00005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15" name="image3.png">
          <a:extLst>
            <a:ext uri="{FF2B5EF4-FFF2-40B4-BE49-F238E27FC236}">
              <a16:creationId xmlns:a16="http://schemas.microsoft.com/office/drawing/2014/main" id="{00000000-0008-0000-0D00-00005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16" name="image17.jpg">
          <a:extLst>
            <a:ext uri="{FF2B5EF4-FFF2-40B4-BE49-F238E27FC236}">
              <a16:creationId xmlns:a16="http://schemas.microsoft.com/office/drawing/2014/main" id="{00000000-0008-0000-0D00-00005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17" name="image3.png">
          <a:extLst>
            <a:ext uri="{FF2B5EF4-FFF2-40B4-BE49-F238E27FC236}">
              <a16:creationId xmlns:a16="http://schemas.microsoft.com/office/drawing/2014/main" id="{00000000-0008-0000-0D00-00005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18" name="image17.jpg">
          <a:extLst>
            <a:ext uri="{FF2B5EF4-FFF2-40B4-BE49-F238E27FC236}">
              <a16:creationId xmlns:a16="http://schemas.microsoft.com/office/drawing/2014/main" id="{00000000-0008-0000-0D00-00005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19" name="image3.png">
          <a:extLst>
            <a:ext uri="{FF2B5EF4-FFF2-40B4-BE49-F238E27FC236}">
              <a16:creationId xmlns:a16="http://schemas.microsoft.com/office/drawing/2014/main" id="{00000000-0008-0000-0D00-00005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20" name="image17.jpg">
          <a:extLst>
            <a:ext uri="{FF2B5EF4-FFF2-40B4-BE49-F238E27FC236}">
              <a16:creationId xmlns:a16="http://schemas.microsoft.com/office/drawing/2014/main" id="{00000000-0008-0000-0D00-00006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21" name="image3.png">
          <a:extLst>
            <a:ext uri="{FF2B5EF4-FFF2-40B4-BE49-F238E27FC236}">
              <a16:creationId xmlns:a16="http://schemas.microsoft.com/office/drawing/2014/main" id="{00000000-0008-0000-0D00-00006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22" name="image17.jpg">
          <a:extLst>
            <a:ext uri="{FF2B5EF4-FFF2-40B4-BE49-F238E27FC236}">
              <a16:creationId xmlns:a16="http://schemas.microsoft.com/office/drawing/2014/main" id="{00000000-0008-0000-0D00-00006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23" name="image3.png">
          <a:extLst>
            <a:ext uri="{FF2B5EF4-FFF2-40B4-BE49-F238E27FC236}">
              <a16:creationId xmlns:a16="http://schemas.microsoft.com/office/drawing/2014/main" id="{00000000-0008-0000-0D00-00006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24" name="image17.jpg">
          <a:extLst>
            <a:ext uri="{FF2B5EF4-FFF2-40B4-BE49-F238E27FC236}">
              <a16:creationId xmlns:a16="http://schemas.microsoft.com/office/drawing/2014/main" id="{00000000-0008-0000-0D00-00006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25" name="image3.png">
          <a:extLst>
            <a:ext uri="{FF2B5EF4-FFF2-40B4-BE49-F238E27FC236}">
              <a16:creationId xmlns:a16="http://schemas.microsoft.com/office/drawing/2014/main" id="{00000000-0008-0000-0D00-00006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26" name="image17.jpg">
          <a:extLst>
            <a:ext uri="{FF2B5EF4-FFF2-40B4-BE49-F238E27FC236}">
              <a16:creationId xmlns:a16="http://schemas.microsoft.com/office/drawing/2014/main" id="{00000000-0008-0000-0D00-00006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27" name="image3.png">
          <a:extLst>
            <a:ext uri="{FF2B5EF4-FFF2-40B4-BE49-F238E27FC236}">
              <a16:creationId xmlns:a16="http://schemas.microsoft.com/office/drawing/2014/main" id="{00000000-0008-0000-0D00-00006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28" name="image17.jpg">
          <a:extLst>
            <a:ext uri="{FF2B5EF4-FFF2-40B4-BE49-F238E27FC236}">
              <a16:creationId xmlns:a16="http://schemas.microsoft.com/office/drawing/2014/main" id="{00000000-0008-0000-0D00-00006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29" name="image3.png">
          <a:extLst>
            <a:ext uri="{FF2B5EF4-FFF2-40B4-BE49-F238E27FC236}">
              <a16:creationId xmlns:a16="http://schemas.microsoft.com/office/drawing/2014/main" id="{00000000-0008-0000-0D00-00006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30" name="image17.jpg">
          <a:extLst>
            <a:ext uri="{FF2B5EF4-FFF2-40B4-BE49-F238E27FC236}">
              <a16:creationId xmlns:a16="http://schemas.microsoft.com/office/drawing/2014/main" id="{00000000-0008-0000-0D00-00006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31" name="image3.png">
          <a:extLst>
            <a:ext uri="{FF2B5EF4-FFF2-40B4-BE49-F238E27FC236}">
              <a16:creationId xmlns:a16="http://schemas.microsoft.com/office/drawing/2014/main" id="{00000000-0008-0000-0D00-00006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32" name="image17.jpg">
          <a:extLst>
            <a:ext uri="{FF2B5EF4-FFF2-40B4-BE49-F238E27FC236}">
              <a16:creationId xmlns:a16="http://schemas.microsoft.com/office/drawing/2014/main" id="{00000000-0008-0000-0D00-00006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33" name="image3.png">
          <a:extLst>
            <a:ext uri="{FF2B5EF4-FFF2-40B4-BE49-F238E27FC236}">
              <a16:creationId xmlns:a16="http://schemas.microsoft.com/office/drawing/2014/main" id="{00000000-0008-0000-0D00-00006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34" name="image17.jpg">
          <a:extLst>
            <a:ext uri="{FF2B5EF4-FFF2-40B4-BE49-F238E27FC236}">
              <a16:creationId xmlns:a16="http://schemas.microsoft.com/office/drawing/2014/main" id="{00000000-0008-0000-0D00-00006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35" name="image3.png">
          <a:extLst>
            <a:ext uri="{FF2B5EF4-FFF2-40B4-BE49-F238E27FC236}">
              <a16:creationId xmlns:a16="http://schemas.microsoft.com/office/drawing/2014/main" id="{00000000-0008-0000-0D00-00006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36" name="image17.jpg">
          <a:extLst>
            <a:ext uri="{FF2B5EF4-FFF2-40B4-BE49-F238E27FC236}">
              <a16:creationId xmlns:a16="http://schemas.microsoft.com/office/drawing/2014/main" id="{00000000-0008-0000-0D00-00007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37" name="image3.png">
          <a:extLst>
            <a:ext uri="{FF2B5EF4-FFF2-40B4-BE49-F238E27FC236}">
              <a16:creationId xmlns:a16="http://schemas.microsoft.com/office/drawing/2014/main" id="{00000000-0008-0000-0D00-00007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38" name="image17.jpg">
          <a:extLst>
            <a:ext uri="{FF2B5EF4-FFF2-40B4-BE49-F238E27FC236}">
              <a16:creationId xmlns:a16="http://schemas.microsoft.com/office/drawing/2014/main" id="{00000000-0008-0000-0D00-00007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39" name="image3.png">
          <a:extLst>
            <a:ext uri="{FF2B5EF4-FFF2-40B4-BE49-F238E27FC236}">
              <a16:creationId xmlns:a16="http://schemas.microsoft.com/office/drawing/2014/main" id="{00000000-0008-0000-0D00-00007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40" name="image17.jpg">
          <a:extLst>
            <a:ext uri="{FF2B5EF4-FFF2-40B4-BE49-F238E27FC236}">
              <a16:creationId xmlns:a16="http://schemas.microsoft.com/office/drawing/2014/main" id="{00000000-0008-0000-0D00-00007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41" name="image3.png">
          <a:extLst>
            <a:ext uri="{FF2B5EF4-FFF2-40B4-BE49-F238E27FC236}">
              <a16:creationId xmlns:a16="http://schemas.microsoft.com/office/drawing/2014/main" id="{00000000-0008-0000-0D00-00007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42" name="image17.jpg">
          <a:extLst>
            <a:ext uri="{FF2B5EF4-FFF2-40B4-BE49-F238E27FC236}">
              <a16:creationId xmlns:a16="http://schemas.microsoft.com/office/drawing/2014/main" id="{00000000-0008-0000-0D00-00007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43" name="image3.png">
          <a:extLst>
            <a:ext uri="{FF2B5EF4-FFF2-40B4-BE49-F238E27FC236}">
              <a16:creationId xmlns:a16="http://schemas.microsoft.com/office/drawing/2014/main" id="{00000000-0008-0000-0D00-00007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44" name="image17.jpg">
          <a:extLst>
            <a:ext uri="{FF2B5EF4-FFF2-40B4-BE49-F238E27FC236}">
              <a16:creationId xmlns:a16="http://schemas.microsoft.com/office/drawing/2014/main" id="{00000000-0008-0000-0D00-00007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45" name="image3.png">
          <a:extLst>
            <a:ext uri="{FF2B5EF4-FFF2-40B4-BE49-F238E27FC236}">
              <a16:creationId xmlns:a16="http://schemas.microsoft.com/office/drawing/2014/main" id="{00000000-0008-0000-0D00-00007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46" name="image17.jpg">
          <a:extLst>
            <a:ext uri="{FF2B5EF4-FFF2-40B4-BE49-F238E27FC236}">
              <a16:creationId xmlns:a16="http://schemas.microsoft.com/office/drawing/2014/main" id="{00000000-0008-0000-0D00-00007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47" name="image3.png">
          <a:extLst>
            <a:ext uri="{FF2B5EF4-FFF2-40B4-BE49-F238E27FC236}">
              <a16:creationId xmlns:a16="http://schemas.microsoft.com/office/drawing/2014/main" id="{00000000-0008-0000-0D00-00007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48" name="image17.jpg">
          <a:extLst>
            <a:ext uri="{FF2B5EF4-FFF2-40B4-BE49-F238E27FC236}">
              <a16:creationId xmlns:a16="http://schemas.microsoft.com/office/drawing/2014/main" id="{00000000-0008-0000-0D00-00007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49" name="image3.png">
          <a:extLst>
            <a:ext uri="{FF2B5EF4-FFF2-40B4-BE49-F238E27FC236}">
              <a16:creationId xmlns:a16="http://schemas.microsoft.com/office/drawing/2014/main" id="{00000000-0008-0000-0D00-00007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50" name="image17.jpg">
          <a:extLst>
            <a:ext uri="{FF2B5EF4-FFF2-40B4-BE49-F238E27FC236}">
              <a16:creationId xmlns:a16="http://schemas.microsoft.com/office/drawing/2014/main" id="{00000000-0008-0000-0D00-00007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51" name="image3.png">
          <a:extLst>
            <a:ext uri="{FF2B5EF4-FFF2-40B4-BE49-F238E27FC236}">
              <a16:creationId xmlns:a16="http://schemas.microsoft.com/office/drawing/2014/main" id="{00000000-0008-0000-0D00-00007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52" name="image17.jpg">
          <a:extLst>
            <a:ext uri="{FF2B5EF4-FFF2-40B4-BE49-F238E27FC236}">
              <a16:creationId xmlns:a16="http://schemas.microsoft.com/office/drawing/2014/main" id="{00000000-0008-0000-0D00-00008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53" name="image3.png">
          <a:extLst>
            <a:ext uri="{FF2B5EF4-FFF2-40B4-BE49-F238E27FC236}">
              <a16:creationId xmlns:a16="http://schemas.microsoft.com/office/drawing/2014/main" id="{00000000-0008-0000-0D00-00008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54" name="image17.jpg">
          <a:extLst>
            <a:ext uri="{FF2B5EF4-FFF2-40B4-BE49-F238E27FC236}">
              <a16:creationId xmlns:a16="http://schemas.microsoft.com/office/drawing/2014/main" id="{00000000-0008-0000-0D00-00008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55" name="image3.png">
          <a:extLst>
            <a:ext uri="{FF2B5EF4-FFF2-40B4-BE49-F238E27FC236}">
              <a16:creationId xmlns:a16="http://schemas.microsoft.com/office/drawing/2014/main" id="{00000000-0008-0000-0D00-00008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56" name="image17.jpg">
          <a:extLst>
            <a:ext uri="{FF2B5EF4-FFF2-40B4-BE49-F238E27FC236}">
              <a16:creationId xmlns:a16="http://schemas.microsoft.com/office/drawing/2014/main" id="{00000000-0008-0000-0D00-00008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57" name="image3.png">
          <a:extLst>
            <a:ext uri="{FF2B5EF4-FFF2-40B4-BE49-F238E27FC236}">
              <a16:creationId xmlns:a16="http://schemas.microsoft.com/office/drawing/2014/main" id="{00000000-0008-0000-0D00-00008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58" name="image17.jpg">
          <a:extLst>
            <a:ext uri="{FF2B5EF4-FFF2-40B4-BE49-F238E27FC236}">
              <a16:creationId xmlns:a16="http://schemas.microsoft.com/office/drawing/2014/main" id="{00000000-0008-0000-0D00-00008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59" name="image3.png">
          <a:extLst>
            <a:ext uri="{FF2B5EF4-FFF2-40B4-BE49-F238E27FC236}">
              <a16:creationId xmlns:a16="http://schemas.microsoft.com/office/drawing/2014/main" id="{00000000-0008-0000-0D00-00008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60" name="image17.jpg">
          <a:extLst>
            <a:ext uri="{FF2B5EF4-FFF2-40B4-BE49-F238E27FC236}">
              <a16:creationId xmlns:a16="http://schemas.microsoft.com/office/drawing/2014/main" id="{00000000-0008-0000-0D00-00008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61" name="image3.png">
          <a:extLst>
            <a:ext uri="{FF2B5EF4-FFF2-40B4-BE49-F238E27FC236}">
              <a16:creationId xmlns:a16="http://schemas.microsoft.com/office/drawing/2014/main" id="{00000000-0008-0000-0D00-00008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62" name="image17.jpg">
          <a:extLst>
            <a:ext uri="{FF2B5EF4-FFF2-40B4-BE49-F238E27FC236}">
              <a16:creationId xmlns:a16="http://schemas.microsoft.com/office/drawing/2014/main" id="{00000000-0008-0000-0D00-00008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63" name="image3.png">
          <a:extLst>
            <a:ext uri="{FF2B5EF4-FFF2-40B4-BE49-F238E27FC236}">
              <a16:creationId xmlns:a16="http://schemas.microsoft.com/office/drawing/2014/main" id="{00000000-0008-0000-0D00-00008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64" name="image17.jpg">
          <a:extLst>
            <a:ext uri="{FF2B5EF4-FFF2-40B4-BE49-F238E27FC236}">
              <a16:creationId xmlns:a16="http://schemas.microsoft.com/office/drawing/2014/main" id="{00000000-0008-0000-0D00-00008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65" name="image3.png">
          <a:extLst>
            <a:ext uri="{FF2B5EF4-FFF2-40B4-BE49-F238E27FC236}">
              <a16:creationId xmlns:a16="http://schemas.microsoft.com/office/drawing/2014/main" id="{00000000-0008-0000-0D00-00008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66" name="image17.jpg">
          <a:extLst>
            <a:ext uri="{FF2B5EF4-FFF2-40B4-BE49-F238E27FC236}">
              <a16:creationId xmlns:a16="http://schemas.microsoft.com/office/drawing/2014/main" id="{00000000-0008-0000-0D00-00008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67" name="image3.png">
          <a:extLst>
            <a:ext uri="{FF2B5EF4-FFF2-40B4-BE49-F238E27FC236}">
              <a16:creationId xmlns:a16="http://schemas.microsoft.com/office/drawing/2014/main" id="{00000000-0008-0000-0D00-00008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68" name="image17.jpg">
          <a:extLst>
            <a:ext uri="{FF2B5EF4-FFF2-40B4-BE49-F238E27FC236}">
              <a16:creationId xmlns:a16="http://schemas.microsoft.com/office/drawing/2014/main" id="{00000000-0008-0000-0D00-00009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69" name="image3.png">
          <a:extLst>
            <a:ext uri="{FF2B5EF4-FFF2-40B4-BE49-F238E27FC236}">
              <a16:creationId xmlns:a16="http://schemas.microsoft.com/office/drawing/2014/main" id="{00000000-0008-0000-0D00-00009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70" name="image17.jpg">
          <a:extLst>
            <a:ext uri="{FF2B5EF4-FFF2-40B4-BE49-F238E27FC236}">
              <a16:creationId xmlns:a16="http://schemas.microsoft.com/office/drawing/2014/main" id="{00000000-0008-0000-0D00-00009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71" name="image3.png">
          <a:extLst>
            <a:ext uri="{FF2B5EF4-FFF2-40B4-BE49-F238E27FC236}">
              <a16:creationId xmlns:a16="http://schemas.microsoft.com/office/drawing/2014/main" id="{00000000-0008-0000-0D00-00009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72" name="image17.jpg">
          <a:extLst>
            <a:ext uri="{FF2B5EF4-FFF2-40B4-BE49-F238E27FC236}">
              <a16:creationId xmlns:a16="http://schemas.microsoft.com/office/drawing/2014/main" id="{00000000-0008-0000-0D00-00009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73" name="image3.png">
          <a:extLst>
            <a:ext uri="{FF2B5EF4-FFF2-40B4-BE49-F238E27FC236}">
              <a16:creationId xmlns:a16="http://schemas.microsoft.com/office/drawing/2014/main" id="{00000000-0008-0000-0D00-00009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74" name="image17.jpg">
          <a:extLst>
            <a:ext uri="{FF2B5EF4-FFF2-40B4-BE49-F238E27FC236}">
              <a16:creationId xmlns:a16="http://schemas.microsoft.com/office/drawing/2014/main" id="{00000000-0008-0000-0D00-00009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75" name="image3.png">
          <a:extLst>
            <a:ext uri="{FF2B5EF4-FFF2-40B4-BE49-F238E27FC236}">
              <a16:creationId xmlns:a16="http://schemas.microsoft.com/office/drawing/2014/main" id="{00000000-0008-0000-0D00-00009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76" name="image17.jpg">
          <a:extLst>
            <a:ext uri="{FF2B5EF4-FFF2-40B4-BE49-F238E27FC236}">
              <a16:creationId xmlns:a16="http://schemas.microsoft.com/office/drawing/2014/main" id="{00000000-0008-0000-0D00-00009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77" name="image3.png">
          <a:extLst>
            <a:ext uri="{FF2B5EF4-FFF2-40B4-BE49-F238E27FC236}">
              <a16:creationId xmlns:a16="http://schemas.microsoft.com/office/drawing/2014/main" id="{00000000-0008-0000-0D00-00009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78" name="image17.jpg">
          <a:extLst>
            <a:ext uri="{FF2B5EF4-FFF2-40B4-BE49-F238E27FC236}">
              <a16:creationId xmlns:a16="http://schemas.microsoft.com/office/drawing/2014/main" id="{00000000-0008-0000-0D00-00009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79" name="image3.png">
          <a:extLst>
            <a:ext uri="{FF2B5EF4-FFF2-40B4-BE49-F238E27FC236}">
              <a16:creationId xmlns:a16="http://schemas.microsoft.com/office/drawing/2014/main" id="{00000000-0008-0000-0D00-00009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80" name="image17.jpg">
          <a:extLst>
            <a:ext uri="{FF2B5EF4-FFF2-40B4-BE49-F238E27FC236}">
              <a16:creationId xmlns:a16="http://schemas.microsoft.com/office/drawing/2014/main" id="{00000000-0008-0000-0D00-00009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81" name="image3.png">
          <a:extLst>
            <a:ext uri="{FF2B5EF4-FFF2-40B4-BE49-F238E27FC236}">
              <a16:creationId xmlns:a16="http://schemas.microsoft.com/office/drawing/2014/main" id="{00000000-0008-0000-0D00-00009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82" name="image17.jpg">
          <a:extLst>
            <a:ext uri="{FF2B5EF4-FFF2-40B4-BE49-F238E27FC236}">
              <a16:creationId xmlns:a16="http://schemas.microsoft.com/office/drawing/2014/main" id="{00000000-0008-0000-0D00-00009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83" name="image3.png">
          <a:extLst>
            <a:ext uri="{FF2B5EF4-FFF2-40B4-BE49-F238E27FC236}">
              <a16:creationId xmlns:a16="http://schemas.microsoft.com/office/drawing/2014/main" id="{00000000-0008-0000-0D00-00009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84" name="image17.jpg">
          <a:extLst>
            <a:ext uri="{FF2B5EF4-FFF2-40B4-BE49-F238E27FC236}">
              <a16:creationId xmlns:a16="http://schemas.microsoft.com/office/drawing/2014/main" id="{00000000-0008-0000-0D00-0000A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85" name="image3.png">
          <a:extLst>
            <a:ext uri="{FF2B5EF4-FFF2-40B4-BE49-F238E27FC236}">
              <a16:creationId xmlns:a16="http://schemas.microsoft.com/office/drawing/2014/main" id="{00000000-0008-0000-0D00-0000A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86" name="image17.jpg">
          <a:extLst>
            <a:ext uri="{FF2B5EF4-FFF2-40B4-BE49-F238E27FC236}">
              <a16:creationId xmlns:a16="http://schemas.microsoft.com/office/drawing/2014/main" id="{00000000-0008-0000-0D00-0000A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87" name="image3.png">
          <a:extLst>
            <a:ext uri="{FF2B5EF4-FFF2-40B4-BE49-F238E27FC236}">
              <a16:creationId xmlns:a16="http://schemas.microsoft.com/office/drawing/2014/main" id="{00000000-0008-0000-0D00-0000A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88" name="image17.jpg">
          <a:extLst>
            <a:ext uri="{FF2B5EF4-FFF2-40B4-BE49-F238E27FC236}">
              <a16:creationId xmlns:a16="http://schemas.microsoft.com/office/drawing/2014/main" id="{00000000-0008-0000-0D00-0000A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89" name="image3.png">
          <a:extLst>
            <a:ext uri="{FF2B5EF4-FFF2-40B4-BE49-F238E27FC236}">
              <a16:creationId xmlns:a16="http://schemas.microsoft.com/office/drawing/2014/main" id="{00000000-0008-0000-0D00-0000A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90" name="image17.jpg">
          <a:extLst>
            <a:ext uri="{FF2B5EF4-FFF2-40B4-BE49-F238E27FC236}">
              <a16:creationId xmlns:a16="http://schemas.microsoft.com/office/drawing/2014/main" id="{00000000-0008-0000-0D00-0000A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91" name="image3.png">
          <a:extLst>
            <a:ext uri="{FF2B5EF4-FFF2-40B4-BE49-F238E27FC236}">
              <a16:creationId xmlns:a16="http://schemas.microsoft.com/office/drawing/2014/main" id="{00000000-0008-0000-0D00-0000A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92" name="image17.jpg">
          <a:extLst>
            <a:ext uri="{FF2B5EF4-FFF2-40B4-BE49-F238E27FC236}">
              <a16:creationId xmlns:a16="http://schemas.microsoft.com/office/drawing/2014/main" id="{00000000-0008-0000-0D00-0000A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93" name="image3.png">
          <a:extLst>
            <a:ext uri="{FF2B5EF4-FFF2-40B4-BE49-F238E27FC236}">
              <a16:creationId xmlns:a16="http://schemas.microsoft.com/office/drawing/2014/main" id="{00000000-0008-0000-0D00-0000A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94" name="image17.jpg">
          <a:extLst>
            <a:ext uri="{FF2B5EF4-FFF2-40B4-BE49-F238E27FC236}">
              <a16:creationId xmlns:a16="http://schemas.microsoft.com/office/drawing/2014/main" id="{00000000-0008-0000-0D00-0000A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95" name="image3.png">
          <a:extLst>
            <a:ext uri="{FF2B5EF4-FFF2-40B4-BE49-F238E27FC236}">
              <a16:creationId xmlns:a16="http://schemas.microsoft.com/office/drawing/2014/main" id="{00000000-0008-0000-0D00-0000A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96" name="image17.jpg">
          <a:extLst>
            <a:ext uri="{FF2B5EF4-FFF2-40B4-BE49-F238E27FC236}">
              <a16:creationId xmlns:a16="http://schemas.microsoft.com/office/drawing/2014/main" id="{00000000-0008-0000-0D00-0000A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97" name="image3.png">
          <a:extLst>
            <a:ext uri="{FF2B5EF4-FFF2-40B4-BE49-F238E27FC236}">
              <a16:creationId xmlns:a16="http://schemas.microsoft.com/office/drawing/2014/main" id="{00000000-0008-0000-0D00-0000A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98" name="image17.jpg">
          <a:extLst>
            <a:ext uri="{FF2B5EF4-FFF2-40B4-BE49-F238E27FC236}">
              <a16:creationId xmlns:a16="http://schemas.microsoft.com/office/drawing/2014/main" id="{00000000-0008-0000-0D00-0000A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99" name="image3.png">
          <a:extLst>
            <a:ext uri="{FF2B5EF4-FFF2-40B4-BE49-F238E27FC236}">
              <a16:creationId xmlns:a16="http://schemas.microsoft.com/office/drawing/2014/main" id="{00000000-0008-0000-0D00-0000A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00" name="image17.jpg">
          <a:extLst>
            <a:ext uri="{FF2B5EF4-FFF2-40B4-BE49-F238E27FC236}">
              <a16:creationId xmlns:a16="http://schemas.microsoft.com/office/drawing/2014/main" id="{00000000-0008-0000-0D00-0000B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01" name="image3.png">
          <a:extLst>
            <a:ext uri="{FF2B5EF4-FFF2-40B4-BE49-F238E27FC236}">
              <a16:creationId xmlns:a16="http://schemas.microsoft.com/office/drawing/2014/main" id="{00000000-0008-0000-0D00-0000B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02" name="image17.jpg">
          <a:extLst>
            <a:ext uri="{FF2B5EF4-FFF2-40B4-BE49-F238E27FC236}">
              <a16:creationId xmlns:a16="http://schemas.microsoft.com/office/drawing/2014/main" id="{00000000-0008-0000-0D00-0000B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03" name="image3.png">
          <a:extLst>
            <a:ext uri="{FF2B5EF4-FFF2-40B4-BE49-F238E27FC236}">
              <a16:creationId xmlns:a16="http://schemas.microsoft.com/office/drawing/2014/main" id="{00000000-0008-0000-0D00-0000B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04" name="image17.jpg">
          <a:extLst>
            <a:ext uri="{FF2B5EF4-FFF2-40B4-BE49-F238E27FC236}">
              <a16:creationId xmlns:a16="http://schemas.microsoft.com/office/drawing/2014/main" id="{00000000-0008-0000-0D00-0000B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05" name="image3.png">
          <a:extLst>
            <a:ext uri="{FF2B5EF4-FFF2-40B4-BE49-F238E27FC236}">
              <a16:creationId xmlns:a16="http://schemas.microsoft.com/office/drawing/2014/main" id="{00000000-0008-0000-0D00-0000B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06" name="image17.jpg">
          <a:extLst>
            <a:ext uri="{FF2B5EF4-FFF2-40B4-BE49-F238E27FC236}">
              <a16:creationId xmlns:a16="http://schemas.microsoft.com/office/drawing/2014/main" id="{00000000-0008-0000-0D00-0000B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07" name="image3.png">
          <a:extLst>
            <a:ext uri="{FF2B5EF4-FFF2-40B4-BE49-F238E27FC236}">
              <a16:creationId xmlns:a16="http://schemas.microsoft.com/office/drawing/2014/main" id="{00000000-0008-0000-0D00-0000B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08" name="image17.jpg">
          <a:extLst>
            <a:ext uri="{FF2B5EF4-FFF2-40B4-BE49-F238E27FC236}">
              <a16:creationId xmlns:a16="http://schemas.microsoft.com/office/drawing/2014/main" id="{00000000-0008-0000-0D00-0000B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09" name="image3.png">
          <a:extLst>
            <a:ext uri="{FF2B5EF4-FFF2-40B4-BE49-F238E27FC236}">
              <a16:creationId xmlns:a16="http://schemas.microsoft.com/office/drawing/2014/main" id="{00000000-0008-0000-0D00-0000B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10" name="image17.jpg">
          <a:extLst>
            <a:ext uri="{FF2B5EF4-FFF2-40B4-BE49-F238E27FC236}">
              <a16:creationId xmlns:a16="http://schemas.microsoft.com/office/drawing/2014/main" id="{00000000-0008-0000-0D00-0000B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11" name="image3.png">
          <a:extLst>
            <a:ext uri="{FF2B5EF4-FFF2-40B4-BE49-F238E27FC236}">
              <a16:creationId xmlns:a16="http://schemas.microsoft.com/office/drawing/2014/main" id="{00000000-0008-0000-0D00-0000B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12" name="image17.jpg">
          <a:extLst>
            <a:ext uri="{FF2B5EF4-FFF2-40B4-BE49-F238E27FC236}">
              <a16:creationId xmlns:a16="http://schemas.microsoft.com/office/drawing/2014/main" id="{00000000-0008-0000-0D00-0000B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13" name="image3.png">
          <a:extLst>
            <a:ext uri="{FF2B5EF4-FFF2-40B4-BE49-F238E27FC236}">
              <a16:creationId xmlns:a16="http://schemas.microsoft.com/office/drawing/2014/main" id="{00000000-0008-0000-0D00-0000B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14" name="image17.jpg">
          <a:extLst>
            <a:ext uri="{FF2B5EF4-FFF2-40B4-BE49-F238E27FC236}">
              <a16:creationId xmlns:a16="http://schemas.microsoft.com/office/drawing/2014/main" id="{00000000-0008-0000-0D00-0000B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15" name="image3.png">
          <a:extLst>
            <a:ext uri="{FF2B5EF4-FFF2-40B4-BE49-F238E27FC236}">
              <a16:creationId xmlns:a16="http://schemas.microsoft.com/office/drawing/2014/main" id="{00000000-0008-0000-0D00-0000B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16" name="image17.jpg">
          <a:extLst>
            <a:ext uri="{FF2B5EF4-FFF2-40B4-BE49-F238E27FC236}">
              <a16:creationId xmlns:a16="http://schemas.microsoft.com/office/drawing/2014/main" id="{00000000-0008-0000-0D00-0000C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17" name="image3.png">
          <a:extLst>
            <a:ext uri="{FF2B5EF4-FFF2-40B4-BE49-F238E27FC236}">
              <a16:creationId xmlns:a16="http://schemas.microsoft.com/office/drawing/2014/main" id="{00000000-0008-0000-0D00-0000C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18" name="image17.jpg">
          <a:extLst>
            <a:ext uri="{FF2B5EF4-FFF2-40B4-BE49-F238E27FC236}">
              <a16:creationId xmlns:a16="http://schemas.microsoft.com/office/drawing/2014/main" id="{00000000-0008-0000-0D00-0000C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19" name="image3.png">
          <a:extLst>
            <a:ext uri="{FF2B5EF4-FFF2-40B4-BE49-F238E27FC236}">
              <a16:creationId xmlns:a16="http://schemas.microsoft.com/office/drawing/2014/main" id="{00000000-0008-0000-0D00-0000C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20" name="image17.jpg">
          <a:extLst>
            <a:ext uri="{FF2B5EF4-FFF2-40B4-BE49-F238E27FC236}">
              <a16:creationId xmlns:a16="http://schemas.microsoft.com/office/drawing/2014/main" id="{00000000-0008-0000-0D00-0000C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21" name="image3.png">
          <a:extLst>
            <a:ext uri="{FF2B5EF4-FFF2-40B4-BE49-F238E27FC236}">
              <a16:creationId xmlns:a16="http://schemas.microsoft.com/office/drawing/2014/main" id="{00000000-0008-0000-0D00-0000C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22" name="image17.jpg">
          <a:extLst>
            <a:ext uri="{FF2B5EF4-FFF2-40B4-BE49-F238E27FC236}">
              <a16:creationId xmlns:a16="http://schemas.microsoft.com/office/drawing/2014/main" id="{00000000-0008-0000-0D00-0000C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23" name="image3.png">
          <a:extLst>
            <a:ext uri="{FF2B5EF4-FFF2-40B4-BE49-F238E27FC236}">
              <a16:creationId xmlns:a16="http://schemas.microsoft.com/office/drawing/2014/main" id="{00000000-0008-0000-0D00-0000C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24" name="image17.jpg">
          <a:extLst>
            <a:ext uri="{FF2B5EF4-FFF2-40B4-BE49-F238E27FC236}">
              <a16:creationId xmlns:a16="http://schemas.microsoft.com/office/drawing/2014/main" id="{00000000-0008-0000-0D00-0000C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25" name="image3.png">
          <a:extLst>
            <a:ext uri="{FF2B5EF4-FFF2-40B4-BE49-F238E27FC236}">
              <a16:creationId xmlns:a16="http://schemas.microsoft.com/office/drawing/2014/main" id="{00000000-0008-0000-0D00-0000C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26" name="image17.jpg">
          <a:extLst>
            <a:ext uri="{FF2B5EF4-FFF2-40B4-BE49-F238E27FC236}">
              <a16:creationId xmlns:a16="http://schemas.microsoft.com/office/drawing/2014/main" id="{00000000-0008-0000-0D00-0000C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27" name="image3.png">
          <a:extLst>
            <a:ext uri="{FF2B5EF4-FFF2-40B4-BE49-F238E27FC236}">
              <a16:creationId xmlns:a16="http://schemas.microsoft.com/office/drawing/2014/main" id="{00000000-0008-0000-0D00-0000C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28" name="image17.jpg">
          <a:extLst>
            <a:ext uri="{FF2B5EF4-FFF2-40B4-BE49-F238E27FC236}">
              <a16:creationId xmlns:a16="http://schemas.microsoft.com/office/drawing/2014/main" id="{00000000-0008-0000-0D00-0000C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29" name="image3.png">
          <a:extLst>
            <a:ext uri="{FF2B5EF4-FFF2-40B4-BE49-F238E27FC236}">
              <a16:creationId xmlns:a16="http://schemas.microsoft.com/office/drawing/2014/main" id="{00000000-0008-0000-0D00-0000C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30" name="image17.jpg">
          <a:extLst>
            <a:ext uri="{FF2B5EF4-FFF2-40B4-BE49-F238E27FC236}">
              <a16:creationId xmlns:a16="http://schemas.microsoft.com/office/drawing/2014/main" id="{00000000-0008-0000-0D00-0000C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31" name="image3.png">
          <a:extLst>
            <a:ext uri="{FF2B5EF4-FFF2-40B4-BE49-F238E27FC236}">
              <a16:creationId xmlns:a16="http://schemas.microsoft.com/office/drawing/2014/main" id="{00000000-0008-0000-0D00-0000C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32" name="image17.jpg">
          <a:extLst>
            <a:ext uri="{FF2B5EF4-FFF2-40B4-BE49-F238E27FC236}">
              <a16:creationId xmlns:a16="http://schemas.microsoft.com/office/drawing/2014/main" id="{00000000-0008-0000-0D00-0000D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33" name="image3.png">
          <a:extLst>
            <a:ext uri="{FF2B5EF4-FFF2-40B4-BE49-F238E27FC236}">
              <a16:creationId xmlns:a16="http://schemas.microsoft.com/office/drawing/2014/main" id="{00000000-0008-0000-0D00-0000D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34" name="image17.jpg">
          <a:extLst>
            <a:ext uri="{FF2B5EF4-FFF2-40B4-BE49-F238E27FC236}">
              <a16:creationId xmlns:a16="http://schemas.microsoft.com/office/drawing/2014/main" id="{00000000-0008-0000-0D00-0000D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35" name="image3.png">
          <a:extLst>
            <a:ext uri="{FF2B5EF4-FFF2-40B4-BE49-F238E27FC236}">
              <a16:creationId xmlns:a16="http://schemas.microsoft.com/office/drawing/2014/main" id="{00000000-0008-0000-0D00-0000D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36" name="image17.jpg">
          <a:extLst>
            <a:ext uri="{FF2B5EF4-FFF2-40B4-BE49-F238E27FC236}">
              <a16:creationId xmlns:a16="http://schemas.microsoft.com/office/drawing/2014/main" id="{00000000-0008-0000-0D00-0000D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37" name="image3.png">
          <a:extLst>
            <a:ext uri="{FF2B5EF4-FFF2-40B4-BE49-F238E27FC236}">
              <a16:creationId xmlns:a16="http://schemas.microsoft.com/office/drawing/2014/main" id="{00000000-0008-0000-0D00-0000D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38" name="image17.jpg">
          <a:extLst>
            <a:ext uri="{FF2B5EF4-FFF2-40B4-BE49-F238E27FC236}">
              <a16:creationId xmlns:a16="http://schemas.microsoft.com/office/drawing/2014/main" id="{00000000-0008-0000-0D00-0000D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39" name="image3.png">
          <a:extLst>
            <a:ext uri="{FF2B5EF4-FFF2-40B4-BE49-F238E27FC236}">
              <a16:creationId xmlns:a16="http://schemas.microsoft.com/office/drawing/2014/main" id="{00000000-0008-0000-0D00-0000D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40" name="image17.jpg">
          <a:extLst>
            <a:ext uri="{FF2B5EF4-FFF2-40B4-BE49-F238E27FC236}">
              <a16:creationId xmlns:a16="http://schemas.microsoft.com/office/drawing/2014/main" id="{00000000-0008-0000-0D00-0000D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41" name="image3.png">
          <a:extLst>
            <a:ext uri="{FF2B5EF4-FFF2-40B4-BE49-F238E27FC236}">
              <a16:creationId xmlns:a16="http://schemas.microsoft.com/office/drawing/2014/main" id="{00000000-0008-0000-0D00-0000D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42" name="image17.jpg">
          <a:extLst>
            <a:ext uri="{FF2B5EF4-FFF2-40B4-BE49-F238E27FC236}">
              <a16:creationId xmlns:a16="http://schemas.microsoft.com/office/drawing/2014/main" id="{00000000-0008-0000-0D00-0000D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43" name="image3.png">
          <a:extLst>
            <a:ext uri="{FF2B5EF4-FFF2-40B4-BE49-F238E27FC236}">
              <a16:creationId xmlns:a16="http://schemas.microsoft.com/office/drawing/2014/main" id="{00000000-0008-0000-0D00-0000D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44" name="image17.jpg">
          <a:extLst>
            <a:ext uri="{FF2B5EF4-FFF2-40B4-BE49-F238E27FC236}">
              <a16:creationId xmlns:a16="http://schemas.microsoft.com/office/drawing/2014/main" id="{00000000-0008-0000-0D00-0000D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45" name="image3.png">
          <a:extLst>
            <a:ext uri="{FF2B5EF4-FFF2-40B4-BE49-F238E27FC236}">
              <a16:creationId xmlns:a16="http://schemas.microsoft.com/office/drawing/2014/main" id="{00000000-0008-0000-0D00-0000D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46" name="image17.jpg">
          <a:extLst>
            <a:ext uri="{FF2B5EF4-FFF2-40B4-BE49-F238E27FC236}">
              <a16:creationId xmlns:a16="http://schemas.microsoft.com/office/drawing/2014/main" id="{00000000-0008-0000-0D00-0000D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47" name="image3.png">
          <a:extLst>
            <a:ext uri="{FF2B5EF4-FFF2-40B4-BE49-F238E27FC236}">
              <a16:creationId xmlns:a16="http://schemas.microsoft.com/office/drawing/2014/main" id="{00000000-0008-0000-0D00-0000D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48" name="image17.jpg">
          <a:extLst>
            <a:ext uri="{FF2B5EF4-FFF2-40B4-BE49-F238E27FC236}">
              <a16:creationId xmlns:a16="http://schemas.microsoft.com/office/drawing/2014/main" id="{00000000-0008-0000-0D00-0000E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49" name="image3.png">
          <a:extLst>
            <a:ext uri="{FF2B5EF4-FFF2-40B4-BE49-F238E27FC236}">
              <a16:creationId xmlns:a16="http://schemas.microsoft.com/office/drawing/2014/main" id="{00000000-0008-0000-0D00-0000E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50" name="image17.jpg">
          <a:extLst>
            <a:ext uri="{FF2B5EF4-FFF2-40B4-BE49-F238E27FC236}">
              <a16:creationId xmlns:a16="http://schemas.microsoft.com/office/drawing/2014/main" id="{00000000-0008-0000-0D00-0000E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51" name="image3.png">
          <a:extLst>
            <a:ext uri="{FF2B5EF4-FFF2-40B4-BE49-F238E27FC236}">
              <a16:creationId xmlns:a16="http://schemas.microsoft.com/office/drawing/2014/main" id="{00000000-0008-0000-0D00-0000E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52" name="image17.jpg">
          <a:extLst>
            <a:ext uri="{FF2B5EF4-FFF2-40B4-BE49-F238E27FC236}">
              <a16:creationId xmlns:a16="http://schemas.microsoft.com/office/drawing/2014/main" id="{00000000-0008-0000-0D00-0000E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53" name="image3.png">
          <a:extLst>
            <a:ext uri="{FF2B5EF4-FFF2-40B4-BE49-F238E27FC236}">
              <a16:creationId xmlns:a16="http://schemas.microsoft.com/office/drawing/2014/main" id="{00000000-0008-0000-0D00-0000E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54" name="image17.jpg">
          <a:extLst>
            <a:ext uri="{FF2B5EF4-FFF2-40B4-BE49-F238E27FC236}">
              <a16:creationId xmlns:a16="http://schemas.microsoft.com/office/drawing/2014/main" id="{00000000-0008-0000-0D00-0000E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55" name="image3.png">
          <a:extLst>
            <a:ext uri="{FF2B5EF4-FFF2-40B4-BE49-F238E27FC236}">
              <a16:creationId xmlns:a16="http://schemas.microsoft.com/office/drawing/2014/main" id="{00000000-0008-0000-0D00-0000E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56" name="image17.jpg">
          <a:extLst>
            <a:ext uri="{FF2B5EF4-FFF2-40B4-BE49-F238E27FC236}">
              <a16:creationId xmlns:a16="http://schemas.microsoft.com/office/drawing/2014/main" id="{00000000-0008-0000-0D00-0000E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57" name="image3.png">
          <a:extLst>
            <a:ext uri="{FF2B5EF4-FFF2-40B4-BE49-F238E27FC236}">
              <a16:creationId xmlns:a16="http://schemas.microsoft.com/office/drawing/2014/main" id="{00000000-0008-0000-0D00-0000E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58" name="image17.jpg">
          <a:extLst>
            <a:ext uri="{FF2B5EF4-FFF2-40B4-BE49-F238E27FC236}">
              <a16:creationId xmlns:a16="http://schemas.microsoft.com/office/drawing/2014/main" id="{00000000-0008-0000-0D00-0000E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59" name="image3.png">
          <a:extLst>
            <a:ext uri="{FF2B5EF4-FFF2-40B4-BE49-F238E27FC236}">
              <a16:creationId xmlns:a16="http://schemas.microsoft.com/office/drawing/2014/main" id="{00000000-0008-0000-0D00-0000E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60" name="image17.jpg">
          <a:extLst>
            <a:ext uri="{FF2B5EF4-FFF2-40B4-BE49-F238E27FC236}">
              <a16:creationId xmlns:a16="http://schemas.microsoft.com/office/drawing/2014/main" id="{00000000-0008-0000-0D00-0000E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61" name="image3.png">
          <a:extLst>
            <a:ext uri="{FF2B5EF4-FFF2-40B4-BE49-F238E27FC236}">
              <a16:creationId xmlns:a16="http://schemas.microsoft.com/office/drawing/2014/main" id="{00000000-0008-0000-0D00-0000E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62" name="image17.jpg">
          <a:extLst>
            <a:ext uri="{FF2B5EF4-FFF2-40B4-BE49-F238E27FC236}">
              <a16:creationId xmlns:a16="http://schemas.microsoft.com/office/drawing/2014/main" id="{00000000-0008-0000-0D00-0000E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63" name="image3.png">
          <a:extLst>
            <a:ext uri="{FF2B5EF4-FFF2-40B4-BE49-F238E27FC236}">
              <a16:creationId xmlns:a16="http://schemas.microsoft.com/office/drawing/2014/main" id="{00000000-0008-0000-0D00-0000E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64" name="image17.jpg">
          <a:extLst>
            <a:ext uri="{FF2B5EF4-FFF2-40B4-BE49-F238E27FC236}">
              <a16:creationId xmlns:a16="http://schemas.microsoft.com/office/drawing/2014/main" id="{00000000-0008-0000-0D00-0000F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65" name="image3.png">
          <a:extLst>
            <a:ext uri="{FF2B5EF4-FFF2-40B4-BE49-F238E27FC236}">
              <a16:creationId xmlns:a16="http://schemas.microsoft.com/office/drawing/2014/main" id="{00000000-0008-0000-0D00-0000F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66" name="image17.jpg">
          <a:extLst>
            <a:ext uri="{FF2B5EF4-FFF2-40B4-BE49-F238E27FC236}">
              <a16:creationId xmlns:a16="http://schemas.microsoft.com/office/drawing/2014/main" id="{00000000-0008-0000-0D00-0000F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67" name="image3.png">
          <a:extLst>
            <a:ext uri="{FF2B5EF4-FFF2-40B4-BE49-F238E27FC236}">
              <a16:creationId xmlns:a16="http://schemas.microsoft.com/office/drawing/2014/main" id="{00000000-0008-0000-0D00-0000F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68" name="image17.jpg">
          <a:extLst>
            <a:ext uri="{FF2B5EF4-FFF2-40B4-BE49-F238E27FC236}">
              <a16:creationId xmlns:a16="http://schemas.microsoft.com/office/drawing/2014/main" id="{00000000-0008-0000-0D00-0000F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69" name="image3.png">
          <a:extLst>
            <a:ext uri="{FF2B5EF4-FFF2-40B4-BE49-F238E27FC236}">
              <a16:creationId xmlns:a16="http://schemas.microsoft.com/office/drawing/2014/main" id="{00000000-0008-0000-0D00-0000F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70" name="image17.jpg">
          <a:extLst>
            <a:ext uri="{FF2B5EF4-FFF2-40B4-BE49-F238E27FC236}">
              <a16:creationId xmlns:a16="http://schemas.microsoft.com/office/drawing/2014/main" id="{00000000-0008-0000-0D00-0000F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71" name="image3.png">
          <a:extLst>
            <a:ext uri="{FF2B5EF4-FFF2-40B4-BE49-F238E27FC236}">
              <a16:creationId xmlns:a16="http://schemas.microsoft.com/office/drawing/2014/main" id="{00000000-0008-0000-0D00-0000F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72" name="image17.jpg">
          <a:extLst>
            <a:ext uri="{FF2B5EF4-FFF2-40B4-BE49-F238E27FC236}">
              <a16:creationId xmlns:a16="http://schemas.microsoft.com/office/drawing/2014/main" id="{00000000-0008-0000-0D00-0000F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73" name="image3.png">
          <a:extLst>
            <a:ext uri="{FF2B5EF4-FFF2-40B4-BE49-F238E27FC236}">
              <a16:creationId xmlns:a16="http://schemas.microsoft.com/office/drawing/2014/main" id="{00000000-0008-0000-0D00-0000F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74" name="image17.jpg">
          <a:extLst>
            <a:ext uri="{FF2B5EF4-FFF2-40B4-BE49-F238E27FC236}">
              <a16:creationId xmlns:a16="http://schemas.microsoft.com/office/drawing/2014/main" id="{00000000-0008-0000-0D00-0000F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75" name="image3.png">
          <a:extLst>
            <a:ext uri="{FF2B5EF4-FFF2-40B4-BE49-F238E27FC236}">
              <a16:creationId xmlns:a16="http://schemas.microsoft.com/office/drawing/2014/main" id="{00000000-0008-0000-0D00-0000F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76" name="image17.jpg">
          <a:extLst>
            <a:ext uri="{FF2B5EF4-FFF2-40B4-BE49-F238E27FC236}">
              <a16:creationId xmlns:a16="http://schemas.microsoft.com/office/drawing/2014/main" id="{00000000-0008-0000-0D00-0000F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77" name="image3.png">
          <a:extLst>
            <a:ext uri="{FF2B5EF4-FFF2-40B4-BE49-F238E27FC236}">
              <a16:creationId xmlns:a16="http://schemas.microsoft.com/office/drawing/2014/main" id="{00000000-0008-0000-0D00-0000F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78" name="image17.jpg">
          <a:extLst>
            <a:ext uri="{FF2B5EF4-FFF2-40B4-BE49-F238E27FC236}">
              <a16:creationId xmlns:a16="http://schemas.microsoft.com/office/drawing/2014/main" id="{00000000-0008-0000-0D00-0000F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79" name="image3.png">
          <a:extLst>
            <a:ext uri="{FF2B5EF4-FFF2-40B4-BE49-F238E27FC236}">
              <a16:creationId xmlns:a16="http://schemas.microsoft.com/office/drawing/2014/main" id="{00000000-0008-0000-0D00-0000F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80" name="image17.jpg">
          <a:extLst>
            <a:ext uri="{FF2B5EF4-FFF2-40B4-BE49-F238E27FC236}">
              <a16:creationId xmlns:a16="http://schemas.microsoft.com/office/drawing/2014/main" id="{00000000-0008-0000-0D00-00000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81" name="image3.png">
          <a:extLst>
            <a:ext uri="{FF2B5EF4-FFF2-40B4-BE49-F238E27FC236}">
              <a16:creationId xmlns:a16="http://schemas.microsoft.com/office/drawing/2014/main" id="{00000000-0008-0000-0D00-00000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82" name="image17.jpg">
          <a:extLst>
            <a:ext uri="{FF2B5EF4-FFF2-40B4-BE49-F238E27FC236}">
              <a16:creationId xmlns:a16="http://schemas.microsoft.com/office/drawing/2014/main" id="{00000000-0008-0000-0D00-00000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83" name="image3.png">
          <a:extLst>
            <a:ext uri="{FF2B5EF4-FFF2-40B4-BE49-F238E27FC236}">
              <a16:creationId xmlns:a16="http://schemas.microsoft.com/office/drawing/2014/main" id="{00000000-0008-0000-0D00-00000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84" name="image17.jpg">
          <a:extLst>
            <a:ext uri="{FF2B5EF4-FFF2-40B4-BE49-F238E27FC236}">
              <a16:creationId xmlns:a16="http://schemas.microsoft.com/office/drawing/2014/main" id="{00000000-0008-0000-0D00-00000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85" name="image3.png">
          <a:extLst>
            <a:ext uri="{FF2B5EF4-FFF2-40B4-BE49-F238E27FC236}">
              <a16:creationId xmlns:a16="http://schemas.microsoft.com/office/drawing/2014/main" id="{00000000-0008-0000-0D00-00000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86" name="image17.jpg">
          <a:extLst>
            <a:ext uri="{FF2B5EF4-FFF2-40B4-BE49-F238E27FC236}">
              <a16:creationId xmlns:a16="http://schemas.microsoft.com/office/drawing/2014/main" id="{00000000-0008-0000-0D00-00000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87" name="image3.png">
          <a:extLst>
            <a:ext uri="{FF2B5EF4-FFF2-40B4-BE49-F238E27FC236}">
              <a16:creationId xmlns:a16="http://schemas.microsoft.com/office/drawing/2014/main" id="{00000000-0008-0000-0D00-00000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88" name="image17.jpg">
          <a:extLst>
            <a:ext uri="{FF2B5EF4-FFF2-40B4-BE49-F238E27FC236}">
              <a16:creationId xmlns:a16="http://schemas.microsoft.com/office/drawing/2014/main" id="{00000000-0008-0000-0D00-00000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89" name="image3.png">
          <a:extLst>
            <a:ext uri="{FF2B5EF4-FFF2-40B4-BE49-F238E27FC236}">
              <a16:creationId xmlns:a16="http://schemas.microsoft.com/office/drawing/2014/main" id="{00000000-0008-0000-0D00-00000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90" name="image17.jpg">
          <a:extLst>
            <a:ext uri="{FF2B5EF4-FFF2-40B4-BE49-F238E27FC236}">
              <a16:creationId xmlns:a16="http://schemas.microsoft.com/office/drawing/2014/main" id="{00000000-0008-0000-0D00-00000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91" name="image3.png">
          <a:extLst>
            <a:ext uri="{FF2B5EF4-FFF2-40B4-BE49-F238E27FC236}">
              <a16:creationId xmlns:a16="http://schemas.microsoft.com/office/drawing/2014/main" id="{00000000-0008-0000-0D00-00000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92" name="image17.jpg">
          <a:extLst>
            <a:ext uri="{FF2B5EF4-FFF2-40B4-BE49-F238E27FC236}">
              <a16:creationId xmlns:a16="http://schemas.microsoft.com/office/drawing/2014/main" id="{00000000-0008-0000-0D00-00000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93" name="image3.png">
          <a:extLst>
            <a:ext uri="{FF2B5EF4-FFF2-40B4-BE49-F238E27FC236}">
              <a16:creationId xmlns:a16="http://schemas.microsoft.com/office/drawing/2014/main" id="{00000000-0008-0000-0D00-00000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94" name="image17.jpg">
          <a:extLst>
            <a:ext uri="{FF2B5EF4-FFF2-40B4-BE49-F238E27FC236}">
              <a16:creationId xmlns:a16="http://schemas.microsoft.com/office/drawing/2014/main" id="{00000000-0008-0000-0D00-00000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95" name="image3.png">
          <a:extLst>
            <a:ext uri="{FF2B5EF4-FFF2-40B4-BE49-F238E27FC236}">
              <a16:creationId xmlns:a16="http://schemas.microsoft.com/office/drawing/2014/main" id="{00000000-0008-0000-0D00-00000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96" name="image17.jpg">
          <a:extLst>
            <a:ext uri="{FF2B5EF4-FFF2-40B4-BE49-F238E27FC236}">
              <a16:creationId xmlns:a16="http://schemas.microsoft.com/office/drawing/2014/main" id="{00000000-0008-0000-0D00-00001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97" name="image3.png">
          <a:extLst>
            <a:ext uri="{FF2B5EF4-FFF2-40B4-BE49-F238E27FC236}">
              <a16:creationId xmlns:a16="http://schemas.microsoft.com/office/drawing/2014/main" id="{00000000-0008-0000-0D00-00001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98" name="image17.jpg">
          <a:extLst>
            <a:ext uri="{FF2B5EF4-FFF2-40B4-BE49-F238E27FC236}">
              <a16:creationId xmlns:a16="http://schemas.microsoft.com/office/drawing/2014/main" id="{00000000-0008-0000-0D00-00001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99" name="image3.png">
          <a:extLst>
            <a:ext uri="{FF2B5EF4-FFF2-40B4-BE49-F238E27FC236}">
              <a16:creationId xmlns:a16="http://schemas.microsoft.com/office/drawing/2014/main" id="{00000000-0008-0000-0D00-00001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00" name="image17.jpg">
          <a:extLst>
            <a:ext uri="{FF2B5EF4-FFF2-40B4-BE49-F238E27FC236}">
              <a16:creationId xmlns:a16="http://schemas.microsoft.com/office/drawing/2014/main" id="{00000000-0008-0000-0D00-00001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01" name="image3.png">
          <a:extLst>
            <a:ext uri="{FF2B5EF4-FFF2-40B4-BE49-F238E27FC236}">
              <a16:creationId xmlns:a16="http://schemas.microsoft.com/office/drawing/2014/main" id="{00000000-0008-0000-0D00-00001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302" name="image17.jpg">
          <a:extLst>
            <a:ext uri="{FF2B5EF4-FFF2-40B4-BE49-F238E27FC236}">
              <a16:creationId xmlns:a16="http://schemas.microsoft.com/office/drawing/2014/main" id="{00000000-0008-0000-0D00-00001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303" name="image3.png">
          <a:extLst>
            <a:ext uri="{FF2B5EF4-FFF2-40B4-BE49-F238E27FC236}">
              <a16:creationId xmlns:a16="http://schemas.microsoft.com/office/drawing/2014/main" id="{00000000-0008-0000-0D00-00001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04" name="image17.jpg">
          <a:extLst>
            <a:ext uri="{FF2B5EF4-FFF2-40B4-BE49-F238E27FC236}">
              <a16:creationId xmlns:a16="http://schemas.microsoft.com/office/drawing/2014/main" id="{00000000-0008-0000-0D00-00001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05" name="image3.png">
          <a:extLst>
            <a:ext uri="{FF2B5EF4-FFF2-40B4-BE49-F238E27FC236}">
              <a16:creationId xmlns:a16="http://schemas.microsoft.com/office/drawing/2014/main" id="{00000000-0008-0000-0D00-00001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06" name="image17.jpg">
          <a:extLst>
            <a:ext uri="{FF2B5EF4-FFF2-40B4-BE49-F238E27FC236}">
              <a16:creationId xmlns:a16="http://schemas.microsoft.com/office/drawing/2014/main" id="{00000000-0008-0000-0D00-00001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07" name="image3.png">
          <a:extLst>
            <a:ext uri="{FF2B5EF4-FFF2-40B4-BE49-F238E27FC236}">
              <a16:creationId xmlns:a16="http://schemas.microsoft.com/office/drawing/2014/main" id="{00000000-0008-0000-0D00-00001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08" name="image17.jpg">
          <a:extLst>
            <a:ext uri="{FF2B5EF4-FFF2-40B4-BE49-F238E27FC236}">
              <a16:creationId xmlns:a16="http://schemas.microsoft.com/office/drawing/2014/main" id="{00000000-0008-0000-0D00-00001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09" name="image3.png">
          <a:extLst>
            <a:ext uri="{FF2B5EF4-FFF2-40B4-BE49-F238E27FC236}">
              <a16:creationId xmlns:a16="http://schemas.microsoft.com/office/drawing/2014/main" id="{00000000-0008-0000-0D00-00001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310" name="image17.jpg">
          <a:extLst>
            <a:ext uri="{FF2B5EF4-FFF2-40B4-BE49-F238E27FC236}">
              <a16:creationId xmlns:a16="http://schemas.microsoft.com/office/drawing/2014/main" id="{00000000-0008-0000-0D00-00001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311" name="image3.png">
          <a:extLst>
            <a:ext uri="{FF2B5EF4-FFF2-40B4-BE49-F238E27FC236}">
              <a16:creationId xmlns:a16="http://schemas.microsoft.com/office/drawing/2014/main" id="{00000000-0008-0000-0D00-00001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12" name="image17.jpg">
          <a:extLst>
            <a:ext uri="{FF2B5EF4-FFF2-40B4-BE49-F238E27FC236}">
              <a16:creationId xmlns:a16="http://schemas.microsoft.com/office/drawing/2014/main" id="{00000000-0008-0000-0D00-00002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13" name="image3.png">
          <a:extLst>
            <a:ext uri="{FF2B5EF4-FFF2-40B4-BE49-F238E27FC236}">
              <a16:creationId xmlns:a16="http://schemas.microsoft.com/office/drawing/2014/main" id="{00000000-0008-0000-0D00-00002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14" name="image17.jpg">
          <a:extLst>
            <a:ext uri="{FF2B5EF4-FFF2-40B4-BE49-F238E27FC236}">
              <a16:creationId xmlns:a16="http://schemas.microsoft.com/office/drawing/2014/main" id="{00000000-0008-0000-0D00-00002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15" name="image3.png">
          <a:extLst>
            <a:ext uri="{FF2B5EF4-FFF2-40B4-BE49-F238E27FC236}">
              <a16:creationId xmlns:a16="http://schemas.microsoft.com/office/drawing/2014/main" id="{00000000-0008-0000-0D00-00002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16" name="image17.jpg">
          <a:extLst>
            <a:ext uri="{FF2B5EF4-FFF2-40B4-BE49-F238E27FC236}">
              <a16:creationId xmlns:a16="http://schemas.microsoft.com/office/drawing/2014/main" id="{00000000-0008-0000-0D00-00002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17" name="image3.png">
          <a:extLst>
            <a:ext uri="{FF2B5EF4-FFF2-40B4-BE49-F238E27FC236}">
              <a16:creationId xmlns:a16="http://schemas.microsoft.com/office/drawing/2014/main" id="{00000000-0008-0000-0D00-00002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1318" name="image17.jpg">
          <a:extLst>
            <a:ext uri="{FF2B5EF4-FFF2-40B4-BE49-F238E27FC236}">
              <a16:creationId xmlns:a16="http://schemas.microsoft.com/office/drawing/2014/main" id="{00000000-0008-0000-0D00-00002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319" name="image3.png">
          <a:extLst>
            <a:ext uri="{FF2B5EF4-FFF2-40B4-BE49-F238E27FC236}">
              <a16:creationId xmlns:a16="http://schemas.microsoft.com/office/drawing/2014/main" id="{00000000-0008-0000-0D00-00002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20" name="image17.jpg">
          <a:extLst>
            <a:ext uri="{FF2B5EF4-FFF2-40B4-BE49-F238E27FC236}">
              <a16:creationId xmlns:a16="http://schemas.microsoft.com/office/drawing/2014/main" id="{00000000-0008-0000-0D00-00002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21" name="image3.png">
          <a:extLst>
            <a:ext uri="{FF2B5EF4-FFF2-40B4-BE49-F238E27FC236}">
              <a16:creationId xmlns:a16="http://schemas.microsoft.com/office/drawing/2014/main" id="{00000000-0008-0000-0D00-00002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22" name="image17.jpg">
          <a:extLst>
            <a:ext uri="{FF2B5EF4-FFF2-40B4-BE49-F238E27FC236}">
              <a16:creationId xmlns:a16="http://schemas.microsoft.com/office/drawing/2014/main" id="{00000000-0008-0000-0D00-00002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23" name="image3.png">
          <a:extLst>
            <a:ext uri="{FF2B5EF4-FFF2-40B4-BE49-F238E27FC236}">
              <a16:creationId xmlns:a16="http://schemas.microsoft.com/office/drawing/2014/main" id="{00000000-0008-0000-0D00-00002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24" name="image17.jpg">
          <a:extLst>
            <a:ext uri="{FF2B5EF4-FFF2-40B4-BE49-F238E27FC236}">
              <a16:creationId xmlns:a16="http://schemas.microsoft.com/office/drawing/2014/main" id="{00000000-0008-0000-0D00-00002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25" name="image3.png">
          <a:extLst>
            <a:ext uri="{FF2B5EF4-FFF2-40B4-BE49-F238E27FC236}">
              <a16:creationId xmlns:a16="http://schemas.microsoft.com/office/drawing/2014/main" id="{00000000-0008-0000-0D00-00002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1326" name="image17.jpg">
          <a:extLst>
            <a:ext uri="{FF2B5EF4-FFF2-40B4-BE49-F238E27FC236}">
              <a16:creationId xmlns:a16="http://schemas.microsoft.com/office/drawing/2014/main" id="{00000000-0008-0000-0D00-00002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327" name="image3.png">
          <a:extLst>
            <a:ext uri="{FF2B5EF4-FFF2-40B4-BE49-F238E27FC236}">
              <a16:creationId xmlns:a16="http://schemas.microsoft.com/office/drawing/2014/main" id="{00000000-0008-0000-0D00-00002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28" name="image17.jpg">
          <a:extLst>
            <a:ext uri="{FF2B5EF4-FFF2-40B4-BE49-F238E27FC236}">
              <a16:creationId xmlns:a16="http://schemas.microsoft.com/office/drawing/2014/main" id="{00000000-0008-0000-0D00-00003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29" name="image3.png">
          <a:extLst>
            <a:ext uri="{FF2B5EF4-FFF2-40B4-BE49-F238E27FC236}">
              <a16:creationId xmlns:a16="http://schemas.microsoft.com/office/drawing/2014/main" id="{00000000-0008-0000-0D00-00003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30" name="image17.jpg">
          <a:extLst>
            <a:ext uri="{FF2B5EF4-FFF2-40B4-BE49-F238E27FC236}">
              <a16:creationId xmlns:a16="http://schemas.microsoft.com/office/drawing/2014/main" id="{00000000-0008-0000-0D00-00003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31" name="image3.png">
          <a:extLst>
            <a:ext uri="{FF2B5EF4-FFF2-40B4-BE49-F238E27FC236}">
              <a16:creationId xmlns:a16="http://schemas.microsoft.com/office/drawing/2014/main" id="{00000000-0008-0000-0D00-00003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32" name="image17.jpg">
          <a:extLst>
            <a:ext uri="{FF2B5EF4-FFF2-40B4-BE49-F238E27FC236}">
              <a16:creationId xmlns:a16="http://schemas.microsoft.com/office/drawing/2014/main" id="{00000000-0008-0000-0D00-00003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33" name="image3.png">
          <a:extLst>
            <a:ext uri="{FF2B5EF4-FFF2-40B4-BE49-F238E27FC236}">
              <a16:creationId xmlns:a16="http://schemas.microsoft.com/office/drawing/2014/main" id="{00000000-0008-0000-0D00-00003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34" name="image17.jpg">
          <a:extLst>
            <a:ext uri="{FF2B5EF4-FFF2-40B4-BE49-F238E27FC236}">
              <a16:creationId xmlns:a16="http://schemas.microsoft.com/office/drawing/2014/main" id="{00000000-0008-0000-0D00-00003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335" name="image3.png">
          <a:extLst>
            <a:ext uri="{FF2B5EF4-FFF2-40B4-BE49-F238E27FC236}">
              <a16:creationId xmlns:a16="http://schemas.microsoft.com/office/drawing/2014/main" id="{00000000-0008-0000-0D00-00003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36" name="image17.jpg">
          <a:extLst>
            <a:ext uri="{FF2B5EF4-FFF2-40B4-BE49-F238E27FC236}">
              <a16:creationId xmlns:a16="http://schemas.microsoft.com/office/drawing/2014/main" id="{00000000-0008-0000-0D00-00003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37" name="image3.png">
          <a:extLst>
            <a:ext uri="{FF2B5EF4-FFF2-40B4-BE49-F238E27FC236}">
              <a16:creationId xmlns:a16="http://schemas.microsoft.com/office/drawing/2014/main" id="{00000000-0008-0000-0D00-00003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38" name="image17.jpg">
          <a:extLst>
            <a:ext uri="{FF2B5EF4-FFF2-40B4-BE49-F238E27FC236}">
              <a16:creationId xmlns:a16="http://schemas.microsoft.com/office/drawing/2014/main" id="{00000000-0008-0000-0D00-00003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39" name="image3.png">
          <a:extLst>
            <a:ext uri="{FF2B5EF4-FFF2-40B4-BE49-F238E27FC236}">
              <a16:creationId xmlns:a16="http://schemas.microsoft.com/office/drawing/2014/main" id="{00000000-0008-0000-0D00-00003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40" name="image17.jpg">
          <a:extLst>
            <a:ext uri="{FF2B5EF4-FFF2-40B4-BE49-F238E27FC236}">
              <a16:creationId xmlns:a16="http://schemas.microsoft.com/office/drawing/2014/main" id="{00000000-0008-0000-0D00-00003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41" name="image3.png">
          <a:extLst>
            <a:ext uri="{FF2B5EF4-FFF2-40B4-BE49-F238E27FC236}">
              <a16:creationId xmlns:a16="http://schemas.microsoft.com/office/drawing/2014/main" id="{00000000-0008-0000-0D00-00003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42" name="image17.jpg">
          <a:extLst>
            <a:ext uri="{FF2B5EF4-FFF2-40B4-BE49-F238E27FC236}">
              <a16:creationId xmlns:a16="http://schemas.microsoft.com/office/drawing/2014/main" id="{00000000-0008-0000-0D00-00003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343" name="image3.png">
          <a:extLst>
            <a:ext uri="{FF2B5EF4-FFF2-40B4-BE49-F238E27FC236}">
              <a16:creationId xmlns:a16="http://schemas.microsoft.com/office/drawing/2014/main" id="{00000000-0008-0000-0D00-00003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44" name="image17.jpg">
          <a:extLst>
            <a:ext uri="{FF2B5EF4-FFF2-40B4-BE49-F238E27FC236}">
              <a16:creationId xmlns:a16="http://schemas.microsoft.com/office/drawing/2014/main" id="{00000000-0008-0000-0D00-00004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45" name="image3.png">
          <a:extLst>
            <a:ext uri="{FF2B5EF4-FFF2-40B4-BE49-F238E27FC236}">
              <a16:creationId xmlns:a16="http://schemas.microsoft.com/office/drawing/2014/main" id="{00000000-0008-0000-0D00-00004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46" name="image17.jpg">
          <a:extLst>
            <a:ext uri="{FF2B5EF4-FFF2-40B4-BE49-F238E27FC236}">
              <a16:creationId xmlns:a16="http://schemas.microsoft.com/office/drawing/2014/main" id="{00000000-0008-0000-0D00-00004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47" name="image3.png">
          <a:extLst>
            <a:ext uri="{FF2B5EF4-FFF2-40B4-BE49-F238E27FC236}">
              <a16:creationId xmlns:a16="http://schemas.microsoft.com/office/drawing/2014/main" id="{00000000-0008-0000-0D00-00004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48" name="image17.jpg">
          <a:extLst>
            <a:ext uri="{FF2B5EF4-FFF2-40B4-BE49-F238E27FC236}">
              <a16:creationId xmlns:a16="http://schemas.microsoft.com/office/drawing/2014/main" id="{00000000-0008-0000-0D00-00004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49" name="image3.png">
          <a:extLst>
            <a:ext uri="{FF2B5EF4-FFF2-40B4-BE49-F238E27FC236}">
              <a16:creationId xmlns:a16="http://schemas.microsoft.com/office/drawing/2014/main" id="{00000000-0008-0000-0D00-00004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50" name="image17.jpg">
          <a:extLst>
            <a:ext uri="{FF2B5EF4-FFF2-40B4-BE49-F238E27FC236}">
              <a16:creationId xmlns:a16="http://schemas.microsoft.com/office/drawing/2014/main" id="{00000000-0008-0000-0D00-00004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351" name="image3.png">
          <a:extLst>
            <a:ext uri="{FF2B5EF4-FFF2-40B4-BE49-F238E27FC236}">
              <a16:creationId xmlns:a16="http://schemas.microsoft.com/office/drawing/2014/main" id="{00000000-0008-0000-0D00-00004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52" name="image17.jpg">
          <a:extLst>
            <a:ext uri="{FF2B5EF4-FFF2-40B4-BE49-F238E27FC236}">
              <a16:creationId xmlns:a16="http://schemas.microsoft.com/office/drawing/2014/main" id="{00000000-0008-0000-0D00-00004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53" name="image3.png">
          <a:extLst>
            <a:ext uri="{FF2B5EF4-FFF2-40B4-BE49-F238E27FC236}">
              <a16:creationId xmlns:a16="http://schemas.microsoft.com/office/drawing/2014/main" id="{00000000-0008-0000-0D00-00004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54" name="image17.jpg">
          <a:extLst>
            <a:ext uri="{FF2B5EF4-FFF2-40B4-BE49-F238E27FC236}">
              <a16:creationId xmlns:a16="http://schemas.microsoft.com/office/drawing/2014/main" id="{00000000-0008-0000-0D00-00004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55" name="image3.png">
          <a:extLst>
            <a:ext uri="{FF2B5EF4-FFF2-40B4-BE49-F238E27FC236}">
              <a16:creationId xmlns:a16="http://schemas.microsoft.com/office/drawing/2014/main" id="{00000000-0008-0000-0D00-00004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56" name="image17.jpg">
          <a:extLst>
            <a:ext uri="{FF2B5EF4-FFF2-40B4-BE49-F238E27FC236}">
              <a16:creationId xmlns:a16="http://schemas.microsoft.com/office/drawing/2014/main" id="{00000000-0008-0000-0D00-00004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57" name="image3.png">
          <a:extLst>
            <a:ext uri="{FF2B5EF4-FFF2-40B4-BE49-F238E27FC236}">
              <a16:creationId xmlns:a16="http://schemas.microsoft.com/office/drawing/2014/main" id="{00000000-0008-0000-0D00-00004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58" name="image17.jpg">
          <a:extLst>
            <a:ext uri="{FF2B5EF4-FFF2-40B4-BE49-F238E27FC236}">
              <a16:creationId xmlns:a16="http://schemas.microsoft.com/office/drawing/2014/main" id="{00000000-0008-0000-0D00-00004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359" name="image3.png">
          <a:extLst>
            <a:ext uri="{FF2B5EF4-FFF2-40B4-BE49-F238E27FC236}">
              <a16:creationId xmlns:a16="http://schemas.microsoft.com/office/drawing/2014/main" id="{00000000-0008-0000-0D00-00004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60" name="image17.jpg">
          <a:extLst>
            <a:ext uri="{FF2B5EF4-FFF2-40B4-BE49-F238E27FC236}">
              <a16:creationId xmlns:a16="http://schemas.microsoft.com/office/drawing/2014/main" id="{00000000-0008-0000-0D00-00005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61" name="image3.png">
          <a:extLst>
            <a:ext uri="{FF2B5EF4-FFF2-40B4-BE49-F238E27FC236}">
              <a16:creationId xmlns:a16="http://schemas.microsoft.com/office/drawing/2014/main" id="{00000000-0008-0000-0D00-00005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62" name="image17.jpg">
          <a:extLst>
            <a:ext uri="{FF2B5EF4-FFF2-40B4-BE49-F238E27FC236}">
              <a16:creationId xmlns:a16="http://schemas.microsoft.com/office/drawing/2014/main" id="{00000000-0008-0000-0D00-00005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63" name="image3.png">
          <a:extLst>
            <a:ext uri="{FF2B5EF4-FFF2-40B4-BE49-F238E27FC236}">
              <a16:creationId xmlns:a16="http://schemas.microsoft.com/office/drawing/2014/main" id="{00000000-0008-0000-0D00-00005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64" name="image17.jpg">
          <a:extLst>
            <a:ext uri="{FF2B5EF4-FFF2-40B4-BE49-F238E27FC236}">
              <a16:creationId xmlns:a16="http://schemas.microsoft.com/office/drawing/2014/main" id="{00000000-0008-0000-0D00-00005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65" name="image3.png">
          <a:extLst>
            <a:ext uri="{FF2B5EF4-FFF2-40B4-BE49-F238E27FC236}">
              <a16:creationId xmlns:a16="http://schemas.microsoft.com/office/drawing/2014/main" id="{00000000-0008-0000-0D00-00005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66" name="image17.jpg">
          <a:extLst>
            <a:ext uri="{FF2B5EF4-FFF2-40B4-BE49-F238E27FC236}">
              <a16:creationId xmlns:a16="http://schemas.microsoft.com/office/drawing/2014/main" id="{00000000-0008-0000-0D00-00005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367" name="image3.png">
          <a:extLst>
            <a:ext uri="{FF2B5EF4-FFF2-40B4-BE49-F238E27FC236}">
              <a16:creationId xmlns:a16="http://schemas.microsoft.com/office/drawing/2014/main" id="{00000000-0008-0000-0D00-00005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68" name="image17.jpg">
          <a:extLst>
            <a:ext uri="{FF2B5EF4-FFF2-40B4-BE49-F238E27FC236}">
              <a16:creationId xmlns:a16="http://schemas.microsoft.com/office/drawing/2014/main" id="{00000000-0008-0000-0D00-00005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69" name="image3.png">
          <a:extLst>
            <a:ext uri="{FF2B5EF4-FFF2-40B4-BE49-F238E27FC236}">
              <a16:creationId xmlns:a16="http://schemas.microsoft.com/office/drawing/2014/main" id="{00000000-0008-0000-0D00-00005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70" name="image17.jpg">
          <a:extLst>
            <a:ext uri="{FF2B5EF4-FFF2-40B4-BE49-F238E27FC236}">
              <a16:creationId xmlns:a16="http://schemas.microsoft.com/office/drawing/2014/main" id="{00000000-0008-0000-0D00-00005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71" name="image3.png">
          <a:extLst>
            <a:ext uri="{FF2B5EF4-FFF2-40B4-BE49-F238E27FC236}">
              <a16:creationId xmlns:a16="http://schemas.microsoft.com/office/drawing/2014/main" id="{00000000-0008-0000-0D00-00005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72" name="image17.jpg">
          <a:extLst>
            <a:ext uri="{FF2B5EF4-FFF2-40B4-BE49-F238E27FC236}">
              <a16:creationId xmlns:a16="http://schemas.microsoft.com/office/drawing/2014/main" id="{00000000-0008-0000-0D00-00005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73" name="image3.png">
          <a:extLst>
            <a:ext uri="{FF2B5EF4-FFF2-40B4-BE49-F238E27FC236}">
              <a16:creationId xmlns:a16="http://schemas.microsoft.com/office/drawing/2014/main" id="{00000000-0008-0000-0D00-00005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74" name="image17.jpg">
          <a:extLst>
            <a:ext uri="{FF2B5EF4-FFF2-40B4-BE49-F238E27FC236}">
              <a16:creationId xmlns:a16="http://schemas.microsoft.com/office/drawing/2014/main" id="{00000000-0008-0000-0D00-00005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375" name="image3.png">
          <a:extLst>
            <a:ext uri="{FF2B5EF4-FFF2-40B4-BE49-F238E27FC236}">
              <a16:creationId xmlns:a16="http://schemas.microsoft.com/office/drawing/2014/main" id="{00000000-0008-0000-0D00-00005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76" name="image17.jpg">
          <a:extLst>
            <a:ext uri="{FF2B5EF4-FFF2-40B4-BE49-F238E27FC236}">
              <a16:creationId xmlns:a16="http://schemas.microsoft.com/office/drawing/2014/main" id="{00000000-0008-0000-0D00-00006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77" name="image3.png">
          <a:extLst>
            <a:ext uri="{FF2B5EF4-FFF2-40B4-BE49-F238E27FC236}">
              <a16:creationId xmlns:a16="http://schemas.microsoft.com/office/drawing/2014/main" id="{00000000-0008-0000-0D00-00006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78" name="image17.jpg">
          <a:extLst>
            <a:ext uri="{FF2B5EF4-FFF2-40B4-BE49-F238E27FC236}">
              <a16:creationId xmlns:a16="http://schemas.microsoft.com/office/drawing/2014/main" id="{00000000-0008-0000-0D00-00006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79" name="image3.png">
          <a:extLst>
            <a:ext uri="{FF2B5EF4-FFF2-40B4-BE49-F238E27FC236}">
              <a16:creationId xmlns:a16="http://schemas.microsoft.com/office/drawing/2014/main" id="{00000000-0008-0000-0D00-00006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80" name="image17.jpg">
          <a:extLst>
            <a:ext uri="{FF2B5EF4-FFF2-40B4-BE49-F238E27FC236}">
              <a16:creationId xmlns:a16="http://schemas.microsoft.com/office/drawing/2014/main" id="{00000000-0008-0000-0D00-00006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81" name="image3.png">
          <a:extLst>
            <a:ext uri="{FF2B5EF4-FFF2-40B4-BE49-F238E27FC236}">
              <a16:creationId xmlns:a16="http://schemas.microsoft.com/office/drawing/2014/main" id="{00000000-0008-0000-0D00-00006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82" name="image17.jpg">
          <a:extLst>
            <a:ext uri="{FF2B5EF4-FFF2-40B4-BE49-F238E27FC236}">
              <a16:creationId xmlns:a16="http://schemas.microsoft.com/office/drawing/2014/main" id="{00000000-0008-0000-0D00-00006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383" name="image3.png">
          <a:extLst>
            <a:ext uri="{FF2B5EF4-FFF2-40B4-BE49-F238E27FC236}">
              <a16:creationId xmlns:a16="http://schemas.microsoft.com/office/drawing/2014/main" id="{00000000-0008-0000-0D00-00006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84" name="image17.jpg">
          <a:extLst>
            <a:ext uri="{FF2B5EF4-FFF2-40B4-BE49-F238E27FC236}">
              <a16:creationId xmlns:a16="http://schemas.microsoft.com/office/drawing/2014/main" id="{00000000-0008-0000-0D00-00006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85" name="image3.png">
          <a:extLst>
            <a:ext uri="{FF2B5EF4-FFF2-40B4-BE49-F238E27FC236}">
              <a16:creationId xmlns:a16="http://schemas.microsoft.com/office/drawing/2014/main" id="{00000000-0008-0000-0D00-00006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86" name="image17.jpg">
          <a:extLst>
            <a:ext uri="{FF2B5EF4-FFF2-40B4-BE49-F238E27FC236}">
              <a16:creationId xmlns:a16="http://schemas.microsoft.com/office/drawing/2014/main" id="{00000000-0008-0000-0D00-00006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87" name="image3.png">
          <a:extLst>
            <a:ext uri="{FF2B5EF4-FFF2-40B4-BE49-F238E27FC236}">
              <a16:creationId xmlns:a16="http://schemas.microsoft.com/office/drawing/2014/main" id="{00000000-0008-0000-0D00-00006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88" name="image17.jpg">
          <a:extLst>
            <a:ext uri="{FF2B5EF4-FFF2-40B4-BE49-F238E27FC236}">
              <a16:creationId xmlns:a16="http://schemas.microsoft.com/office/drawing/2014/main" id="{00000000-0008-0000-0D00-00006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89" name="image3.png">
          <a:extLst>
            <a:ext uri="{FF2B5EF4-FFF2-40B4-BE49-F238E27FC236}">
              <a16:creationId xmlns:a16="http://schemas.microsoft.com/office/drawing/2014/main" id="{00000000-0008-0000-0D00-00006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90" name="image17.jpg">
          <a:extLst>
            <a:ext uri="{FF2B5EF4-FFF2-40B4-BE49-F238E27FC236}">
              <a16:creationId xmlns:a16="http://schemas.microsoft.com/office/drawing/2014/main" id="{00000000-0008-0000-0D00-00006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391" name="image3.png">
          <a:extLst>
            <a:ext uri="{FF2B5EF4-FFF2-40B4-BE49-F238E27FC236}">
              <a16:creationId xmlns:a16="http://schemas.microsoft.com/office/drawing/2014/main" id="{00000000-0008-0000-0D00-00006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92" name="image17.jpg">
          <a:extLst>
            <a:ext uri="{FF2B5EF4-FFF2-40B4-BE49-F238E27FC236}">
              <a16:creationId xmlns:a16="http://schemas.microsoft.com/office/drawing/2014/main" id="{00000000-0008-0000-0D00-00007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93" name="image3.png">
          <a:extLst>
            <a:ext uri="{FF2B5EF4-FFF2-40B4-BE49-F238E27FC236}">
              <a16:creationId xmlns:a16="http://schemas.microsoft.com/office/drawing/2014/main" id="{00000000-0008-0000-0D00-00007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94" name="image17.jpg">
          <a:extLst>
            <a:ext uri="{FF2B5EF4-FFF2-40B4-BE49-F238E27FC236}">
              <a16:creationId xmlns:a16="http://schemas.microsoft.com/office/drawing/2014/main" id="{00000000-0008-0000-0D00-00007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95" name="image3.png">
          <a:extLst>
            <a:ext uri="{FF2B5EF4-FFF2-40B4-BE49-F238E27FC236}">
              <a16:creationId xmlns:a16="http://schemas.microsoft.com/office/drawing/2014/main" id="{00000000-0008-0000-0D00-00007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96" name="image17.jpg">
          <a:extLst>
            <a:ext uri="{FF2B5EF4-FFF2-40B4-BE49-F238E27FC236}">
              <a16:creationId xmlns:a16="http://schemas.microsoft.com/office/drawing/2014/main" id="{00000000-0008-0000-0D00-00007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97" name="image3.png">
          <a:extLst>
            <a:ext uri="{FF2B5EF4-FFF2-40B4-BE49-F238E27FC236}">
              <a16:creationId xmlns:a16="http://schemas.microsoft.com/office/drawing/2014/main" id="{00000000-0008-0000-0D00-00007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98" name="image17.jpg">
          <a:extLst>
            <a:ext uri="{FF2B5EF4-FFF2-40B4-BE49-F238E27FC236}">
              <a16:creationId xmlns:a16="http://schemas.microsoft.com/office/drawing/2014/main" id="{00000000-0008-0000-0D00-00007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399" name="image3.png">
          <a:extLst>
            <a:ext uri="{FF2B5EF4-FFF2-40B4-BE49-F238E27FC236}">
              <a16:creationId xmlns:a16="http://schemas.microsoft.com/office/drawing/2014/main" id="{00000000-0008-0000-0D00-00007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00" name="image17.jpg">
          <a:extLst>
            <a:ext uri="{FF2B5EF4-FFF2-40B4-BE49-F238E27FC236}">
              <a16:creationId xmlns:a16="http://schemas.microsoft.com/office/drawing/2014/main" id="{00000000-0008-0000-0D00-00007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01" name="image3.png">
          <a:extLst>
            <a:ext uri="{FF2B5EF4-FFF2-40B4-BE49-F238E27FC236}">
              <a16:creationId xmlns:a16="http://schemas.microsoft.com/office/drawing/2014/main" id="{00000000-0008-0000-0D00-00007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02" name="image17.jpg">
          <a:extLst>
            <a:ext uri="{FF2B5EF4-FFF2-40B4-BE49-F238E27FC236}">
              <a16:creationId xmlns:a16="http://schemas.microsoft.com/office/drawing/2014/main" id="{00000000-0008-0000-0D00-00007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03" name="image3.png">
          <a:extLst>
            <a:ext uri="{FF2B5EF4-FFF2-40B4-BE49-F238E27FC236}">
              <a16:creationId xmlns:a16="http://schemas.microsoft.com/office/drawing/2014/main" id="{00000000-0008-0000-0D00-00007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04" name="image17.jpg">
          <a:extLst>
            <a:ext uri="{FF2B5EF4-FFF2-40B4-BE49-F238E27FC236}">
              <a16:creationId xmlns:a16="http://schemas.microsoft.com/office/drawing/2014/main" id="{00000000-0008-0000-0D00-00007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05" name="image3.png">
          <a:extLst>
            <a:ext uri="{FF2B5EF4-FFF2-40B4-BE49-F238E27FC236}">
              <a16:creationId xmlns:a16="http://schemas.microsoft.com/office/drawing/2014/main" id="{00000000-0008-0000-0D00-00007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06" name="image17.jpg">
          <a:extLst>
            <a:ext uri="{FF2B5EF4-FFF2-40B4-BE49-F238E27FC236}">
              <a16:creationId xmlns:a16="http://schemas.microsoft.com/office/drawing/2014/main" id="{00000000-0008-0000-0D00-00007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07" name="image3.png">
          <a:extLst>
            <a:ext uri="{FF2B5EF4-FFF2-40B4-BE49-F238E27FC236}">
              <a16:creationId xmlns:a16="http://schemas.microsoft.com/office/drawing/2014/main" id="{00000000-0008-0000-0D00-00007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08" name="image17.jpg">
          <a:extLst>
            <a:ext uri="{FF2B5EF4-FFF2-40B4-BE49-F238E27FC236}">
              <a16:creationId xmlns:a16="http://schemas.microsoft.com/office/drawing/2014/main" id="{00000000-0008-0000-0D00-00008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09" name="image3.png">
          <a:extLst>
            <a:ext uri="{FF2B5EF4-FFF2-40B4-BE49-F238E27FC236}">
              <a16:creationId xmlns:a16="http://schemas.microsoft.com/office/drawing/2014/main" id="{00000000-0008-0000-0D00-00008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10" name="image17.jpg">
          <a:extLst>
            <a:ext uri="{FF2B5EF4-FFF2-40B4-BE49-F238E27FC236}">
              <a16:creationId xmlns:a16="http://schemas.microsoft.com/office/drawing/2014/main" id="{00000000-0008-0000-0D00-00008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11" name="image3.png">
          <a:extLst>
            <a:ext uri="{FF2B5EF4-FFF2-40B4-BE49-F238E27FC236}">
              <a16:creationId xmlns:a16="http://schemas.microsoft.com/office/drawing/2014/main" id="{00000000-0008-0000-0D00-00008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12" name="image17.jpg">
          <a:extLst>
            <a:ext uri="{FF2B5EF4-FFF2-40B4-BE49-F238E27FC236}">
              <a16:creationId xmlns:a16="http://schemas.microsoft.com/office/drawing/2014/main" id="{00000000-0008-0000-0D00-00008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13" name="image3.png">
          <a:extLst>
            <a:ext uri="{FF2B5EF4-FFF2-40B4-BE49-F238E27FC236}">
              <a16:creationId xmlns:a16="http://schemas.microsoft.com/office/drawing/2014/main" id="{00000000-0008-0000-0D00-00008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14" name="image17.jpg">
          <a:extLst>
            <a:ext uri="{FF2B5EF4-FFF2-40B4-BE49-F238E27FC236}">
              <a16:creationId xmlns:a16="http://schemas.microsoft.com/office/drawing/2014/main" id="{00000000-0008-0000-0D00-00008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15" name="image3.png">
          <a:extLst>
            <a:ext uri="{FF2B5EF4-FFF2-40B4-BE49-F238E27FC236}">
              <a16:creationId xmlns:a16="http://schemas.microsoft.com/office/drawing/2014/main" id="{00000000-0008-0000-0D00-00008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16" name="image17.jpg">
          <a:extLst>
            <a:ext uri="{FF2B5EF4-FFF2-40B4-BE49-F238E27FC236}">
              <a16:creationId xmlns:a16="http://schemas.microsoft.com/office/drawing/2014/main" id="{00000000-0008-0000-0D00-00008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17" name="image3.png">
          <a:extLst>
            <a:ext uri="{FF2B5EF4-FFF2-40B4-BE49-F238E27FC236}">
              <a16:creationId xmlns:a16="http://schemas.microsoft.com/office/drawing/2014/main" id="{00000000-0008-0000-0D00-00008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18" name="image17.jpg">
          <a:extLst>
            <a:ext uri="{FF2B5EF4-FFF2-40B4-BE49-F238E27FC236}">
              <a16:creationId xmlns:a16="http://schemas.microsoft.com/office/drawing/2014/main" id="{00000000-0008-0000-0D00-00008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19" name="image3.png">
          <a:extLst>
            <a:ext uri="{FF2B5EF4-FFF2-40B4-BE49-F238E27FC236}">
              <a16:creationId xmlns:a16="http://schemas.microsoft.com/office/drawing/2014/main" id="{00000000-0008-0000-0D00-00008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20" name="image17.jpg">
          <a:extLst>
            <a:ext uri="{FF2B5EF4-FFF2-40B4-BE49-F238E27FC236}">
              <a16:creationId xmlns:a16="http://schemas.microsoft.com/office/drawing/2014/main" id="{00000000-0008-0000-0D00-00008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21" name="image3.png">
          <a:extLst>
            <a:ext uri="{FF2B5EF4-FFF2-40B4-BE49-F238E27FC236}">
              <a16:creationId xmlns:a16="http://schemas.microsoft.com/office/drawing/2014/main" id="{00000000-0008-0000-0D00-00008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22" name="image17.jpg">
          <a:extLst>
            <a:ext uri="{FF2B5EF4-FFF2-40B4-BE49-F238E27FC236}">
              <a16:creationId xmlns:a16="http://schemas.microsoft.com/office/drawing/2014/main" id="{00000000-0008-0000-0D00-00008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23" name="image3.png">
          <a:extLst>
            <a:ext uri="{FF2B5EF4-FFF2-40B4-BE49-F238E27FC236}">
              <a16:creationId xmlns:a16="http://schemas.microsoft.com/office/drawing/2014/main" id="{00000000-0008-0000-0D00-00008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24" name="image17.jpg">
          <a:extLst>
            <a:ext uri="{FF2B5EF4-FFF2-40B4-BE49-F238E27FC236}">
              <a16:creationId xmlns:a16="http://schemas.microsoft.com/office/drawing/2014/main" id="{00000000-0008-0000-0D00-00009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25" name="image3.png">
          <a:extLst>
            <a:ext uri="{FF2B5EF4-FFF2-40B4-BE49-F238E27FC236}">
              <a16:creationId xmlns:a16="http://schemas.microsoft.com/office/drawing/2014/main" id="{00000000-0008-0000-0D00-00009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26" name="image17.jpg">
          <a:extLst>
            <a:ext uri="{FF2B5EF4-FFF2-40B4-BE49-F238E27FC236}">
              <a16:creationId xmlns:a16="http://schemas.microsoft.com/office/drawing/2014/main" id="{00000000-0008-0000-0D00-00009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27" name="image3.png">
          <a:extLst>
            <a:ext uri="{FF2B5EF4-FFF2-40B4-BE49-F238E27FC236}">
              <a16:creationId xmlns:a16="http://schemas.microsoft.com/office/drawing/2014/main" id="{00000000-0008-0000-0D00-00009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28" name="image17.jpg">
          <a:extLst>
            <a:ext uri="{FF2B5EF4-FFF2-40B4-BE49-F238E27FC236}">
              <a16:creationId xmlns:a16="http://schemas.microsoft.com/office/drawing/2014/main" id="{00000000-0008-0000-0D00-00009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29" name="image3.png">
          <a:extLst>
            <a:ext uri="{FF2B5EF4-FFF2-40B4-BE49-F238E27FC236}">
              <a16:creationId xmlns:a16="http://schemas.microsoft.com/office/drawing/2014/main" id="{00000000-0008-0000-0D00-00009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30" name="image17.jpg">
          <a:extLst>
            <a:ext uri="{FF2B5EF4-FFF2-40B4-BE49-F238E27FC236}">
              <a16:creationId xmlns:a16="http://schemas.microsoft.com/office/drawing/2014/main" id="{00000000-0008-0000-0D00-00009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31" name="image3.png">
          <a:extLst>
            <a:ext uri="{FF2B5EF4-FFF2-40B4-BE49-F238E27FC236}">
              <a16:creationId xmlns:a16="http://schemas.microsoft.com/office/drawing/2014/main" id="{00000000-0008-0000-0D00-00009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32" name="image17.jpg">
          <a:extLst>
            <a:ext uri="{FF2B5EF4-FFF2-40B4-BE49-F238E27FC236}">
              <a16:creationId xmlns:a16="http://schemas.microsoft.com/office/drawing/2014/main" id="{00000000-0008-0000-0D00-00009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33" name="image3.png">
          <a:extLst>
            <a:ext uri="{FF2B5EF4-FFF2-40B4-BE49-F238E27FC236}">
              <a16:creationId xmlns:a16="http://schemas.microsoft.com/office/drawing/2014/main" id="{00000000-0008-0000-0D00-00009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34" name="image17.jpg">
          <a:extLst>
            <a:ext uri="{FF2B5EF4-FFF2-40B4-BE49-F238E27FC236}">
              <a16:creationId xmlns:a16="http://schemas.microsoft.com/office/drawing/2014/main" id="{00000000-0008-0000-0D00-00009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35" name="image3.png">
          <a:extLst>
            <a:ext uri="{FF2B5EF4-FFF2-40B4-BE49-F238E27FC236}">
              <a16:creationId xmlns:a16="http://schemas.microsoft.com/office/drawing/2014/main" id="{00000000-0008-0000-0D00-00009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36" name="image17.jpg">
          <a:extLst>
            <a:ext uri="{FF2B5EF4-FFF2-40B4-BE49-F238E27FC236}">
              <a16:creationId xmlns:a16="http://schemas.microsoft.com/office/drawing/2014/main" id="{00000000-0008-0000-0D00-00009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37" name="image3.png">
          <a:extLst>
            <a:ext uri="{FF2B5EF4-FFF2-40B4-BE49-F238E27FC236}">
              <a16:creationId xmlns:a16="http://schemas.microsoft.com/office/drawing/2014/main" id="{00000000-0008-0000-0D00-00009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38" name="image17.jpg">
          <a:extLst>
            <a:ext uri="{FF2B5EF4-FFF2-40B4-BE49-F238E27FC236}">
              <a16:creationId xmlns:a16="http://schemas.microsoft.com/office/drawing/2014/main" id="{00000000-0008-0000-0D00-00009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39" name="image3.png">
          <a:extLst>
            <a:ext uri="{FF2B5EF4-FFF2-40B4-BE49-F238E27FC236}">
              <a16:creationId xmlns:a16="http://schemas.microsoft.com/office/drawing/2014/main" id="{00000000-0008-0000-0D00-00009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40" name="image17.jpg">
          <a:extLst>
            <a:ext uri="{FF2B5EF4-FFF2-40B4-BE49-F238E27FC236}">
              <a16:creationId xmlns:a16="http://schemas.microsoft.com/office/drawing/2014/main" id="{00000000-0008-0000-0D00-0000A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41" name="image3.png">
          <a:extLst>
            <a:ext uri="{FF2B5EF4-FFF2-40B4-BE49-F238E27FC236}">
              <a16:creationId xmlns:a16="http://schemas.microsoft.com/office/drawing/2014/main" id="{00000000-0008-0000-0D00-0000A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42" name="image17.jpg">
          <a:extLst>
            <a:ext uri="{FF2B5EF4-FFF2-40B4-BE49-F238E27FC236}">
              <a16:creationId xmlns:a16="http://schemas.microsoft.com/office/drawing/2014/main" id="{00000000-0008-0000-0D00-0000A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43" name="image3.png">
          <a:extLst>
            <a:ext uri="{FF2B5EF4-FFF2-40B4-BE49-F238E27FC236}">
              <a16:creationId xmlns:a16="http://schemas.microsoft.com/office/drawing/2014/main" id="{00000000-0008-0000-0D00-0000A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44" name="image17.jpg">
          <a:extLst>
            <a:ext uri="{FF2B5EF4-FFF2-40B4-BE49-F238E27FC236}">
              <a16:creationId xmlns:a16="http://schemas.microsoft.com/office/drawing/2014/main" id="{00000000-0008-0000-0D00-0000A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45" name="image3.png">
          <a:extLst>
            <a:ext uri="{FF2B5EF4-FFF2-40B4-BE49-F238E27FC236}">
              <a16:creationId xmlns:a16="http://schemas.microsoft.com/office/drawing/2014/main" id="{00000000-0008-0000-0D00-0000A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46" name="image17.jpg">
          <a:extLst>
            <a:ext uri="{FF2B5EF4-FFF2-40B4-BE49-F238E27FC236}">
              <a16:creationId xmlns:a16="http://schemas.microsoft.com/office/drawing/2014/main" id="{00000000-0008-0000-0D00-0000A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47" name="image3.png">
          <a:extLst>
            <a:ext uri="{FF2B5EF4-FFF2-40B4-BE49-F238E27FC236}">
              <a16:creationId xmlns:a16="http://schemas.microsoft.com/office/drawing/2014/main" id="{00000000-0008-0000-0D00-0000A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48" name="image17.jpg">
          <a:extLst>
            <a:ext uri="{FF2B5EF4-FFF2-40B4-BE49-F238E27FC236}">
              <a16:creationId xmlns:a16="http://schemas.microsoft.com/office/drawing/2014/main" id="{00000000-0008-0000-0D00-0000A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49" name="image3.png">
          <a:extLst>
            <a:ext uri="{FF2B5EF4-FFF2-40B4-BE49-F238E27FC236}">
              <a16:creationId xmlns:a16="http://schemas.microsoft.com/office/drawing/2014/main" id="{00000000-0008-0000-0D00-0000A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50" name="image17.jpg">
          <a:extLst>
            <a:ext uri="{FF2B5EF4-FFF2-40B4-BE49-F238E27FC236}">
              <a16:creationId xmlns:a16="http://schemas.microsoft.com/office/drawing/2014/main" id="{00000000-0008-0000-0D00-0000A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51" name="image3.png">
          <a:extLst>
            <a:ext uri="{FF2B5EF4-FFF2-40B4-BE49-F238E27FC236}">
              <a16:creationId xmlns:a16="http://schemas.microsoft.com/office/drawing/2014/main" id="{00000000-0008-0000-0D00-0000A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52" name="image17.jpg">
          <a:extLst>
            <a:ext uri="{FF2B5EF4-FFF2-40B4-BE49-F238E27FC236}">
              <a16:creationId xmlns:a16="http://schemas.microsoft.com/office/drawing/2014/main" id="{00000000-0008-0000-0D00-0000A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53" name="image3.png">
          <a:extLst>
            <a:ext uri="{FF2B5EF4-FFF2-40B4-BE49-F238E27FC236}">
              <a16:creationId xmlns:a16="http://schemas.microsoft.com/office/drawing/2014/main" id="{00000000-0008-0000-0D00-0000A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54" name="image17.jpg">
          <a:extLst>
            <a:ext uri="{FF2B5EF4-FFF2-40B4-BE49-F238E27FC236}">
              <a16:creationId xmlns:a16="http://schemas.microsoft.com/office/drawing/2014/main" id="{00000000-0008-0000-0D00-0000A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55" name="image3.png">
          <a:extLst>
            <a:ext uri="{FF2B5EF4-FFF2-40B4-BE49-F238E27FC236}">
              <a16:creationId xmlns:a16="http://schemas.microsoft.com/office/drawing/2014/main" id="{00000000-0008-0000-0D00-0000A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56" name="image17.jpg">
          <a:extLst>
            <a:ext uri="{FF2B5EF4-FFF2-40B4-BE49-F238E27FC236}">
              <a16:creationId xmlns:a16="http://schemas.microsoft.com/office/drawing/2014/main" id="{00000000-0008-0000-0D00-0000B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57" name="image3.png">
          <a:extLst>
            <a:ext uri="{FF2B5EF4-FFF2-40B4-BE49-F238E27FC236}">
              <a16:creationId xmlns:a16="http://schemas.microsoft.com/office/drawing/2014/main" id="{00000000-0008-0000-0D00-0000B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58" name="image17.jpg">
          <a:extLst>
            <a:ext uri="{FF2B5EF4-FFF2-40B4-BE49-F238E27FC236}">
              <a16:creationId xmlns:a16="http://schemas.microsoft.com/office/drawing/2014/main" id="{00000000-0008-0000-0D00-0000B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59" name="image3.png">
          <a:extLst>
            <a:ext uri="{FF2B5EF4-FFF2-40B4-BE49-F238E27FC236}">
              <a16:creationId xmlns:a16="http://schemas.microsoft.com/office/drawing/2014/main" id="{00000000-0008-0000-0D00-0000B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60" name="image17.jpg">
          <a:extLst>
            <a:ext uri="{FF2B5EF4-FFF2-40B4-BE49-F238E27FC236}">
              <a16:creationId xmlns:a16="http://schemas.microsoft.com/office/drawing/2014/main" id="{00000000-0008-0000-0D00-0000B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61" name="image3.png">
          <a:extLst>
            <a:ext uri="{FF2B5EF4-FFF2-40B4-BE49-F238E27FC236}">
              <a16:creationId xmlns:a16="http://schemas.microsoft.com/office/drawing/2014/main" id="{00000000-0008-0000-0D00-0000B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62" name="image17.jpg">
          <a:extLst>
            <a:ext uri="{FF2B5EF4-FFF2-40B4-BE49-F238E27FC236}">
              <a16:creationId xmlns:a16="http://schemas.microsoft.com/office/drawing/2014/main" id="{00000000-0008-0000-0D00-0000B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63" name="image3.png">
          <a:extLst>
            <a:ext uri="{FF2B5EF4-FFF2-40B4-BE49-F238E27FC236}">
              <a16:creationId xmlns:a16="http://schemas.microsoft.com/office/drawing/2014/main" id="{00000000-0008-0000-0D00-0000B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64" name="image17.jpg">
          <a:extLst>
            <a:ext uri="{FF2B5EF4-FFF2-40B4-BE49-F238E27FC236}">
              <a16:creationId xmlns:a16="http://schemas.microsoft.com/office/drawing/2014/main" id="{00000000-0008-0000-0D00-0000B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65" name="image3.png">
          <a:extLst>
            <a:ext uri="{FF2B5EF4-FFF2-40B4-BE49-F238E27FC236}">
              <a16:creationId xmlns:a16="http://schemas.microsoft.com/office/drawing/2014/main" id="{00000000-0008-0000-0D00-0000B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66" name="image17.jpg">
          <a:extLst>
            <a:ext uri="{FF2B5EF4-FFF2-40B4-BE49-F238E27FC236}">
              <a16:creationId xmlns:a16="http://schemas.microsoft.com/office/drawing/2014/main" id="{00000000-0008-0000-0D00-0000B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67" name="image3.png">
          <a:extLst>
            <a:ext uri="{FF2B5EF4-FFF2-40B4-BE49-F238E27FC236}">
              <a16:creationId xmlns:a16="http://schemas.microsoft.com/office/drawing/2014/main" id="{00000000-0008-0000-0D00-0000B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68" name="image17.jpg">
          <a:extLst>
            <a:ext uri="{FF2B5EF4-FFF2-40B4-BE49-F238E27FC236}">
              <a16:creationId xmlns:a16="http://schemas.microsoft.com/office/drawing/2014/main" id="{00000000-0008-0000-0D00-0000B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69" name="image3.png">
          <a:extLst>
            <a:ext uri="{FF2B5EF4-FFF2-40B4-BE49-F238E27FC236}">
              <a16:creationId xmlns:a16="http://schemas.microsoft.com/office/drawing/2014/main" id="{00000000-0008-0000-0D00-0000B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70" name="image17.jpg">
          <a:extLst>
            <a:ext uri="{FF2B5EF4-FFF2-40B4-BE49-F238E27FC236}">
              <a16:creationId xmlns:a16="http://schemas.microsoft.com/office/drawing/2014/main" id="{00000000-0008-0000-0D00-0000B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71" name="image3.png">
          <a:extLst>
            <a:ext uri="{FF2B5EF4-FFF2-40B4-BE49-F238E27FC236}">
              <a16:creationId xmlns:a16="http://schemas.microsoft.com/office/drawing/2014/main" id="{00000000-0008-0000-0D00-0000B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72" name="image17.jpg">
          <a:extLst>
            <a:ext uri="{FF2B5EF4-FFF2-40B4-BE49-F238E27FC236}">
              <a16:creationId xmlns:a16="http://schemas.microsoft.com/office/drawing/2014/main" id="{00000000-0008-0000-0D00-0000C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73" name="image3.png">
          <a:extLst>
            <a:ext uri="{FF2B5EF4-FFF2-40B4-BE49-F238E27FC236}">
              <a16:creationId xmlns:a16="http://schemas.microsoft.com/office/drawing/2014/main" id="{00000000-0008-0000-0D00-0000C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74" name="image17.jpg">
          <a:extLst>
            <a:ext uri="{FF2B5EF4-FFF2-40B4-BE49-F238E27FC236}">
              <a16:creationId xmlns:a16="http://schemas.microsoft.com/office/drawing/2014/main" id="{00000000-0008-0000-0D00-0000C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75" name="image3.png">
          <a:extLst>
            <a:ext uri="{FF2B5EF4-FFF2-40B4-BE49-F238E27FC236}">
              <a16:creationId xmlns:a16="http://schemas.microsoft.com/office/drawing/2014/main" id="{00000000-0008-0000-0D00-0000C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76" name="image17.jpg">
          <a:extLst>
            <a:ext uri="{FF2B5EF4-FFF2-40B4-BE49-F238E27FC236}">
              <a16:creationId xmlns:a16="http://schemas.microsoft.com/office/drawing/2014/main" id="{00000000-0008-0000-0D00-0000C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77" name="image3.png">
          <a:extLst>
            <a:ext uri="{FF2B5EF4-FFF2-40B4-BE49-F238E27FC236}">
              <a16:creationId xmlns:a16="http://schemas.microsoft.com/office/drawing/2014/main" id="{00000000-0008-0000-0D00-0000C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78" name="image17.jpg">
          <a:extLst>
            <a:ext uri="{FF2B5EF4-FFF2-40B4-BE49-F238E27FC236}">
              <a16:creationId xmlns:a16="http://schemas.microsoft.com/office/drawing/2014/main" id="{00000000-0008-0000-0D00-0000C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79" name="image3.png">
          <a:extLst>
            <a:ext uri="{FF2B5EF4-FFF2-40B4-BE49-F238E27FC236}">
              <a16:creationId xmlns:a16="http://schemas.microsoft.com/office/drawing/2014/main" id="{00000000-0008-0000-0D00-0000C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80" name="image17.jpg">
          <a:extLst>
            <a:ext uri="{FF2B5EF4-FFF2-40B4-BE49-F238E27FC236}">
              <a16:creationId xmlns:a16="http://schemas.microsoft.com/office/drawing/2014/main" id="{00000000-0008-0000-0D00-0000C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81" name="image3.png">
          <a:extLst>
            <a:ext uri="{FF2B5EF4-FFF2-40B4-BE49-F238E27FC236}">
              <a16:creationId xmlns:a16="http://schemas.microsoft.com/office/drawing/2014/main" id="{00000000-0008-0000-0D00-0000C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82" name="image17.jpg">
          <a:extLst>
            <a:ext uri="{FF2B5EF4-FFF2-40B4-BE49-F238E27FC236}">
              <a16:creationId xmlns:a16="http://schemas.microsoft.com/office/drawing/2014/main" id="{00000000-0008-0000-0D00-0000C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83" name="image3.png">
          <a:extLst>
            <a:ext uri="{FF2B5EF4-FFF2-40B4-BE49-F238E27FC236}">
              <a16:creationId xmlns:a16="http://schemas.microsoft.com/office/drawing/2014/main" id="{00000000-0008-0000-0D00-0000C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84" name="image17.jpg">
          <a:extLst>
            <a:ext uri="{FF2B5EF4-FFF2-40B4-BE49-F238E27FC236}">
              <a16:creationId xmlns:a16="http://schemas.microsoft.com/office/drawing/2014/main" id="{00000000-0008-0000-0D00-0000C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85" name="image3.png">
          <a:extLst>
            <a:ext uri="{FF2B5EF4-FFF2-40B4-BE49-F238E27FC236}">
              <a16:creationId xmlns:a16="http://schemas.microsoft.com/office/drawing/2014/main" id="{00000000-0008-0000-0D00-0000C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86" name="image17.jpg">
          <a:extLst>
            <a:ext uri="{FF2B5EF4-FFF2-40B4-BE49-F238E27FC236}">
              <a16:creationId xmlns:a16="http://schemas.microsoft.com/office/drawing/2014/main" id="{00000000-0008-0000-0D00-0000C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87" name="image3.png">
          <a:extLst>
            <a:ext uri="{FF2B5EF4-FFF2-40B4-BE49-F238E27FC236}">
              <a16:creationId xmlns:a16="http://schemas.microsoft.com/office/drawing/2014/main" id="{00000000-0008-0000-0D00-0000C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88" name="image17.jpg">
          <a:extLst>
            <a:ext uri="{FF2B5EF4-FFF2-40B4-BE49-F238E27FC236}">
              <a16:creationId xmlns:a16="http://schemas.microsoft.com/office/drawing/2014/main" id="{00000000-0008-0000-0D00-0000D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89" name="image3.png">
          <a:extLst>
            <a:ext uri="{FF2B5EF4-FFF2-40B4-BE49-F238E27FC236}">
              <a16:creationId xmlns:a16="http://schemas.microsoft.com/office/drawing/2014/main" id="{00000000-0008-0000-0D00-0000D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90" name="image17.jpg">
          <a:extLst>
            <a:ext uri="{FF2B5EF4-FFF2-40B4-BE49-F238E27FC236}">
              <a16:creationId xmlns:a16="http://schemas.microsoft.com/office/drawing/2014/main" id="{00000000-0008-0000-0D00-0000D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91" name="image3.png">
          <a:extLst>
            <a:ext uri="{FF2B5EF4-FFF2-40B4-BE49-F238E27FC236}">
              <a16:creationId xmlns:a16="http://schemas.microsoft.com/office/drawing/2014/main" id="{00000000-0008-0000-0D00-0000D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92" name="image17.jpg">
          <a:extLst>
            <a:ext uri="{FF2B5EF4-FFF2-40B4-BE49-F238E27FC236}">
              <a16:creationId xmlns:a16="http://schemas.microsoft.com/office/drawing/2014/main" id="{00000000-0008-0000-0D00-0000D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93" name="image3.png">
          <a:extLst>
            <a:ext uri="{FF2B5EF4-FFF2-40B4-BE49-F238E27FC236}">
              <a16:creationId xmlns:a16="http://schemas.microsoft.com/office/drawing/2014/main" id="{00000000-0008-0000-0D00-0000D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94" name="image17.jpg">
          <a:extLst>
            <a:ext uri="{FF2B5EF4-FFF2-40B4-BE49-F238E27FC236}">
              <a16:creationId xmlns:a16="http://schemas.microsoft.com/office/drawing/2014/main" id="{00000000-0008-0000-0D00-0000D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495" name="image3.png">
          <a:extLst>
            <a:ext uri="{FF2B5EF4-FFF2-40B4-BE49-F238E27FC236}">
              <a16:creationId xmlns:a16="http://schemas.microsoft.com/office/drawing/2014/main" id="{00000000-0008-0000-0D00-0000D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96" name="image17.jpg">
          <a:extLst>
            <a:ext uri="{FF2B5EF4-FFF2-40B4-BE49-F238E27FC236}">
              <a16:creationId xmlns:a16="http://schemas.microsoft.com/office/drawing/2014/main" id="{00000000-0008-0000-0D00-0000D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97" name="image3.png">
          <a:extLst>
            <a:ext uri="{FF2B5EF4-FFF2-40B4-BE49-F238E27FC236}">
              <a16:creationId xmlns:a16="http://schemas.microsoft.com/office/drawing/2014/main" id="{00000000-0008-0000-0D00-0000D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98" name="image17.jpg">
          <a:extLst>
            <a:ext uri="{FF2B5EF4-FFF2-40B4-BE49-F238E27FC236}">
              <a16:creationId xmlns:a16="http://schemas.microsoft.com/office/drawing/2014/main" id="{00000000-0008-0000-0D00-0000D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99" name="image3.png">
          <a:extLst>
            <a:ext uri="{FF2B5EF4-FFF2-40B4-BE49-F238E27FC236}">
              <a16:creationId xmlns:a16="http://schemas.microsoft.com/office/drawing/2014/main" id="{00000000-0008-0000-0D00-0000D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00" name="image17.jpg">
          <a:extLst>
            <a:ext uri="{FF2B5EF4-FFF2-40B4-BE49-F238E27FC236}">
              <a16:creationId xmlns:a16="http://schemas.microsoft.com/office/drawing/2014/main" id="{00000000-0008-0000-0D00-0000D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01" name="image3.png">
          <a:extLst>
            <a:ext uri="{FF2B5EF4-FFF2-40B4-BE49-F238E27FC236}">
              <a16:creationId xmlns:a16="http://schemas.microsoft.com/office/drawing/2014/main" id="{00000000-0008-0000-0D00-0000D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02" name="image17.jpg">
          <a:extLst>
            <a:ext uri="{FF2B5EF4-FFF2-40B4-BE49-F238E27FC236}">
              <a16:creationId xmlns:a16="http://schemas.microsoft.com/office/drawing/2014/main" id="{00000000-0008-0000-0D00-0000D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03" name="image3.png">
          <a:extLst>
            <a:ext uri="{FF2B5EF4-FFF2-40B4-BE49-F238E27FC236}">
              <a16:creationId xmlns:a16="http://schemas.microsoft.com/office/drawing/2014/main" id="{00000000-0008-0000-0D00-0000D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04" name="image17.jpg">
          <a:extLst>
            <a:ext uri="{FF2B5EF4-FFF2-40B4-BE49-F238E27FC236}">
              <a16:creationId xmlns:a16="http://schemas.microsoft.com/office/drawing/2014/main" id="{00000000-0008-0000-0D00-0000E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05" name="image3.png">
          <a:extLst>
            <a:ext uri="{FF2B5EF4-FFF2-40B4-BE49-F238E27FC236}">
              <a16:creationId xmlns:a16="http://schemas.microsoft.com/office/drawing/2014/main" id="{00000000-0008-0000-0D00-0000E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06" name="image17.jpg">
          <a:extLst>
            <a:ext uri="{FF2B5EF4-FFF2-40B4-BE49-F238E27FC236}">
              <a16:creationId xmlns:a16="http://schemas.microsoft.com/office/drawing/2014/main" id="{00000000-0008-0000-0D00-0000E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07" name="image3.png">
          <a:extLst>
            <a:ext uri="{FF2B5EF4-FFF2-40B4-BE49-F238E27FC236}">
              <a16:creationId xmlns:a16="http://schemas.microsoft.com/office/drawing/2014/main" id="{00000000-0008-0000-0D00-0000E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08" name="image17.jpg">
          <a:extLst>
            <a:ext uri="{FF2B5EF4-FFF2-40B4-BE49-F238E27FC236}">
              <a16:creationId xmlns:a16="http://schemas.microsoft.com/office/drawing/2014/main" id="{00000000-0008-0000-0D00-0000E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09" name="image3.png">
          <a:extLst>
            <a:ext uri="{FF2B5EF4-FFF2-40B4-BE49-F238E27FC236}">
              <a16:creationId xmlns:a16="http://schemas.microsoft.com/office/drawing/2014/main" id="{00000000-0008-0000-0D00-0000E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10" name="image17.jpg">
          <a:extLst>
            <a:ext uri="{FF2B5EF4-FFF2-40B4-BE49-F238E27FC236}">
              <a16:creationId xmlns:a16="http://schemas.microsoft.com/office/drawing/2014/main" id="{00000000-0008-0000-0D00-0000E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11" name="image3.png">
          <a:extLst>
            <a:ext uri="{FF2B5EF4-FFF2-40B4-BE49-F238E27FC236}">
              <a16:creationId xmlns:a16="http://schemas.microsoft.com/office/drawing/2014/main" id="{00000000-0008-0000-0D00-0000E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12" name="image17.jpg">
          <a:extLst>
            <a:ext uri="{FF2B5EF4-FFF2-40B4-BE49-F238E27FC236}">
              <a16:creationId xmlns:a16="http://schemas.microsoft.com/office/drawing/2014/main" id="{00000000-0008-0000-0D00-0000E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13" name="image3.png">
          <a:extLst>
            <a:ext uri="{FF2B5EF4-FFF2-40B4-BE49-F238E27FC236}">
              <a16:creationId xmlns:a16="http://schemas.microsoft.com/office/drawing/2014/main" id="{00000000-0008-0000-0D00-0000E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14" name="image17.jpg">
          <a:extLst>
            <a:ext uri="{FF2B5EF4-FFF2-40B4-BE49-F238E27FC236}">
              <a16:creationId xmlns:a16="http://schemas.microsoft.com/office/drawing/2014/main" id="{00000000-0008-0000-0D00-0000E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15" name="image3.png">
          <a:extLst>
            <a:ext uri="{FF2B5EF4-FFF2-40B4-BE49-F238E27FC236}">
              <a16:creationId xmlns:a16="http://schemas.microsoft.com/office/drawing/2014/main" id="{00000000-0008-0000-0D00-0000E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16" name="image17.jpg">
          <a:extLst>
            <a:ext uri="{FF2B5EF4-FFF2-40B4-BE49-F238E27FC236}">
              <a16:creationId xmlns:a16="http://schemas.microsoft.com/office/drawing/2014/main" id="{00000000-0008-0000-0D00-0000E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17" name="image3.png">
          <a:extLst>
            <a:ext uri="{FF2B5EF4-FFF2-40B4-BE49-F238E27FC236}">
              <a16:creationId xmlns:a16="http://schemas.microsoft.com/office/drawing/2014/main" id="{00000000-0008-0000-0D00-0000E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18" name="image17.jpg">
          <a:extLst>
            <a:ext uri="{FF2B5EF4-FFF2-40B4-BE49-F238E27FC236}">
              <a16:creationId xmlns:a16="http://schemas.microsoft.com/office/drawing/2014/main" id="{00000000-0008-0000-0D00-0000E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19" name="image3.png">
          <a:extLst>
            <a:ext uri="{FF2B5EF4-FFF2-40B4-BE49-F238E27FC236}">
              <a16:creationId xmlns:a16="http://schemas.microsoft.com/office/drawing/2014/main" id="{00000000-0008-0000-0D00-0000E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20" name="image17.jpg">
          <a:extLst>
            <a:ext uri="{FF2B5EF4-FFF2-40B4-BE49-F238E27FC236}">
              <a16:creationId xmlns:a16="http://schemas.microsoft.com/office/drawing/2014/main" id="{00000000-0008-0000-0D00-0000F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21" name="image3.png">
          <a:extLst>
            <a:ext uri="{FF2B5EF4-FFF2-40B4-BE49-F238E27FC236}">
              <a16:creationId xmlns:a16="http://schemas.microsoft.com/office/drawing/2014/main" id="{00000000-0008-0000-0D00-0000F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22" name="image17.jpg">
          <a:extLst>
            <a:ext uri="{FF2B5EF4-FFF2-40B4-BE49-F238E27FC236}">
              <a16:creationId xmlns:a16="http://schemas.microsoft.com/office/drawing/2014/main" id="{00000000-0008-0000-0D00-0000F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23" name="image3.png">
          <a:extLst>
            <a:ext uri="{FF2B5EF4-FFF2-40B4-BE49-F238E27FC236}">
              <a16:creationId xmlns:a16="http://schemas.microsoft.com/office/drawing/2014/main" id="{00000000-0008-0000-0D00-0000F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24" name="image17.jpg">
          <a:extLst>
            <a:ext uri="{FF2B5EF4-FFF2-40B4-BE49-F238E27FC236}">
              <a16:creationId xmlns:a16="http://schemas.microsoft.com/office/drawing/2014/main" id="{00000000-0008-0000-0D00-0000F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25" name="image3.png">
          <a:extLst>
            <a:ext uri="{FF2B5EF4-FFF2-40B4-BE49-F238E27FC236}">
              <a16:creationId xmlns:a16="http://schemas.microsoft.com/office/drawing/2014/main" id="{00000000-0008-0000-0D00-0000F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26" name="image17.jpg">
          <a:extLst>
            <a:ext uri="{FF2B5EF4-FFF2-40B4-BE49-F238E27FC236}">
              <a16:creationId xmlns:a16="http://schemas.microsoft.com/office/drawing/2014/main" id="{00000000-0008-0000-0D00-0000F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27" name="image3.png">
          <a:extLst>
            <a:ext uri="{FF2B5EF4-FFF2-40B4-BE49-F238E27FC236}">
              <a16:creationId xmlns:a16="http://schemas.microsoft.com/office/drawing/2014/main" id="{00000000-0008-0000-0D00-0000F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28" name="image17.jpg">
          <a:extLst>
            <a:ext uri="{FF2B5EF4-FFF2-40B4-BE49-F238E27FC236}">
              <a16:creationId xmlns:a16="http://schemas.microsoft.com/office/drawing/2014/main" id="{00000000-0008-0000-0D00-0000F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29" name="image3.png">
          <a:extLst>
            <a:ext uri="{FF2B5EF4-FFF2-40B4-BE49-F238E27FC236}">
              <a16:creationId xmlns:a16="http://schemas.microsoft.com/office/drawing/2014/main" id="{00000000-0008-0000-0D00-0000F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30" name="image17.jpg">
          <a:extLst>
            <a:ext uri="{FF2B5EF4-FFF2-40B4-BE49-F238E27FC236}">
              <a16:creationId xmlns:a16="http://schemas.microsoft.com/office/drawing/2014/main" id="{00000000-0008-0000-0D00-0000F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31" name="image3.png">
          <a:extLst>
            <a:ext uri="{FF2B5EF4-FFF2-40B4-BE49-F238E27FC236}">
              <a16:creationId xmlns:a16="http://schemas.microsoft.com/office/drawing/2014/main" id="{00000000-0008-0000-0D00-0000F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32" name="image17.jpg">
          <a:extLst>
            <a:ext uri="{FF2B5EF4-FFF2-40B4-BE49-F238E27FC236}">
              <a16:creationId xmlns:a16="http://schemas.microsoft.com/office/drawing/2014/main" id="{00000000-0008-0000-0D00-0000F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33" name="image3.png">
          <a:extLst>
            <a:ext uri="{FF2B5EF4-FFF2-40B4-BE49-F238E27FC236}">
              <a16:creationId xmlns:a16="http://schemas.microsoft.com/office/drawing/2014/main" id="{00000000-0008-0000-0D00-0000F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34" name="image17.jpg">
          <a:extLst>
            <a:ext uri="{FF2B5EF4-FFF2-40B4-BE49-F238E27FC236}">
              <a16:creationId xmlns:a16="http://schemas.microsoft.com/office/drawing/2014/main" id="{00000000-0008-0000-0D00-0000F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35" name="image3.png">
          <a:extLst>
            <a:ext uri="{FF2B5EF4-FFF2-40B4-BE49-F238E27FC236}">
              <a16:creationId xmlns:a16="http://schemas.microsoft.com/office/drawing/2014/main" id="{00000000-0008-0000-0D00-0000F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36" name="image17.jpg">
          <a:extLst>
            <a:ext uri="{FF2B5EF4-FFF2-40B4-BE49-F238E27FC236}">
              <a16:creationId xmlns:a16="http://schemas.microsoft.com/office/drawing/2014/main" id="{00000000-0008-0000-0D00-00000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37" name="image3.png">
          <a:extLst>
            <a:ext uri="{FF2B5EF4-FFF2-40B4-BE49-F238E27FC236}">
              <a16:creationId xmlns:a16="http://schemas.microsoft.com/office/drawing/2014/main" id="{00000000-0008-0000-0D00-000001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38" name="image17.jpg">
          <a:extLst>
            <a:ext uri="{FF2B5EF4-FFF2-40B4-BE49-F238E27FC236}">
              <a16:creationId xmlns:a16="http://schemas.microsoft.com/office/drawing/2014/main" id="{00000000-0008-0000-0D00-00000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39" name="image3.png">
          <a:extLst>
            <a:ext uri="{FF2B5EF4-FFF2-40B4-BE49-F238E27FC236}">
              <a16:creationId xmlns:a16="http://schemas.microsoft.com/office/drawing/2014/main" id="{00000000-0008-0000-0D00-000003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40" name="image17.jpg">
          <a:extLst>
            <a:ext uri="{FF2B5EF4-FFF2-40B4-BE49-F238E27FC236}">
              <a16:creationId xmlns:a16="http://schemas.microsoft.com/office/drawing/2014/main" id="{00000000-0008-0000-0D00-00000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41" name="image3.png">
          <a:extLst>
            <a:ext uri="{FF2B5EF4-FFF2-40B4-BE49-F238E27FC236}">
              <a16:creationId xmlns:a16="http://schemas.microsoft.com/office/drawing/2014/main" id="{00000000-0008-0000-0D00-000005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42" name="image17.jpg">
          <a:extLst>
            <a:ext uri="{FF2B5EF4-FFF2-40B4-BE49-F238E27FC236}">
              <a16:creationId xmlns:a16="http://schemas.microsoft.com/office/drawing/2014/main" id="{00000000-0008-0000-0D00-00000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43" name="image3.png">
          <a:extLst>
            <a:ext uri="{FF2B5EF4-FFF2-40B4-BE49-F238E27FC236}">
              <a16:creationId xmlns:a16="http://schemas.microsoft.com/office/drawing/2014/main" id="{00000000-0008-0000-0D00-000007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44" name="image17.jpg">
          <a:extLst>
            <a:ext uri="{FF2B5EF4-FFF2-40B4-BE49-F238E27FC236}">
              <a16:creationId xmlns:a16="http://schemas.microsoft.com/office/drawing/2014/main" id="{00000000-0008-0000-0D00-00000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45" name="image3.png">
          <a:extLst>
            <a:ext uri="{FF2B5EF4-FFF2-40B4-BE49-F238E27FC236}">
              <a16:creationId xmlns:a16="http://schemas.microsoft.com/office/drawing/2014/main" id="{00000000-0008-0000-0D00-000009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46" name="image17.jpg">
          <a:extLst>
            <a:ext uri="{FF2B5EF4-FFF2-40B4-BE49-F238E27FC236}">
              <a16:creationId xmlns:a16="http://schemas.microsoft.com/office/drawing/2014/main" id="{00000000-0008-0000-0D00-00000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47" name="image3.png">
          <a:extLst>
            <a:ext uri="{FF2B5EF4-FFF2-40B4-BE49-F238E27FC236}">
              <a16:creationId xmlns:a16="http://schemas.microsoft.com/office/drawing/2014/main" id="{00000000-0008-0000-0D00-00000B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48" name="image17.jpg">
          <a:extLst>
            <a:ext uri="{FF2B5EF4-FFF2-40B4-BE49-F238E27FC236}">
              <a16:creationId xmlns:a16="http://schemas.microsoft.com/office/drawing/2014/main" id="{00000000-0008-0000-0D00-00000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49" name="image3.png">
          <a:extLst>
            <a:ext uri="{FF2B5EF4-FFF2-40B4-BE49-F238E27FC236}">
              <a16:creationId xmlns:a16="http://schemas.microsoft.com/office/drawing/2014/main" id="{00000000-0008-0000-0D00-00000D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50" name="image17.jpg">
          <a:extLst>
            <a:ext uri="{FF2B5EF4-FFF2-40B4-BE49-F238E27FC236}">
              <a16:creationId xmlns:a16="http://schemas.microsoft.com/office/drawing/2014/main" id="{00000000-0008-0000-0D00-00000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51" name="image3.png">
          <a:extLst>
            <a:ext uri="{FF2B5EF4-FFF2-40B4-BE49-F238E27FC236}">
              <a16:creationId xmlns:a16="http://schemas.microsoft.com/office/drawing/2014/main" id="{00000000-0008-0000-0D00-00000F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52" name="image17.jpg">
          <a:extLst>
            <a:ext uri="{FF2B5EF4-FFF2-40B4-BE49-F238E27FC236}">
              <a16:creationId xmlns:a16="http://schemas.microsoft.com/office/drawing/2014/main" id="{00000000-0008-0000-0D00-00001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53" name="image3.png">
          <a:extLst>
            <a:ext uri="{FF2B5EF4-FFF2-40B4-BE49-F238E27FC236}">
              <a16:creationId xmlns:a16="http://schemas.microsoft.com/office/drawing/2014/main" id="{00000000-0008-0000-0D00-000011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54" name="image17.jpg">
          <a:extLst>
            <a:ext uri="{FF2B5EF4-FFF2-40B4-BE49-F238E27FC236}">
              <a16:creationId xmlns:a16="http://schemas.microsoft.com/office/drawing/2014/main" id="{00000000-0008-0000-0D00-00001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55" name="image3.png">
          <a:extLst>
            <a:ext uri="{FF2B5EF4-FFF2-40B4-BE49-F238E27FC236}">
              <a16:creationId xmlns:a16="http://schemas.microsoft.com/office/drawing/2014/main" id="{00000000-0008-0000-0D00-000013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56" name="image17.jpg">
          <a:extLst>
            <a:ext uri="{FF2B5EF4-FFF2-40B4-BE49-F238E27FC236}">
              <a16:creationId xmlns:a16="http://schemas.microsoft.com/office/drawing/2014/main" id="{00000000-0008-0000-0D00-00001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57" name="image3.png">
          <a:extLst>
            <a:ext uri="{FF2B5EF4-FFF2-40B4-BE49-F238E27FC236}">
              <a16:creationId xmlns:a16="http://schemas.microsoft.com/office/drawing/2014/main" id="{00000000-0008-0000-0D00-000015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58" name="image17.jpg">
          <a:extLst>
            <a:ext uri="{FF2B5EF4-FFF2-40B4-BE49-F238E27FC236}">
              <a16:creationId xmlns:a16="http://schemas.microsoft.com/office/drawing/2014/main" id="{00000000-0008-0000-0D00-00001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59" name="image3.png">
          <a:extLst>
            <a:ext uri="{FF2B5EF4-FFF2-40B4-BE49-F238E27FC236}">
              <a16:creationId xmlns:a16="http://schemas.microsoft.com/office/drawing/2014/main" id="{00000000-0008-0000-0D00-000017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60" name="image17.jpg">
          <a:extLst>
            <a:ext uri="{FF2B5EF4-FFF2-40B4-BE49-F238E27FC236}">
              <a16:creationId xmlns:a16="http://schemas.microsoft.com/office/drawing/2014/main" id="{00000000-0008-0000-0D00-00001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61" name="image3.png">
          <a:extLst>
            <a:ext uri="{FF2B5EF4-FFF2-40B4-BE49-F238E27FC236}">
              <a16:creationId xmlns:a16="http://schemas.microsoft.com/office/drawing/2014/main" id="{00000000-0008-0000-0D00-000019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62" name="image17.jpg">
          <a:extLst>
            <a:ext uri="{FF2B5EF4-FFF2-40B4-BE49-F238E27FC236}">
              <a16:creationId xmlns:a16="http://schemas.microsoft.com/office/drawing/2014/main" id="{00000000-0008-0000-0D00-00001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63" name="image3.png">
          <a:extLst>
            <a:ext uri="{FF2B5EF4-FFF2-40B4-BE49-F238E27FC236}">
              <a16:creationId xmlns:a16="http://schemas.microsoft.com/office/drawing/2014/main" id="{00000000-0008-0000-0D00-00001B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64" name="image17.jpg">
          <a:extLst>
            <a:ext uri="{FF2B5EF4-FFF2-40B4-BE49-F238E27FC236}">
              <a16:creationId xmlns:a16="http://schemas.microsoft.com/office/drawing/2014/main" id="{00000000-0008-0000-0D00-00001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65" name="image3.png">
          <a:extLst>
            <a:ext uri="{FF2B5EF4-FFF2-40B4-BE49-F238E27FC236}">
              <a16:creationId xmlns:a16="http://schemas.microsoft.com/office/drawing/2014/main" id="{00000000-0008-0000-0D00-00001D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66" name="image17.jpg">
          <a:extLst>
            <a:ext uri="{FF2B5EF4-FFF2-40B4-BE49-F238E27FC236}">
              <a16:creationId xmlns:a16="http://schemas.microsoft.com/office/drawing/2014/main" id="{00000000-0008-0000-0D00-00001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67" name="image3.png">
          <a:extLst>
            <a:ext uri="{FF2B5EF4-FFF2-40B4-BE49-F238E27FC236}">
              <a16:creationId xmlns:a16="http://schemas.microsoft.com/office/drawing/2014/main" id="{00000000-0008-0000-0D00-00001F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68" name="image17.jpg">
          <a:extLst>
            <a:ext uri="{FF2B5EF4-FFF2-40B4-BE49-F238E27FC236}">
              <a16:creationId xmlns:a16="http://schemas.microsoft.com/office/drawing/2014/main" id="{00000000-0008-0000-0D00-00002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69" name="image3.png">
          <a:extLst>
            <a:ext uri="{FF2B5EF4-FFF2-40B4-BE49-F238E27FC236}">
              <a16:creationId xmlns:a16="http://schemas.microsoft.com/office/drawing/2014/main" id="{00000000-0008-0000-0D00-000021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70" name="image17.jpg">
          <a:extLst>
            <a:ext uri="{FF2B5EF4-FFF2-40B4-BE49-F238E27FC236}">
              <a16:creationId xmlns:a16="http://schemas.microsoft.com/office/drawing/2014/main" id="{00000000-0008-0000-0D00-00002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71" name="image3.png">
          <a:extLst>
            <a:ext uri="{FF2B5EF4-FFF2-40B4-BE49-F238E27FC236}">
              <a16:creationId xmlns:a16="http://schemas.microsoft.com/office/drawing/2014/main" id="{00000000-0008-0000-0D00-000023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72" name="image17.jpg">
          <a:extLst>
            <a:ext uri="{FF2B5EF4-FFF2-40B4-BE49-F238E27FC236}">
              <a16:creationId xmlns:a16="http://schemas.microsoft.com/office/drawing/2014/main" id="{00000000-0008-0000-0D00-00002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73" name="image3.png">
          <a:extLst>
            <a:ext uri="{FF2B5EF4-FFF2-40B4-BE49-F238E27FC236}">
              <a16:creationId xmlns:a16="http://schemas.microsoft.com/office/drawing/2014/main" id="{00000000-0008-0000-0D00-000025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74" name="image17.jpg">
          <a:extLst>
            <a:ext uri="{FF2B5EF4-FFF2-40B4-BE49-F238E27FC236}">
              <a16:creationId xmlns:a16="http://schemas.microsoft.com/office/drawing/2014/main" id="{00000000-0008-0000-0D00-00002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75" name="image3.png">
          <a:extLst>
            <a:ext uri="{FF2B5EF4-FFF2-40B4-BE49-F238E27FC236}">
              <a16:creationId xmlns:a16="http://schemas.microsoft.com/office/drawing/2014/main" id="{00000000-0008-0000-0D00-000027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76" name="image17.jpg">
          <a:extLst>
            <a:ext uri="{FF2B5EF4-FFF2-40B4-BE49-F238E27FC236}">
              <a16:creationId xmlns:a16="http://schemas.microsoft.com/office/drawing/2014/main" id="{00000000-0008-0000-0D00-00002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77" name="image3.png">
          <a:extLst>
            <a:ext uri="{FF2B5EF4-FFF2-40B4-BE49-F238E27FC236}">
              <a16:creationId xmlns:a16="http://schemas.microsoft.com/office/drawing/2014/main" id="{00000000-0008-0000-0D00-000029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78" name="image17.jpg">
          <a:extLst>
            <a:ext uri="{FF2B5EF4-FFF2-40B4-BE49-F238E27FC236}">
              <a16:creationId xmlns:a16="http://schemas.microsoft.com/office/drawing/2014/main" id="{00000000-0008-0000-0D00-00002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79" name="image3.png">
          <a:extLst>
            <a:ext uri="{FF2B5EF4-FFF2-40B4-BE49-F238E27FC236}">
              <a16:creationId xmlns:a16="http://schemas.microsoft.com/office/drawing/2014/main" id="{00000000-0008-0000-0D00-00002B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80" name="image17.jpg">
          <a:extLst>
            <a:ext uri="{FF2B5EF4-FFF2-40B4-BE49-F238E27FC236}">
              <a16:creationId xmlns:a16="http://schemas.microsoft.com/office/drawing/2014/main" id="{00000000-0008-0000-0D00-00002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81" name="image3.png">
          <a:extLst>
            <a:ext uri="{FF2B5EF4-FFF2-40B4-BE49-F238E27FC236}">
              <a16:creationId xmlns:a16="http://schemas.microsoft.com/office/drawing/2014/main" id="{00000000-0008-0000-0D00-00002D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82" name="image17.jpg">
          <a:extLst>
            <a:ext uri="{FF2B5EF4-FFF2-40B4-BE49-F238E27FC236}">
              <a16:creationId xmlns:a16="http://schemas.microsoft.com/office/drawing/2014/main" id="{00000000-0008-0000-0D00-00002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83" name="image3.png">
          <a:extLst>
            <a:ext uri="{FF2B5EF4-FFF2-40B4-BE49-F238E27FC236}">
              <a16:creationId xmlns:a16="http://schemas.microsoft.com/office/drawing/2014/main" id="{00000000-0008-0000-0D00-00002F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84" name="image17.jpg">
          <a:extLst>
            <a:ext uri="{FF2B5EF4-FFF2-40B4-BE49-F238E27FC236}">
              <a16:creationId xmlns:a16="http://schemas.microsoft.com/office/drawing/2014/main" id="{00000000-0008-0000-0D00-00003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85" name="image3.png">
          <a:extLst>
            <a:ext uri="{FF2B5EF4-FFF2-40B4-BE49-F238E27FC236}">
              <a16:creationId xmlns:a16="http://schemas.microsoft.com/office/drawing/2014/main" id="{00000000-0008-0000-0D00-000031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86" name="image17.jpg">
          <a:extLst>
            <a:ext uri="{FF2B5EF4-FFF2-40B4-BE49-F238E27FC236}">
              <a16:creationId xmlns:a16="http://schemas.microsoft.com/office/drawing/2014/main" id="{00000000-0008-0000-0D00-00003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87" name="image3.png">
          <a:extLst>
            <a:ext uri="{FF2B5EF4-FFF2-40B4-BE49-F238E27FC236}">
              <a16:creationId xmlns:a16="http://schemas.microsoft.com/office/drawing/2014/main" id="{00000000-0008-0000-0D00-000033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88" name="image17.jpg">
          <a:extLst>
            <a:ext uri="{FF2B5EF4-FFF2-40B4-BE49-F238E27FC236}">
              <a16:creationId xmlns:a16="http://schemas.microsoft.com/office/drawing/2014/main" id="{00000000-0008-0000-0D00-00003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89" name="image3.png">
          <a:extLst>
            <a:ext uri="{FF2B5EF4-FFF2-40B4-BE49-F238E27FC236}">
              <a16:creationId xmlns:a16="http://schemas.microsoft.com/office/drawing/2014/main" id="{00000000-0008-0000-0D00-000035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1590" name="image17.jpg">
          <a:extLst>
            <a:ext uri="{FF2B5EF4-FFF2-40B4-BE49-F238E27FC236}">
              <a16:creationId xmlns:a16="http://schemas.microsoft.com/office/drawing/2014/main" id="{00000000-0008-0000-0D00-00003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591" name="image3.png">
          <a:extLst>
            <a:ext uri="{FF2B5EF4-FFF2-40B4-BE49-F238E27FC236}">
              <a16:creationId xmlns:a16="http://schemas.microsoft.com/office/drawing/2014/main" id="{00000000-0008-0000-0D00-000037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592" name="image17.jpg">
          <a:extLst>
            <a:ext uri="{FF2B5EF4-FFF2-40B4-BE49-F238E27FC236}">
              <a16:creationId xmlns:a16="http://schemas.microsoft.com/office/drawing/2014/main" id="{00000000-0008-0000-0D00-00003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593" name="image3.png">
          <a:extLst>
            <a:ext uri="{FF2B5EF4-FFF2-40B4-BE49-F238E27FC236}">
              <a16:creationId xmlns:a16="http://schemas.microsoft.com/office/drawing/2014/main" id="{00000000-0008-0000-0D00-000039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594" name="image17.jpg">
          <a:extLst>
            <a:ext uri="{FF2B5EF4-FFF2-40B4-BE49-F238E27FC236}">
              <a16:creationId xmlns:a16="http://schemas.microsoft.com/office/drawing/2014/main" id="{00000000-0008-0000-0D00-00003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595" name="image3.png">
          <a:extLst>
            <a:ext uri="{FF2B5EF4-FFF2-40B4-BE49-F238E27FC236}">
              <a16:creationId xmlns:a16="http://schemas.microsoft.com/office/drawing/2014/main" id="{00000000-0008-0000-0D00-00003B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596" name="image17.jpg">
          <a:extLst>
            <a:ext uri="{FF2B5EF4-FFF2-40B4-BE49-F238E27FC236}">
              <a16:creationId xmlns:a16="http://schemas.microsoft.com/office/drawing/2014/main" id="{00000000-0008-0000-0D00-00003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597" name="image3.png">
          <a:extLst>
            <a:ext uri="{FF2B5EF4-FFF2-40B4-BE49-F238E27FC236}">
              <a16:creationId xmlns:a16="http://schemas.microsoft.com/office/drawing/2014/main" id="{00000000-0008-0000-0D00-00003D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1598" name="image17.jpg">
          <a:extLst>
            <a:ext uri="{FF2B5EF4-FFF2-40B4-BE49-F238E27FC236}">
              <a16:creationId xmlns:a16="http://schemas.microsoft.com/office/drawing/2014/main" id="{00000000-0008-0000-0D00-00003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599" name="image3.png">
          <a:extLst>
            <a:ext uri="{FF2B5EF4-FFF2-40B4-BE49-F238E27FC236}">
              <a16:creationId xmlns:a16="http://schemas.microsoft.com/office/drawing/2014/main" id="{00000000-0008-0000-0D00-00003F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600" name="image17.jpg">
          <a:extLst>
            <a:ext uri="{FF2B5EF4-FFF2-40B4-BE49-F238E27FC236}">
              <a16:creationId xmlns:a16="http://schemas.microsoft.com/office/drawing/2014/main" id="{00000000-0008-0000-0D00-00004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601" name="image3.png">
          <a:extLst>
            <a:ext uri="{FF2B5EF4-FFF2-40B4-BE49-F238E27FC236}">
              <a16:creationId xmlns:a16="http://schemas.microsoft.com/office/drawing/2014/main" id="{00000000-0008-0000-0D00-000041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602" name="image17.jpg">
          <a:extLst>
            <a:ext uri="{FF2B5EF4-FFF2-40B4-BE49-F238E27FC236}">
              <a16:creationId xmlns:a16="http://schemas.microsoft.com/office/drawing/2014/main" id="{00000000-0008-0000-0D00-00004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603" name="image3.png">
          <a:extLst>
            <a:ext uri="{FF2B5EF4-FFF2-40B4-BE49-F238E27FC236}">
              <a16:creationId xmlns:a16="http://schemas.microsoft.com/office/drawing/2014/main" id="{00000000-0008-0000-0D00-000043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604" name="image17.jpg">
          <a:extLst>
            <a:ext uri="{FF2B5EF4-FFF2-40B4-BE49-F238E27FC236}">
              <a16:creationId xmlns:a16="http://schemas.microsoft.com/office/drawing/2014/main" id="{00000000-0008-0000-0D00-00004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605" name="image3.png">
          <a:extLst>
            <a:ext uri="{FF2B5EF4-FFF2-40B4-BE49-F238E27FC236}">
              <a16:creationId xmlns:a16="http://schemas.microsoft.com/office/drawing/2014/main" id="{00000000-0008-0000-0D00-000045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47675"/>
    <xdr:pic>
      <xdr:nvPicPr>
        <xdr:cNvPr id="1606" name="image17.jpg">
          <a:extLst>
            <a:ext uri="{FF2B5EF4-FFF2-40B4-BE49-F238E27FC236}">
              <a16:creationId xmlns:a16="http://schemas.microsoft.com/office/drawing/2014/main" id="{00000000-0008-0000-0D00-00004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607" name="image3.png">
          <a:extLst>
            <a:ext uri="{FF2B5EF4-FFF2-40B4-BE49-F238E27FC236}">
              <a16:creationId xmlns:a16="http://schemas.microsoft.com/office/drawing/2014/main" id="{00000000-0008-0000-0D00-000047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608" name="image17.jpg">
          <a:extLst>
            <a:ext uri="{FF2B5EF4-FFF2-40B4-BE49-F238E27FC236}">
              <a16:creationId xmlns:a16="http://schemas.microsoft.com/office/drawing/2014/main" id="{00000000-0008-0000-0D00-00004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609" name="image3.png">
          <a:extLst>
            <a:ext uri="{FF2B5EF4-FFF2-40B4-BE49-F238E27FC236}">
              <a16:creationId xmlns:a16="http://schemas.microsoft.com/office/drawing/2014/main" id="{00000000-0008-0000-0D00-000049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610" name="image17.jpg">
          <a:extLst>
            <a:ext uri="{FF2B5EF4-FFF2-40B4-BE49-F238E27FC236}">
              <a16:creationId xmlns:a16="http://schemas.microsoft.com/office/drawing/2014/main" id="{00000000-0008-0000-0D00-00004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611" name="image3.png">
          <a:extLst>
            <a:ext uri="{FF2B5EF4-FFF2-40B4-BE49-F238E27FC236}">
              <a16:creationId xmlns:a16="http://schemas.microsoft.com/office/drawing/2014/main" id="{00000000-0008-0000-0D00-00004B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612" name="image17.jpg">
          <a:extLst>
            <a:ext uri="{FF2B5EF4-FFF2-40B4-BE49-F238E27FC236}">
              <a16:creationId xmlns:a16="http://schemas.microsoft.com/office/drawing/2014/main" id="{00000000-0008-0000-0D00-00004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613" name="image3.png">
          <a:extLst>
            <a:ext uri="{FF2B5EF4-FFF2-40B4-BE49-F238E27FC236}">
              <a16:creationId xmlns:a16="http://schemas.microsoft.com/office/drawing/2014/main" id="{00000000-0008-0000-0D00-00004D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47675"/>
    <xdr:pic>
      <xdr:nvPicPr>
        <xdr:cNvPr id="1614" name="image17.jpg">
          <a:extLst>
            <a:ext uri="{FF2B5EF4-FFF2-40B4-BE49-F238E27FC236}">
              <a16:creationId xmlns:a16="http://schemas.microsoft.com/office/drawing/2014/main" id="{00000000-0008-0000-0D00-00004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615" name="image3.png">
          <a:extLst>
            <a:ext uri="{FF2B5EF4-FFF2-40B4-BE49-F238E27FC236}">
              <a16:creationId xmlns:a16="http://schemas.microsoft.com/office/drawing/2014/main" id="{00000000-0008-0000-0D00-00004F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616" name="image17.jpg">
          <a:extLst>
            <a:ext uri="{FF2B5EF4-FFF2-40B4-BE49-F238E27FC236}">
              <a16:creationId xmlns:a16="http://schemas.microsoft.com/office/drawing/2014/main" id="{00000000-0008-0000-0D00-00005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617" name="image3.png">
          <a:extLst>
            <a:ext uri="{FF2B5EF4-FFF2-40B4-BE49-F238E27FC236}">
              <a16:creationId xmlns:a16="http://schemas.microsoft.com/office/drawing/2014/main" id="{00000000-0008-0000-0D00-000051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618" name="image17.jpg">
          <a:extLst>
            <a:ext uri="{FF2B5EF4-FFF2-40B4-BE49-F238E27FC236}">
              <a16:creationId xmlns:a16="http://schemas.microsoft.com/office/drawing/2014/main" id="{00000000-0008-0000-0D00-00005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619" name="image3.png">
          <a:extLst>
            <a:ext uri="{FF2B5EF4-FFF2-40B4-BE49-F238E27FC236}">
              <a16:creationId xmlns:a16="http://schemas.microsoft.com/office/drawing/2014/main" id="{00000000-0008-0000-0D00-000053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620" name="image17.jpg">
          <a:extLst>
            <a:ext uri="{FF2B5EF4-FFF2-40B4-BE49-F238E27FC236}">
              <a16:creationId xmlns:a16="http://schemas.microsoft.com/office/drawing/2014/main" id="{00000000-0008-0000-0D00-00005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621" name="image3.png">
          <a:extLst>
            <a:ext uri="{FF2B5EF4-FFF2-40B4-BE49-F238E27FC236}">
              <a16:creationId xmlns:a16="http://schemas.microsoft.com/office/drawing/2014/main" id="{00000000-0008-0000-0D00-000055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1622" name="image17.jpg">
          <a:extLst>
            <a:ext uri="{FF2B5EF4-FFF2-40B4-BE49-F238E27FC236}">
              <a16:creationId xmlns:a16="http://schemas.microsoft.com/office/drawing/2014/main" id="{00000000-0008-0000-0D00-00005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1623" name="image3.png">
          <a:extLst>
            <a:ext uri="{FF2B5EF4-FFF2-40B4-BE49-F238E27FC236}">
              <a16:creationId xmlns:a16="http://schemas.microsoft.com/office/drawing/2014/main" id="{00000000-0008-0000-0D00-000057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624" name="image17.jpg">
          <a:extLst>
            <a:ext uri="{FF2B5EF4-FFF2-40B4-BE49-F238E27FC236}">
              <a16:creationId xmlns:a16="http://schemas.microsoft.com/office/drawing/2014/main" id="{00000000-0008-0000-0D00-00005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625" name="image3.png">
          <a:extLst>
            <a:ext uri="{FF2B5EF4-FFF2-40B4-BE49-F238E27FC236}">
              <a16:creationId xmlns:a16="http://schemas.microsoft.com/office/drawing/2014/main" id="{00000000-0008-0000-0D00-000059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626" name="image17.jpg">
          <a:extLst>
            <a:ext uri="{FF2B5EF4-FFF2-40B4-BE49-F238E27FC236}">
              <a16:creationId xmlns:a16="http://schemas.microsoft.com/office/drawing/2014/main" id="{00000000-0008-0000-0D00-00005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627" name="image3.png">
          <a:extLst>
            <a:ext uri="{FF2B5EF4-FFF2-40B4-BE49-F238E27FC236}">
              <a16:creationId xmlns:a16="http://schemas.microsoft.com/office/drawing/2014/main" id="{00000000-0008-0000-0D00-00005B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628" name="image17.jpg">
          <a:extLst>
            <a:ext uri="{FF2B5EF4-FFF2-40B4-BE49-F238E27FC236}">
              <a16:creationId xmlns:a16="http://schemas.microsoft.com/office/drawing/2014/main" id="{00000000-0008-0000-0D00-00005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629" name="image3.png">
          <a:extLst>
            <a:ext uri="{FF2B5EF4-FFF2-40B4-BE49-F238E27FC236}">
              <a16:creationId xmlns:a16="http://schemas.microsoft.com/office/drawing/2014/main" id="{00000000-0008-0000-0D00-00005D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1630" name="image17.jpg">
          <a:extLst>
            <a:ext uri="{FF2B5EF4-FFF2-40B4-BE49-F238E27FC236}">
              <a16:creationId xmlns:a16="http://schemas.microsoft.com/office/drawing/2014/main" id="{00000000-0008-0000-0D00-00005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1631" name="image3.png">
          <a:extLst>
            <a:ext uri="{FF2B5EF4-FFF2-40B4-BE49-F238E27FC236}">
              <a16:creationId xmlns:a16="http://schemas.microsoft.com/office/drawing/2014/main" id="{00000000-0008-0000-0D00-00005F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632" name="image17.jpg">
          <a:extLst>
            <a:ext uri="{FF2B5EF4-FFF2-40B4-BE49-F238E27FC236}">
              <a16:creationId xmlns:a16="http://schemas.microsoft.com/office/drawing/2014/main" id="{00000000-0008-0000-0D00-00006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633" name="image3.png">
          <a:extLst>
            <a:ext uri="{FF2B5EF4-FFF2-40B4-BE49-F238E27FC236}">
              <a16:creationId xmlns:a16="http://schemas.microsoft.com/office/drawing/2014/main" id="{00000000-0008-0000-0D00-000061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634" name="image17.jpg">
          <a:extLst>
            <a:ext uri="{FF2B5EF4-FFF2-40B4-BE49-F238E27FC236}">
              <a16:creationId xmlns:a16="http://schemas.microsoft.com/office/drawing/2014/main" id="{00000000-0008-0000-0D00-00006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635" name="image3.png">
          <a:extLst>
            <a:ext uri="{FF2B5EF4-FFF2-40B4-BE49-F238E27FC236}">
              <a16:creationId xmlns:a16="http://schemas.microsoft.com/office/drawing/2014/main" id="{00000000-0008-0000-0D00-000063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636" name="image17.jpg">
          <a:extLst>
            <a:ext uri="{FF2B5EF4-FFF2-40B4-BE49-F238E27FC236}">
              <a16:creationId xmlns:a16="http://schemas.microsoft.com/office/drawing/2014/main" id="{00000000-0008-0000-0D00-00006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637" name="image3.png">
          <a:extLst>
            <a:ext uri="{FF2B5EF4-FFF2-40B4-BE49-F238E27FC236}">
              <a16:creationId xmlns:a16="http://schemas.microsoft.com/office/drawing/2014/main" id="{00000000-0008-0000-0D00-000065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1638" name="image17.jpg">
          <a:extLst>
            <a:ext uri="{FF2B5EF4-FFF2-40B4-BE49-F238E27FC236}">
              <a16:creationId xmlns:a16="http://schemas.microsoft.com/office/drawing/2014/main" id="{00000000-0008-0000-0D00-00006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1639" name="image3.png">
          <a:extLst>
            <a:ext uri="{FF2B5EF4-FFF2-40B4-BE49-F238E27FC236}">
              <a16:creationId xmlns:a16="http://schemas.microsoft.com/office/drawing/2014/main" id="{00000000-0008-0000-0D00-000067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640" name="image17.jpg">
          <a:extLst>
            <a:ext uri="{FF2B5EF4-FFF2-40B4-BE49-F238E27FC236}">
              <a16:creationId xmlns:a16="http://schemas.microsoft.com/office/drawing/2014/main" id="{00000000-0008-0000-0D00-00006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641" name="image3.png">
          <a:extLst>
            <a:ext uri="{FF2B5EF4-FFF2-40B4-BE49-F238E27FC236}">
              <a16:creationId xmlns:a16="http://schemas.microsoft.com/office/drawing/2014/main" id="{00000000-0008-0000-0D00-000069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642" name="image17.jpg">
          <a:extLst>
            <a:ext uri="{FF2B5EF4-FFF2-40B4-BE49-F238E27FC236}">
              <a16:creationId xmlns:a16="http://schemas.microsoft.com/office/drawing/2014/main" id="{00000000-0008-0000-0D00-00006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643" name="image3.png">
          <a:extLst>
            <a:ext uri="{FF2B5EF4-FFF2-40B4-BE49-F238E27FC236}">
              <a16:creationId xmlns:a16="http://schemas.microsoft.com/office/drawing/2014/main" id="{00000000-0008-0000-0D00-00006B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644" name="image17.jpg">
          <a:extLst>
            <a:ext uri="{FF2B5EF4-FFF2-40B4-BE49-F238E27FC236}">
              <a16:creationId xmlns:a16="http://schemas.microsoft.com/office/drawing/2014/main" id="{00000000-0008-0000-0D00-00006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645" name="image3.png">
          <a:extLst>
            <a:ext uri="{FF2B5EF4-FFF2-40B4-BE49-F238E27FC236}">
              <a16:creationId xmlns:a16="http://schemas.microsoft.com/office/drawing/2014/main" id="{00000000-0008-0000-0D00-00006D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1646" name="image17.jpg">
          <a:extLst>
            <a:ext uri="{FF2B5EF4-FFF2-40B4-BE49-F238E27FC236}">
              <a16:creationId xmlns:a16="http://schemas.microsoft.com/office/drawing/2014/main" id="{00000000-0008-0000-0D00-00006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1647" name="image3.png">
          <a:extLst>
            <a:ext uri="{FF2B5EF4-FFF2-40B4-BE49-F238E27FC236}">
              <a16:creationId xmlns:a16="http://schemas.microsoft.com/office/drawing/2014/main" id="{00000000-0008-0000-0D00-00006F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648" name="image17.jpg">
          <a:extLst>
            <a:ext uri="{FF2B5EF4-FFF2-40B4-BE49-F238E27FC236}">
              <a16:creationId xmlns:a16="http://schemas.microsoft.com/office/drawing/2014/main" id="{00000000-0008-0000-0D00-00007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649" name="image3.png">
          <a:extLst>
            <a:ext uri="{FF2B5EF4-FFF2-40B4-BE49-F238E27FC236}">
              <a16:creationId xmlns:a16="http://schemas.microsoft.com/office/drawing/2014/main" id="{00000000-0008-0000-0D00-000071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650" name="image17.jpg">
          <a:extLst>
            <a:ext uri="{FF2B5EF4-FFF2-40B4-BE49-F238E27FC236}">
              <a16:creationId xmlns:a16="http://schemas.microsoft.com/office/drawing/2014/main" id="{00000000-0008-0000-0D00-00007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651" name="image3.png">
          <a:extLst>
            <a:ext uri="{FF2B5EF4-FFF2-40B4-BE49-F238E27FC236}">
              <a16:creationId xmlns:a16="http://schemas.microsoft.com/office/drawing/2014/main" id="{00000000-0008-0000-0D00-000073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652" name="image17.jpg">
          <a:extLst>
            <a:ext uri="{FF2B5EF4-FFF2-40B4-BE49-F238E27FC236}">
              <a16:creationId xmlns:a16="http://schemas.microsoft.com/office/drawing/2014/main" id="{00000000-0008-0000-0D00-00007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653" name="image3.png">
          <a:extLst>
            <a:ext uri="{FF2B5EF4-FFF2-40B4-BE49-F238E27FC236}">
              <a16:creationId xmlns:a16="http://schemas.microsoft.com/office/drawing/2014/main" id="{00000000-0008-0000-0D00-000075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1654" name="image17.jpg">
          <a:extLst>
            <a:ext uri="{FF2B5EF4-FFF2-40B4-BE49-F238E27FC236}">
              <a16:creationId xmlns:a16="http://schemas.microsoft.com/office/drawing/2014/main" id="{00000000-0008-0000-0D00-00007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1655" name="image3.png">
          <a:extLst>
            <a:ext uri="{FF2B5EF4-FFF2-40B4-BE49-F238E27FC236}">
              <a16:creationId xmlns:a16="http://schemas.microsoft.com/office/drawing/2014/main" id="{00000000-0008-0000-0D00-000077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656" name="image17.jpg">
          <a:extLst>
            <a:ext uri="{FF2B5EF4-FFF2-40B4-BE49-F238E27FC236}">
              <a16:creationId xmlns:a16="http://schemas.microsoft.com/office/drawing/2014/main" id="{00000000-0008-0000-0D00-00007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657" name="image3.png">
          <a:extLst>
            <a:ext uri="{FF2B5EF4-FFF2-40B4-BE49-F238E27FC236}">
              <a16:creationId xmlns:a16="http://schemas.microsoft.com/office/drawing/2014/main" id="{00000000-0008-0000-0D00-000079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658" name="image17.jpg">
          <a:extLst>
            <a:ext uri="{FF2B5EF4-FFF2-40B4-BE49-F238E27FC236}">
              <a16:creationId xmlns:a16="http://schemas.microsoft.com/office/drawing/2014/main" id="{00000000-0008-0000-0D00-00007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659" name="image3.png">
          <a:extLst>
            <a:ext uri="{FF2B5EF4-FFF2-40B4-BE49-F238E27FC236}">
              <a16:creationId xmlns:a16="http://schemas.microsoft.com/office/drawing/2014/main" id="{00000000-0008-0000-0D00-00007B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660" name="image17.jpg">
          <a:extLst>
            <a:ext uri="{FF2B5EF4-FFF2-40B4-BE49-F238E27FC236}">
              <a16:creationId xmlns:a16="http://schemas.microsoft.com/office/drawing/2014/main" id="{00000000-0008-0000-0D00-00007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661" name="image3.png">
          <a:extLst>
            <a:ext uri="{FF2B5EF4-FFF2-40B4-BE49-F238E27FC236}">
              <a16:creationId xmlns:a16="http://schemas.microsoft.com/office/drawing/2014/main" id="{00000000-0008-0000-0D00-00007D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1662" name="image17.jpg">
          <a:extLst>
            <a:ext uri="{FF2B5EF4-FFF2-40B4-BE49-F238E27FC236}">
              <a16:creationId xmlns:a16="http://schemas.microsoft.com/office/drawing/2014/main" id="{00000000-0008-0000-0D00-00007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1663" name="image3.png">
          <a:extLst>
            <a:ext uri="{FF2B5EF4-FFF2-40B4-BE49-F238E27FC236}">
              <a16:creationId xmlns:a16="http://schemas.microsoft.com/office/drawing/2014/main" id="{00000000-0008-0000-0D00-00007F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664" name="image17.jpg">
          <a:extLst>
            <a:ext uri="{FF2B5EF4-FFF2-40B4-BE49-F238E27FC236}">
              <a16:creationId xmlns:a16="http://schemas.microsoft.com/office/drawing/2014/main" id="{00000000-0008-0000-0D00-00008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665" name="image3.png">
          <a:extLst>
            <a:ext uri="{FF2B5EF4-FFF2-40B4-BE49-F238E27FC236}">
              <a16:creationId xmlns:a16="http://schemas.microsoft.com/office/drawing/2014/main" id="{00000000-0008-0000-0D00-000081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666" name="image17.jpg">
          <a:extLst>
            <a:ext uri="{FF2B5EF4-FFF2-40B4-BE49-F238E27FC236}">
              <a16:creationId xmlns:a16="http://schemas.microsoft.com/office/drawing/2014/main" id="{00000000-0008-0000-0D00-00008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667" name="image3.png">
          <a:extLst>
            <a:ext uri="{FF2B5EF4-FFF2-40B4-BE49-F238E27FC236}">
              <a16:creationId xmlns:a16="http://schemas.microsoft.com/office/drawing/2014/main" id="{00000000-0008-0000-0D00-000083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668" name="image17.jpg">
          <a:extLst>
            <a:ext uri="{FF2B5EF4-FFF2-40B4-BE49-F238E27FC236}">
              <a16:creationId xmlns:a16="http://schemas.microsoft.com/office/drawing/2014/main" id="{00000000-0008-0000-0D00-00008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669" name="image3.png">
          <a:extLst>
            <a:ext uri="{FF2B5EF4-FFF2-40B4-BE49-F238E27FC236}">
              <a16:creationId xmlns:a16="http://schemas.microsoft.com/office/drawing/2014/main" id="{00000000-0008-0000-0D00-000085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1670" name="image17.jpg">
          <a:extLst>
            <a:ext uri="{FF2B5EF4-FFF2-40B4-BE49-F238E27FC236}">
              <a16:creationId xmlns:a16="http://schemas.microsoft.com/office/drawing/2014/main" id="{00000000-0008-0000-0D00-00008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1671" name="image3.png">
          <a:extLst>
            <a:ext uri="{FF2B5EF4-FFF2-40B4-BE49-F238E27FC236}">
              <a16:creationId xmlns:a16="http://schemas.microsoft.com/office/drawing/2014/main" id="{00000000-0008-0000-0D00-000087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672" name="image17.jpg">
          <a:extLst>
            <a:ext uri="{FF2B5EF4-FFF2-40B4-BE49-F238E27FC236}">
              <a16:creationId xmlns:a16="http://schemas.microsoft.com/office/drawing/2014/main" id="{00000000-0008-0000-0D00-00008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673" name="image3.png">
          <a:extLst>
            <a:ext uri="{FF2B5EF4-FFF2-40B4-BE49-F238E27FC236}">
              <a16:creationId xmlns:a16="http://schemas.microsoft.com/office/drawing/2014/main" id="{00000000-0008-0000-0D00-000089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674" name="image17.jpg">
          <a:extLst>
            <a:ext uri="{FF2B5EF4-FFF2-40B4-BE49-F238E27FC236}">
              <a16:creationId xmlns:a16="http://schemas.microsoft.com/office/drawing/2014/main" id="{00000000-0008-0000-0D00-00008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675" name="image3.png">
          <a:extLst>
            <a:ext uri="{FF2B5EF4-FFF2-40B4-BE49-F238E27FC236}">
              <a16:creationId xmlns:a16="http://schemas.microsoft.com/office/drawing/2014/main" id="{00000000-0008-0000-0D00-00008B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676" name="image17.jpg">
          <a:extLst>
            <a:ext uri="{FF2B5EF4-FFF2-40B4-BE49-F238E27FC236}">
              <a16:creationId xmlns:a16="http://schemas.microsoft.com/office/drawing/2014/main" id="{00000000-0008-0000-0D00-00008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677" name="image3.png">
          <a:extLst>
            <a:ext uri="{FF2B5EF4-FFF2-40B4-BE49-F238E27FC236}">
              <a16:creationId xmlns:a16="http://schemas.microsoft.com/office/drawing/2014/main" id="{00000000-0008-0000-0D00-00008D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1678" name="image17.jpg">
          <a:extLst>
            <a:ext uri="{FF2B5EF4-FFF2-40B4-BE49-F238E27FC236}">
              <a16:creationId xmlns:a16="http://schemas.microsoft.com/office/drawing/2014/main" id="{00000000-0008-0000-0D00-00008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1679" name="image3.png">
          <a:extLst>
            <a:ext uri="{FF2B5EF4-FFF2-40B4-BE49-F238E27FC236}">
              <a16:creationId xmlns:a16="http://schemas.microsoft.com/office/drawing/2014/main" id="{00000000-0008-0000-0D00-00008F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680" name="image17.jpg">
          <a:extLst>
            <a:ext uri="{FF2B5EF4-FFF2-40B4-BE49-F238E27FC236}">
              <a16:creationId xmlns:a16="http://schemas.microsoft.com/office/drawing/2014/main" id="{00000000-0008-0000-0D00-00009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681" name="image3.png">
          <a:extLst>
            <a:ext uri="{FF2B5EF4-FFF2-40B4-BE49-F238E27FC236}">
              <a16:creationId xmlns:a16="http://schemas.microsoft.com/office/drawing/2014/main" id="{00000000-0008-0000-0D00-000091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682" name="image17.jpg">
          <a:extLst>
            <a:ext uri="{FF2B5EF4-FFF2-40B4-BE49-F238E27FC236}">
              <a16:creationId xmlns:a16="http://schemas.microsoft.com/office/drawing/2014/main" id="{00000000-0008-0000-0D00-00009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683" name="image3.png">
          <a:extLst>
            <a:ext uri="{FF2B5EF4-FFF2-40B4-BE49-F238E27FC236}">
              <a16:creationId xmlns:a16="http://schemas.microsoft.com/office/drawing/2014/main" id="{00000000-0008-0000-0D00-000093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684" name="image17.jpg">
          <a:extLst>
            <a:ext uri="{FF2B5EF4-FFF2-40B4-BE49-F238E27FC236}">
              <a16:creationId xmlns:a16="http://schemas.microsoft.com/office/drawing/2014/main" id="{00000000-0008-0000-0D00-00009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685" name="image3.png">
          <a:extLst>
            <a:ext uri="{FF2B5EF4-FFF2-40B4-BE49-F238E27FC236}">
              <a16:creationId xmlns:a16="http://schemas.microsoft.com/office/drawing/2014/main" id="{00000000-0008-0000-0D00-000095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1686" name="image17.jpg">
          <a:extLst>
            <a:ext uri="{FF2B5EF4-FFF2-40B4-BE49-F238E27FC236}">
              <a16:creationId xmlns:a16="http://schemas.microsoft.com/office/drawing/2014/main" id="{00000000-0008-0000-0D00-00009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1687" name="image3.png">
          <a:extLst>
            <a:ext uri="{FF2B5EF4-FFF2-40B4-BE49-F238E27FC236}">
              <a16:creationId xmlns:a16="http://schemas.microsoft.com/office/drawing/2014/main" id="{00000000-0008-0000-0D00-000097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688" name="image17.jpg">
          <a:extLst>
            <a:ext uri="{FF2B5EF4-FFF2-40B4-BE49-F238E27FC236}">
              <a16:creationId xmlns:a16="http://schemas.microsoft.com/office/drawing/2014/main" id="{00000000-0008-0000-0D00-00009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689" name="image3.png">
          <a:extLst>
            <a:ext uri="{FF2B5EF4-FFF2-40B4-BE49-F238E27FC236}">
              <a16:creationId xmlns:a16="http://schemas.microsoft.com/office/drawing/2014/main" id="{00000000-0008-0000-0D00-000099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690" name="image17.jpg">
          <a:extLst>
            <a:ext uri="{FF2B5EF4-FFF2-40B4-BE49-F238E27FC236}">
              <a16:creationId xmlns:a16="http://schemas.microsoft.com/office/drawing/2014/main" id="{00000000-0008-0000-0D00-00009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691" name="image3.png">
          <a:extLst>
            <a:ext uri="{FF2B5EF4-FFF2-40B4-BE49-F238E27FC236}">
              <a16:creationId xmlns:a16="http://schemas.microsoft.com/office/drawing/2014/main" id="{00000000-0008-0000-0D00-00009B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692" name="image17.jpg">
          <a:extLst>
            <a:ext uri="{FF2B5EF4-FFF2-40B4-BE49-F238E27FC236}">
              <a16:creationId xmlns:a16="http://schemas.microsoft.com/office/drawing/2014/main" id="{00000000-0008-0000-0D00-00009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693" name="image3.png">
          <a:extLst>
            <a:ext uri="{FF2B5EF4-FFF2-40B4-BE49-F238E27FC236}">
              <a16:creationId xmlns:a16="http://schemas.microsoft.com/office/drawing/2014/main" id="{00000000-0008-0000-0D00-00009D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1694" name="image17.jpg">
          <a:extLst>
            <a:ext uri="{FF2B5EF4-FFF2-40B4-BE49-F238E27FC236}">
              <a16:creationId xmlns:a16="http://schemas.microsoft.com/office/drawing/2014/main" id="{00000000-0008-0000-0D00-00009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1695" name="image3.png">
          <a:extLst>
            <a:ext uri="{FF2B5EF4-FFF2-40B4-BE49-F238E27FC236}">
              <a16:creationId xmlns:a16="http://schemas.microsoft.com/office/drawing/2014/main" id="{00000000-0008-0000-0D00-00009F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696" name="image17.jpg">
          <a:extLst>
            <a:ext uri="{FF2B5EF4-FFF2-40B4-BE49-F238E27FC236}">
              <a16:creationId xmlns:a16="http://schemas.microsoft.com/office/drawing/2014/main" id="{00000000-0008-0000-0D00-0000A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697" name="image3.png">
          <a:extLst>
            <a:ext uri="{FF2B5EF4-FFF2-40B4-BE49-F238E27FC236}">
              <a16:creationId xmlns:a16="http://schemas.microsoft.com/office/drawing/2014/main" id="{00000000-0008-0000-0D00-0000A1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698" name="image17.jpg">
          <a:extLst>
            <a:ext uri="{FF2B5EF4-FFF2-40B4-BE49-F238E27FC236}">
              <a16:creationId xmlns:a16="http://schemas.microsoft.com/office/drawing/2014/main" id="{00000000-0008-0000-0D00-0000A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699" name="image3.png">
          <a:extLst>
            <a:ext uri="{FF2B5EF4-FFF2-40B4-BE49-F238E27FC236}">
              <a16:creationId xmlns:a16="http://schemas.microsoft.com/office/drawing/2014/main" id="{00000000-0008-0000-0D00-0000A3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700" name="image17.jpg">
          <a:extLst>
            <a:ext uri="{FF2B5EF4-FFF2-40B4-BE49-F238E27FC236}">
              <a16:creationId xmlns:a16="http://schemas.microsoft.com/office/drawing/2014/main" id="{00000000-0008-0000-0D00-0000A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701" name="image3.png">
          <a:extLst>
            <a:ext uri="{FF2B5EF4-FFF2-40B4-BE49-F238E27FC236}">
              <a16:creationId xmlns:a16="http://schemas.microsoft.com/office/drawing/2014/main" id="{00000000-0008-0000-0D00-0000A5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1702" name="image17.jpg">
          <a:extLst>
            <a:ext uri="{FF2B5EF4-FFF2-40B4-BE49-F238E27FC236}">
              <a16:creationId xmlns:a16="http://schemas.microsoft.com/office/drawing/2014/main" id="{00000000-0008-0000-0D00-0000A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1703" name="image3.png">
          <a:extLst>
            <a:ext uri="{FF2B5EF4-FFF2-40B4-BE49-F238E27FC236}">
              <a16:creationId xmlns:a16="http://schemas.microsoft.com/office/drawing/2014/main" id="{00000000-0008-0000-0D00-0000A7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704" name="image17.jpg">
          <a:extLst>
            <a:ext uri="{FF2B5EF4-FFF2-40B4-BE49-F238E27FC236}">
              <a16:creationId xmlns:a16="http://schemas.microsoft.com/office/drawing/2014/main" id="{00000000-0008-0000-0D00-0000A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705" name="image3.png">
          <a:extLst>
            <a:ext uri="{FF2B5EF4-FFF2-40B4-BE49-F238E27FC236}">
              <a16:creationId xmlns:a16="http://schemas.microsoft.com/office/drawing/2014/main" id="{00000000-0008-0000-0D00-0000A9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706" name="image17.jpg">
          <a:extLst>
            <a:ext uri="{FF2B5EF4-FFF2-40B4-BE49-F238E27FC236}">
              <a16:creationId xmlns:a16="http://schemas.microsoft.com/office/drawing/2014/main" id="{00000000-0008-0000-0D00-0000A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707" name="image3.png">
          <a:extLst>
            <a:ext uri="{FF2B5EF4-FFF2-40B4-BE49-F238E27FC236}">
              <a16:creationId xmlns:a16="http://schemas.microsoft.com/office/drawing/2014/main" id="{00000000-0008-0000-0D00-0000AB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708" name="image17.jpg">
          <a:extLst>
            <a:ext uri="{FF2B5EF4-FFF2-40B4-BE49-F238E27FC236}">
              <a16:creationId xmlns:a16="http://schemas.microsoft.com/office/drawing/2014/main" id="{00000000-0008-0000-0D00-0000A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709" name="image3.png">
          <a:extLst>
            <a:ext uri="{FF2B5EF4-FFF2-40B4-BE49-F238E27FC236}">
              <a16:creationId xmlns:a16="http://schemas.microsoft.com/office/drawing/2014/main" id="{00000000-0008-0000-0D00-0000AD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1710" name="image17.jpg">
          <a:extLst>
            <a:ext uri="{FF2B5EF4-FFF2-40B4-BE49-F238E27FC236}">
              <a16:creationId xmlns:a16="http://schemas.microsoft.com/office/drawing/2014/main" id="{00000000-0008-0000-0D00-0000A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1711" name="image3.png">
          <a:extLst>
            <a:ext uri="{FF2B5EF4-FFF2-40B4-BE49-F238E27FC236}">
              <a16:creationId xmlns:a16="http://schemas.microsoft.com/office/drawing/2014/main" id="{00000000-0008-0000-0D00-0000AF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712" name="image17.jpg">
          <a:extLst>
            <a:ext uri="{FF2B5EF4-FFF2-40B4-BE49-F238E27FC236}">
              <a16:creationId xmlns:a16="http://schemas.microsoft.com/office/drawing/2014/main" id="{00000000-0008-0000-0D00-0000B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713" name="image3.png">
          <a:extLst>
            <a:ext uri="{FF2B5EF4-FFF2-40B4-BE49-F238E27FC236}">
              <a16:creationId xmlns:a16="http://schemas.microsoft.com/office/drawing/2014/main" id="{00000000-0008-0000-0D00-0000B1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714" name="image17.jpg">
          <a:extLst>
            <a:ext uri="{FF2B5EF4-FFF2-40B4-BE49-F238E27FC236}">
              <a16:creationId xmlns:a16="http://schemas.microsoft.com/office/drawing/2014/main" id="{00000000-0008-0000-0D00-0000B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715" name="image3.png">
          <a:extLst>
            <a:ext uri="{FF2B5EF4-FFF2-40B4-BE49-F238E27FC236}">
              <a16:creationId xmlns:a16="http://schemas.microsoft.com/office/drawing/2014/main" id="{00000000-0008-0000-0D00-0000B3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716" name="image17.jpg">
          <a:extLst>
            <a:ext uri="{FF2B5EF4-FFF2-40B4-BE49-F238E27FC236}">
              <a16:creationId xmlns:a16="http://schemas.microsoft.com/office/drawing/2014/main" id="{00000000-0008-0000-0D00-0000B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717" name="image3.png">
          <a:extLst>
            <a:ext uri="{FF2B5EF4-FFF2-40B4-BE49-F238E27FC236}">
              <a16:creationId xmlns:a16="http://schemas.microsoft.com/office/drawing/2014/main" id="{00000000-0008-0000-0D00-0000B5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1718" name="image17.jpg">
          <a:extLst>
            <a:ext uri="{FF2B5EF4-FFF2-40B4-BE49-F238E27FC236}">
              <a16:creationId xmlns:a16="http://schemas.microsoft.com/office/drawing/2014/main" id="{00000000-0008-0000-0D00-0000B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1719" name="image3.png">
          <a:extLst>
            <a:ext uri="{FF2B5EF4-FFF2-40B4-BE49-F238E27FC236}">
              <a16:creationId xmlns:a16="http://schemas.microsoft.com/office/drawing/2014/main" id="{00000000-0008-0000-0D00-0000B7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720" name="image17.jpg">
          <a:extLst>
            <a:ext uri="{FF2B5EF4-FFF2-40B4-BE49-F238E27FC236}">
              <a16:creationId xmlns:a16="http://schemas.microsoft.com/office/drawing/2014/main" id="{00000000-0008-0000-0D00-0000B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721" name="image3.png">
          <a:extLst>
            <a:ext uri="{FF2B5EF4-FFF2-40B4-BE49-F238E27FC236}">
              <a16:creationId xmlns:a16="http://schemas.microsoft.com/office/drawing/2014/main" id="{00000000-0008-0000-0D00-0000B9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722" name="image17.jpg">
          <a:extLst>
            <a:ext uri="{FF2B5EF4-FFF2-40B4-BE49-F238E27FC236}">
              <a16:creationId xmlns:a16="http://schemas.microsoft.com/office/drawing/2014/main" id="{00000000-0008-0000-0D00-0000B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723" name="image3.png">
          <a:extLst>
            <a:ext uri="{FF2B5EF4-FFF2-40B4-BE49-F238E27FC236}">
              <a16:creationId xmlns:a16="http://schemas.microsoft.com/office/drawing/2014/main" id="{00000000-0008-0000-0D00-0000BB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724" name="image17.jpg">
          <a:extLst>
            <a:ext uri="{FF2B5EF4-FFF2-40B4-BE49-F238E27FC236}">
              <a16:creationId xmlns:a16="http://schemas.microsoft.com/office/drawing/2014/main" id="{00000000-0008-0000-0D00-0000B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725" name="image3.png">
          <a:extLst>
            <a:ext uri="{FF2B5EF4-FFF2-40B4-BE49-F238E27FC236}">
              <a16:creationId xmlns:a16="http://schemas.microsoft.com/office/drawing/2014/main" id="{00000000-0008-0000-0D00-0000BD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1726" name="image17.jpg">
          <a:extLst>
            <a:ext uri="{FF2B5EF4-FFF2-40B4-BE49-F238E27FC236}">
              <a16:creationId xmlns:a16="http://schemas.microsoft.com/office/drawing/2014/main" id="{00000000-0008-0000-0D00-0000B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1727" name="image3.png">
          <a:extLst>
            <a:ext uri="{FF2B5EF4-FFF2-40B4-BE49-F238E27FC236}">
              <a16:creationId xmlns:a16="http://schemas.microsoft.com/office/drawing/2014/main" id="{00000000-0008-0000-0D00-0000BF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728" name="image17.jpg">
          <a:extLst>
            <a:ext uri="{FF2B5EF4-FFF2-40B4-BE49-F238E27FC236}">
              <a16:creationId xmlns:a16="http://schemas.microsoft.com/office/drawing/2014/main" id="{00000000-0008-0000-0D00-0000C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729" name="image3.png">
          <a:extLst>
            <a:ext uri="{FF2B5EF4-FFF2-40B4-BE49-F238E27FC236}">
              <a16:creationId xmlns:a16="http://schemas.microsoft.com/office/drawing/2014/main" id="{00000000-0008-0000-0D00-0000C1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730" name="image17.jpg">
          <a:extLst>
            <a:ext uri="{FF2B5EF4-FFF2-40B4-BE49-F238E27FC236}">
              <a16:creationId xmlns:a16="http://schemas.microsoft.com/office/drawing/2014/main" id="{00000000-0008-0000-0D00-0000C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731" name="image3.png">
          <a:extLst>
            <a:ext uri="{FF2B5EF4-FFF2-40B4-BE49-F238E27FC236}">
              <a16:creationId xmlns:a16="http://schemas.microsoft.com/office/drawing/2014/main" id="{00000000-0008-0000-0D00-0000C3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732" name="image17.jpg">
          <a:extLst>
            <a:ext uri="{FF2B5EF4-FFF2-40B4-BE49-F238E27FC236}">
              <a16:creationId xmlns:a16="http://schemas.microsoft.com/office/drawing/2014/main" id="{00000000-0008-0000-0D00-0000C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733" name="image3.png">
          <a:extLst>
            <a:ext uri="{FF2B5EF4-FFF2-40B4-BE49-F238E27FC236}">
              <a16:creationId xmlns:a16="http://schemas.microsoft.com/office/drawing/2014/main" id="{00000000-0008-0000-0D00-0000C5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1734" name="image17.jpg">
          <a:extLst>
            <a:ext uri="{FF2B5EF4-FFF2-40B4-BE49-F238E27FC236}">
              <a16:creationId xmlns:a16="http://schemas.microsoft.com/office/drawing/2014/main" id="{00000000-0008-0000-0D00-0000C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1735" name="image3.png">
          <a:extLst>
            <a:ext uri="{FF2B5EF4-FFF2-40B4-BE49-F238E27FC236}">
              <a16:creationId xmlns:a16="http://schemas.microsoft.com/office/drawing/2014/main" id="{00000000-0008-0000-0D00-0000C7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736" name="image17.jpg">
          <a:extLst>
            <a:ext uri="{FF2B5EF4-FFF2-40B4-BE49-F238E27FC236}">
              <a16:creationId xmlns:a16="http://schemas.microsoft.com/office/drawing/2014/main" id="{00000000-0008-0000-0D00-0000C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737" name="image3.png">
          <a:extLst>
            <a:ext uri="{FF2B5EF4-FFF2-40B4-BE49-F238E27FC236}">
              <a16:creationId xmlns:a16="http://schemas.microsoft.com/office/drawing/2014/main" id="{00000000-0008-0000-0D00-0000C9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738" name="image17.jpg">
          <a:extLst>
            <a:ext uri="{FF2B5EF4-FFF2-40B4-BE49-F238E27FC236}">
              <a16:creationId xmlns:a16="http://schemas.microsoft.com/office/drawing/2014/main" id="{00000000-0008-0000-0D00-0000C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739" name="image3.png">
          <a:extLst>
            <a:ext uri="{FF2B5EF4-FFF2-40B4-BE49-F238E27FC236}">
              <a16:creationId xmlns:a16="http://schemas.microsoft.com/office/drawing/2014/main" id="{00000000-0008-0000-0D00-0000CB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740" name="image17.jpg">
          <a:extLst>
            <a:ext uri="{FF2B5EF4-FFF2-40B4-BE49-F238E27FC236}">
              <a16:creationId xmlns:a16="http://schemas.microsoft.com/office/drawing/2014/main" id="{00000000-0008-0000-0D00-0000C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741" name="image3.png">
          <a:extLst>
            <a:ext uri="{FF2B5EF4-FFF2-40B4-BE49-F238E27FC236}">
              <a16:creationId xmlns:a16="http://schemas.microsoft.com/office/drawing/2014/main" id="{00000000-0008-0000-0D00-0000CD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1742" name="image17.jpg">
          <a:extLst>
            <a:ext uri="{FF2B5EF4-FFF2-40B4-BE49-F238E27FC236}">
              <a16:creationId xmlns:a16="http://schemas.microsoft.com/office/drawing/2014/main" id="{00000000-0008-0000-0D00-0000C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1743" name="image3.png">
          <a:extLst>
            <a:ext uri="{FF2B5EF4-FFF2-40B4-BE49-F238E27FC236}">
              <a16:creationId xmlns:a16="http://schemas.microsoft.com/office/drawing/2014/main" id="{00000000-0008-0000-0D00-0000CF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744" name="image17.jpg">
          <a:extLst>
            <a:ext uri="{FF2B5EF4-FFF2-40B4-BE49-F238E27FC236}">
              <a16:creationId xmlns:a16="http://schemas.microsoft.com/office/drawing/2014/main" id="{00000000-0008-0000-0D00-0000D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745" name="image3.png">
          <a:extLst>
            <a:ext uri="{FF2B5EF4-FFF2-40B4-BE49-F238E27FC236}">
              <a16:creationId xmlns:a16="http://schemas.microsoft.com/office/drawing/2014/main" id="{00000000-0008-0000-0D00-0000D1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746" name="image17.jpg">
          <a:extLst>
            <a:ext uri="{FF2B5EF4-FFF2-40B4-BE49-F238E27FC236}">
              <a16:creationId xmlns:a16="http://schemas.microsoft.com/office/drawing/2014/main" id="{00000000-0008-0000-0D00-0000D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747" name="image3.png">
          <a:extLst>
            <a:ext uri="{FF2B5EF4-FFF2-40B4-BE49-F238E27FC236}">
              <a16:creationId xmlns:a16="http://schemas.microsoft.com/office/drawing/2014/main" id="{00000000-0008-0000-0D00-0000D3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748" name="image17.jpg">
          <a:extLst>
            <a:ext uri="{FF2B5EF4-FFF2-40B4-BE49-F238E27FC236}">
              <a16:creationId xmlns:a16="http://schemas.microsoft.com/office/drawing/2014/main" id="{00000000-0008-0000-0D00-0000D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749" name="image3.png">
          <a:extLst>
            <a:ext uri="{FF2B5EF4-FFF2-40B4-BE49-F238E27FC236}">
              <a16:creationId xmlns:a16="http://schemas.microsoft.com/office/drawing/2014/main" id="{00000000-0008-0000-0D00-0000D5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1750" name="image17.jpg">
          <a:extLst>
            <a:ext uri="{FF2B5EF4-FFF2-40B4-BE49-F238E27FC236}">
              <a16:creationId xmlns:a16="http://schemas.microsoft.com/office/drawing/2014/main" id="{00000000-0008-0000-0D00-0000D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751" name="image3.png">
          <a:extLst>
            <a:ext uri="{FF2B5EF4-FFF2-40B4-BE49-F238E27FC236}">
              <a16:creationId xmlns:a16="http://schemas.microsoft.com/office/drawing/2014/main" id="{00000000-0008-0000-0D00-0000D7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752" name="image17.jpg">
          <a:extLst>
            <a:ext uri="{FF2B5EF4-FFF2-40B4-BE49-F238E27FC236}">
              <a16:creationId xmlns:a16="http://schemas.microsoft.com/office/drawing/2014/main" id="{00000000-0008-0000-0D00-0000D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753" name="image3.png">
          <a:extLst>
            <a:ext uri="{FF2B5EF4-FFF2-40B4-BE49-F238E27FC236}">
              <a16:creationId xmlns:a16="http://schemas.microsoft.com/office/drawing/2014/main" id="{00000000-0008-0000-0D00-0000D9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754" name="image17.jpg">
          <a:extLst>
            <a:ext uri="{FF2B5EF4-FFF2-40B4-BE49-F238E27FC236}">
              <a16:creationId xmlns:a16="http://schemas.microsoft.com/office/drawing/2014/main" id="{00000000-0008-0000-0D00-0000D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755" name="image3.png">
          <a:extLst>
            <a:ext uri="{FF2B5EF4-FFF2-40B4-BE49-F238E27FC236}">
              <a16:creationId xmlns:a16="http://schemas.microsoft.com/office/drawing/2014/main" id="{00000000-0008-0000-0D00-0000DB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756" name="image17.jpg">
          <a:extLst>
            <a:ext uri="{FF2B5EF4-FFF2-40B4-BE49-F238E27FC236}">
              <a16:creationId xmlns:a16="http://schemas.microsoft.com/office/drawing/2014/main" id="{00000000-0008-0000-0D00-0000D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757" name="image3.png">
          <a:extLst>
            <a:ext uri="{FF2B5EF4-FFF2-40B4-BE49-F238E27FC236}">
              <a16:creationId xmlns:a16="http://schemas.microsoft.com/office/drawing/2014/main" id="{00000000-0008-0000-0D00-0000DD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1758" name="image17.jpg">
          <a:extLst>
            <a:ext uri="{FF2B5EF4-FFF2-40B4-BE49-F238E27FC236}">
              <a16:creationId xmlns:a16="http://schemas.microsoft.com/office/drawing/2014/main" id="{00000000-0008-0000-0D00-0000D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759" name="image3.png">
          <a:extLst>
            <a:ext uri="{FF2B5EF4-FFF2-40B4-BE49-F238E27FC236}">
              <a16:creationId xmlns:a16="http://schemas.microsoft.com/office/drawing/2014/main" id="{00000000-0008-0000-0D00-0000DF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760" name="image17.jpg">
          <a:extLst>
            <a:ext uri="{FF2B5EF4-FFF2-40B4-BE49-F238E27FC236}">
              <a16:creationId xmlns:a16="http://schemas.microsoft.com/office/drawing/2014/main" id="{00000000-0008-0000-0D00-0000E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761" name="image3.png">
          <a:extLst>
            <a:ext uri="{FF2B5EF4-FFF2-40B4-BE49-F238E27FC236}">
              <a16:creationId xmlns:a16="http://schemas.microsoft.com/office/drawing/2014/main" id="{00000000-0008-0000-0D00-0000E1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762" name="image17.jpg">
          <a:extLst>
            <a:ext uri="{FF2B5EF4-FFF2-40B4-BE49-F238E27FC236}">
              <a16:creationId xmlns:a16="http://schemas.microsoft.com/office/drawing/2014/main" id="{00000000-0008-0000-0D00-0000E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763" name="image3.png">
          <a:extLst>
            <a:ext uri="{FF2B5EF4-FFF2-40B4-BE49-F238E27FC236}">
              <a16:creationId xmlns:a16="http://schemas.microsoft.com/office/drawing/2014/main" id="{00000000-0008-0000-0D00-0000E3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764" name="image17.jpg">
          <a:extLst>
            <a:ext uri="{FF2B5EF4-FFF2-40B4-BE49-F238E27FC236}">
              <a16:creationId xmlns:a16="http://schemas.microsoft.com/office/drawing/2014/main" id="{00000000-0008-0000-0D00-0000E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765" name="image3.png">
          <a:extLst>
            <a:ext uri="{FF2B5EF4-FFF2-40B4-BE49-F238E27FC236}">
              <a16:creationId xmlns:a16="http://schemas.microsoft.com/office/drawing/2014/main" id="{00000000-0008-0000-0D00-0000E5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47675"/>
    <xdr:pic>
      <xdr:nvPicPr>
        <xdr:cNvPr id="1766" name="image17.jpg">
          <a:extLst>
            <a:ext uri="{FF2B5EF4-FFF2-40B4-BE49-F238E27FC236}">
              <a16:creationId xmlns:a16="http://schemas.microsoft.com/office/drawing/2014/main" id="{00000000-0008-0000-0D00-0000E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767" name="image3.png">
          <a:extLst>
            <a:ext uri="{FF2B5EF4-FFF2-40B4-BE49-F238E27FC236}">
              <a16:creationId xmlns:a16="http://schemas.microsoft.com/office/drawing/2014/main" id="{00000000-0008-0000-0D00-0000E7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768" name="image17.jpg">
          <a:extLst>
            <a:ext uri="{FF2B5EF4-FFF2-40B4-BE49-F238E27FC236}">
              <a16:creationId xmlns:a16="http://schemas.microsoft.com/office/drawing/2014/main" id="{00000000-0008-0000-0D00-0000E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769" name="image3.png">
          <a:extLst>
            <a:ext uri="{FF2B5EF4-FFF2-40B4-BE49-F238E27FC236}">
              <a16:creationId xmlns:a16="http://schemas.microsoft.com/office/drawing/2014/main" id="{00000000-0008-0000-0D00-0000E9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770" name="image17.jpg">
          <a:extLst>
            <a:ext uri="{FF2B5EF4-FFF2-40B4-BE49-F238E27FC236}">
              <a16:creationId xmlns:a16="http://schemas.microsoft.com/office/drawing/2014/main" id="{00000000-0008-0000-0D00-0000E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771" name="image3.png">
          <a:extLst>
            <a:ext uri="{FF2B5EF4-FFF2-40B4-BE49-F238E27FC236}">
              <a16:creationId xmlns:a16="http://schemas.microsoft.com/office/drawing/2014/main" id="{00000000-0008-0000-0D00-0000EB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772" name="image17.jpg">
          <a:extLst>
            <a:ext uri="{FF2B5EF4-FFF2-40B4-BE49-F238E27FC236}">
              <a16:creationId xmlns:a16="http://schemas.microsoft.com/office/drawing/2014/main" id="{00000000-0008-0000-0D00-0000E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773" name="image3.png">
          <a:extLst>
            <a:ext uri="{FF2B5EF4-FFF2-40B4-BE49-F238E27FC236}">
              <a16:creationId xmlns:a16="http://schemas.microsoft.com/office/drawing/2014/main" id="{00000000-0008-0000-0D00-0000ED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47675"/>
    <xdr:pic>
      <xdr:nvPicPr>
        <xdr:cNvPr id="1774" name="image17.jpg">
          <a:extLst>
            <a:ext uri="{FF2B5EF4-FFF2-40B4-BE49-F238E27FC236}">
              <a16:creationId xmlns:a16="http://schemas.microsoft.com/office/drawing/2014/main" id="{00000000-0008-0000-0D00-0000E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775" name="image3.png">
          <a:extLst>
            <a:ext uri="{FF2B5EF4-FFF2-40B4-BE49-F238E27FC236}">
              <a16:creationId xmlns:a16="http://schemas.microsoft.com/office/drawing/2014/main" id="{00000000-0008-0000-0D00-0000EF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776" name="image17.jpg">
          <a:extLst>
            <a:ext uri="{FF2B5EF4-FFF2-40B4-BE49-F238E27FC236}">
              <a16:creationId xmlns:a16="http://schemas.microsoft.com/office/drawing/2014/main" id="{00000000-0008-0000-0D00-0000F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777" name="image3.png">
          <a:extLst>
            <a:ext uri="{FF2B5EF4-FFF2-40B4-BE49-F238E27FC236}">
              <a16:creationId xmlns:a16="http://schemas.microsoft.com/office/drawing/2014/main" id="{00000000-0008-0000-0D00-0000F1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778" name="image17.jpg">
          <a:extLst>
            <a:ext uri="{FF2B5EF4-FFF2-40B4-BE49-F238E27FC236}">
              <a16:creationId xmlns:a16="http://schemas.microsoft.com/office/drawing/2014/main" id="{00000000-0008-0000-0D00-0000F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779" name="image3.png">
          <a:extLst>
            <a:ext uri="{FF2B5EF4-FFF2-40B4-BE49-F238E27FC236}">
              <a16:creationId xmlns:a16="http://schemas.microsoft.com/office/drawing/2014/main" id="{00000000-0008-0000-0D00-0000F3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780" name="image17.jpg">
          <a:extLst>
            <a:ext uri="{FF2B5EF4-FFF2-40B4-BE49-F238E27FC236}">
              <a16:creationId xmlns:a16="http://schemas.microsoft.com/office/drawing/2014/main" id="{00000000-0008-0000-0D00-0000F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781" name="image3.png">
          <a:extLst>
            <a:ext uri="{FF2B5EF4-FFF2-40B4-BE49-F238E27FC236}">
              <a16:creationId xmlns:a16="http://schemas.microsoft.com/office/drawing/2014/main" id="{00000000-0008-0000-0D00-0000F5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1782" name="image17.jpg">
          <a:extLst>
            <a:ext uri="{FF2B5EF4-FFF2-40B4-BE49-F238E27FC236}">
              <a16:creationId xmlns:a16="http://schemas.microsoft.com/office/drawing/2014/main" id="{00000000-0008-0000-0D00-0000F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1783" name="image3.png">
          <a:extLst>
            <a:ext uri="{FF2B5EF4-FFF2-40B4-BE49-F238E27FC236}">
              <a16:creationId xmlns:a16="http://schemas.microsoft.com/office/drawing/2014/main" id="{00000000-0008-0000-0D00-0000F7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784" name="image17.jpg">
          <a:extLst>
            <a:ext uri="{FF2B5EF4-FFF2-40B4-BE49-F238E27FC236}">
              <a16:creationId xmlns:a16="http://schemas.microsoft.com/office/drawing/2014/main" id="{00000000-0008-0000-0D00-0000F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785" name="image3.png">
          <a:extLst>
            <a:ext uri="{FF2B5EF4-FFF2-40B4-BE49-F238E27FC236}">
              <a16:creationId xmlns:a16="http://schemas.microsoft.com/office/drawing/2014/main" id="{00000000-0008-0000-0D00-0000F9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786" name="image17.jpg">
          <a:extLst>
            <a:ext uri="{FF2B5EF4-FFF2-40B4-BE49-F238E27FC236}">
              <a16:creationId xmlns:a16="http://schemas.microsoft.com/office/drawing/2014/main" id="{00000000-0008-0000-0D00-0000F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787" name="image3.png">
          <a:extLst>
            <a:ext uri="{FF2B5EF4-FFF2-40B4-BE49-F238E27FC236}">
              <a16:creationId xmlns:a16="http://schemas.microsoft.com/office/drawing/2014/main" id="{00000000-0008-0000-0D00-0000FB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788" name="image17.jpg">
          <a:extLst>
            <a:ext uri="{FF2B5EF4-FFF2-40B4-BE49-F238E27FC236}">
              <a16:creationId xmlns:a16="http://schemas.microsoft.com/office/drawing/2014/main" id="{00000000-0008-0000-0D00-0000F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789" name="image3.png">
          <a:extLst>
            <a:ext uri="{FF2B5EF4-FFF2-40B4-BE49-F238E27FC236}">
              <a16:creationId xmlns:a16="http://schemas.microsoft.com/office/drawing/2014/main" id="{00000000-0008-0000-0D00-0000FD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1790" name="image17.jpg">
          <a:extLst>
            <a:ext uri="{FF2B5EF4-FFF2-40B4-BE49-F238E27FC236}">
              <a16:creationId xmlns:a16="http://schemas.microsoft.com/office/drawing/2014/main" id="{00000000-0008-0000-0D00-0000F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1791" name="image3.png">
          <a:extLst>
            <a:ext uri="{FF2B5EF4-FFF2-40B4-BE49-F238E27FC236}">
              <a16:creationId xmlns:a16="http://schemas.microsoft.com/office/drawing/2014/main" id="{00000000-0008-0000-0D00-0000FF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792" name="image17.jpg">
          <a:extLst>
            <a:ext uri="{FF2B5EF4-FFF2-40B4-BE49-F238E27FC236}">
              <a16:creationId xmlns:a16="http://schemas.microsoft.com/office/drawing/2014/main" id="{00000000-0008-0000-0D00-00000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793" name="image3.png">
          <a:extLst>
            <a:ext uri="{FF2B5EF4-FFF2-40B4-BE49-F238E27FC236}">
              <a16:creationId xmlns:a16="http://schemas.microsoft.com/office/drawing/2014/main" id="{00000000-0008-0000-0D00-000001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794" name="image17.jpg">
          <a:extLst>
            <a:ext uri="{FF2B5EF4-FFF2-40B4-BE49-F238E27FC236}">
              <a16:creationId xmlns:a16="http://schemas.microsoft.com/office/drawing/2014/main" id="{00000000-0008-0000-0D00-00000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795" name="image3.png">
          <a:extLst>
            <a:ext uri="{FF2B5EF4-FFF2-40B4-BE49-F238E27FC236}">
              <a16:creationId xmlns:a16="http://schemas.microsoft.com/office/drawing/2014/main" id="{00000000-0008-0000-0D00-000003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796" name="image17.jpg">
          <a:extLst>
            <a:ext uri="{FF2B5EF4-FFF2-40B4-BE49-F238E27FC236}">
              <a16:creationId xmlns:a16="http://schemas.microsoft.com/office/drawing/2014/main" id="{00000000-0008-0000-0D00-00000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797" name="image3.png">
          <a:extLst>
            <a:ext uri="{FF2B5EF4-FFF2-40B4-BE49-F238E27FC236}">
              <a16:creationId xmlns:a16="http://schemas.microsoft.com/office/drawing/2014/main" id="{00000000-0008-0000-0D00-000005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1798" name="image17.jpg">
          <a:extLst>
            <a:ext uri="{FF2B5EF4-FFF2-40B4-BE49-F238E27FC236}">
              <a16:creationId xmlns:a16="http://schemas.microsoft.com/office/drawing/2014/main" id="{00000000-0008-0000-0D00-00000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1799" name="image3.png">
          <a:extLst>
            <a:ext uri="{FF2B5EF4-FFF2-40B4-BE49-F238E27FC236}">
              <a16:creationId xmlns:a16="http://schemas.microsoft.com/office/drawing/2014/main" id="{00000000-0008-0000-0D00-000007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800" name="image17.jpg">
          <a:extLst>
            <a:ext uri="{FF2B5EF4-FFF2-40B4-BE49-F238E27FC236}">
              <a16:creationId xmlns:a16="http://schemas.microsoft.com/office/drawing/2014/main" id="{00000000-0008-0000-0D00-00000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801" name="image3.png">
          <a:extLst>
            <a:ext uri="{FF2B5EF4-FFF2-40B4-BE49-F238E27FC236}">
              <a16:creationId xmlns:a16="http://schemas.microsoft.com/office/drawing/2014/main" id="{00000000-0008-0000-0D00-000009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802" name="image17.jpg">
          <a:extLst>
            <a:ext uri="{FF2B5EF4-FFF2-40B4-BE49-F238E27FC236}">
              <a16:creationId xmlns:a16="http://schemas.microsoft.com/office/drawing/2014/main" id="{00000000-0008-0000-0D00-00000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803" name="image3.png">
          <a:extLst>
            <a:ext uri="{FF2B5EF4-FFF2-40B4-BE49-F238E27FC236}">
              <a16:creationId xmlns:a16="http://schemas.microsoft.com/office/drawing/2014/main" id="{00000000-0008-0000-0D00-00000B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804" name="image17.jpg">
          <a:extLst>
            <a:ext uri="{FF2B5EF4-FFF2-40B4-BE49-F238E27FC236}">
              <a16:creationId xmlns:a16="http://schemas.microsoft.com/office/drawing/2014/main" id="{00000000-0008-0000-0D00-00000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805" name="image3.png">
          <a:extLst>
            <a:ext uri="{FF2B5EF4-FFF2-40B4-BE49-F238E27FC236}">
              <a16:creationId xmlns:a16="http://schemas.microsoft.com/office/drawing/2014/main" id="{00000000-0008-0000-0D00-00000D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1806" name="image17.jpg">
          <a:extLst>
            <a:ext uri="{FF2B5EF4-FFF2-40B4-BE49-F238E27FC236}">
              <a16:creationId xmlns:a16="http://schemas.microsoft.com/office/drawing/2014/main" id="{00000000-0008-0000-0D00-00000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1807" name="image3.png">
          <a:extLst>
            <a:ext uri="{FF2B5EF4-FFF2-40B4-BE49-F238E27FC236}">
              <a16:creationId xmlns:a16="http://schemas.microsoft.com/office/drawing/2014/main" id="{00000000-0008-0000-0D00-00000F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808" name="image17.jpg">
          <a:extLst>
            <a:ext uri="{FF2B5EF4-FFF2-40B4-BE49-F238E27FC236}">
              <a16:creationId xmlns:a16="http://schemas.microsoft.com/office/drawing/2014/main" id="{00000000-0008-0000-0D00-00001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809" name="image3.png">
          <a:extLst>
            <a:ext uri="{FF2B5EF4-FFF2-40B4-BE49-F238E27FC236}">
              <a16:creationId xmlns:a16="http://schemas.microsoft.com/office/drawing/2014/main" id="{00000000-0008-0000-0D00-000011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810" name="image17.jpg">
          <a:extLst>
            <a:ext uri="{FF2B5EF4-FFF2-40B4-BE49-F238E27FC236}">
              <a16:creationId xmlns:a16="http://schemas.microsoft.com/office/drawing/2014/main" id="{00000000-0008-0000-0D00-00001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811" name="image3.png">
          <a:extLst>
            <a:ext uri="{FF2B5EF4-FFF2-40B4-BE49-F238E27FC236}">
              <a16:creationId xmlns:a16="http://schemas.microsoft.com/office/drawing/2014/main" id="{00000000-0008-0000-0D00-000013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812" name="image17.jpg">
          <a:extLst>
            <a:ext uri="{FF2B5EF4-FFF2-40B4-BE49-F238E27FC236}">
              <a16:creationId xmlns:a16="http://schemas.microsoft.com/office/drawing/2014/main" id="{00000000-0008-0000-0D00-00001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813" name="image3.png">
          <a:extLst>
            <a:ext uri="{FF2B5EF4-FFF2-40B4-BE49-F238E27FC236}">
              <a16:creationId xmlns:a16="http://schemas.microsoft.com/office/drawing/2014/main" id="{00000000-0008-0000-0D00-000015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1814" name="image17.jpg">
          <a:extLst>
            <a:ext uri="{FF2B5EF4-FFF2-40B4-BE49-F238E27FC236}">
              <a16:creationId xmlns:a16="http://schemas.microsoft.com/office/drawing/2014/main" id="{00000000-0008-0000-0D00-00001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1815" name="image3.png">
          <a:extLst>
            <a:ext uri="{FF2B5EF4-FFF2-40B4-BE49-F238E27FC236}">
              <a16:creationId xmlns:a16="http://schemas.microsoft.com/office/drawing/2014/main" id="{00000000-0008-0000-0D00-000017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816" name="image17.jpg">
          <a:extLst>
            <a:ext uri="{FF2B5EF4-FFF2-40B4-BE49-F238E27FC236}">
              <a16:creationId xmlns:a16="http://schemas.microsoft.com/office/drawing/2014/main" id="{00000000-0008-0000-0D00-00001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817" name="image3.png">
          <a:extLst>
            <a:ext uri="{FF2B5EF4-FFF2-40B4-BE49-F238E27FC236}">
              <a16:creationId xmlns:a16="http://schemas.microsoft.com/office/drawing/2014/main" id="{00000000-0008-0000-0D00-000019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818" name="image17.jpg">
          <a:extLst>
            <a:ext uri="{FF2B5EF4-FFF2-40B4-BE49-F238E27FC236}">
              <a16:creationId xmlns:a16="http://schemas.microsoft.com/office/drawing/2014/main" id="{00000000-0008-0000-0D00-00001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819" name="image3.png">
          <a:extLst>
            <a:ext uri="{FF2B5EF4-FFF2-40B4-BE49-F238E27FC236}">
              <a16:creationId xmlns:a16="http://schemas.microsoft.com/office/drawing/2014/main" id="{00000000-0008-0000-0D00-00001B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820" name="image17.jpg">
          <a:extLst>
            <a:ext uri="{FF2B5EF4-FFF2-40B4-BE49-F238E27FC236}">
              <a16:creationId xmlns:a16="http://schemas.microsoft.com/office/drawing/2014/main" id="{00000000-0008-0000-0D00-00001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821" name="image3.png">
          <a:extLst>
            <a:ext uri="{FF2B5EF4-FFF2-40B4-BE49-F238E27FC236}">
              <a16:creationId xmlns:a16="http://schemas.microsoft.com/office/drawing/2014/main" id="{00000000-0008-0000-0D00-00001D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1822" name="image17.jpg">
          <a:extLst>
            <a:ext uri="{FF2B5EF4-FFF2-40B4-BE49-F238E27FC236}">
              <a16:creationId xmlns:a16="http://schemas.microsoft.com/office/drawing/2014/main" id="{00000000-0008-0000-0D00-00001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1823" name="image3.png">
          <a:extLst>
            <a:ext uri="{FF2B5EF4-FFF2-40B4-BE49-F238E27FC236}">
              <a16:creationId xmlns:a16="http://schemas.microsoft.com/office/drawing/2014/main" id="{00000000-0008-0000-0D00-00001F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824" name="image17.jpg">
          <a:extLst>
            <a:ext uri="{FF2B5EF4-FFF2-40B4-BE49-F238E27FC236}">
              <a16:creationId xmlns:a16="http://schemas.microsoft.com/office/drawing/2014/main" id="{00000000-0008-0000-0D00-00002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825" name="image3.png">
          <a:extLst>
            <a:ext uri="{FF2B5EF4-FFF2-40B4-BE49-F238E27FC236}">
              <a16:creationId xmlns:a16="http://schemas.microsoft.com/office/drawing/2014/main" id="{00000000-0008-0000-0D00-000021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826" name="image17.jpg">
          <a:extLst>
            <a:ext uri="{FF2B5EF4-FFF2-40B4-BE49-F238E27FC236}">
              <a16:creationId xmlns:a16="http://schemas.microsoft.com/office/drawing/2014/main" id="{00000000-0008-0000-0D00-00002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827" name="image3.png">
          <a:extLst>
            <a:ext uri="{FF2B5EF4-FFF2-40B4-BE49-F238E27FC236}">
              <a16:creationId xmlns:a16="http://schemas.microsoft.com/office/drawing/2014/main" id="{00000000-0008-0000-0D00-000023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828" name="image17.jpg">
          <a:extLst>
            <a:ext uri="{FF2B5EF4-FFF2-40B4-BE49-F238E27FC236}">
              <a16:creationId xmlns:a16="http://schemas.microsoft.com/office/drawing/2014/main" id="{00000000-0008-0000-0D00-00002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829" name="image3.png">
          <a:extLst>
            <a:ext uri="{FF2B5EF4-FFF2-40B4-BE49-F238E27FC236}">
              <a16:creationId xmlns:a16="http://schemas.microsoft.com/office/drawing/2014/main" id="{00000000-0008-0000-0D00-000025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1830" name="image17.jpg">
          <a:extLst>
            <a:ext uri="{FF2B5EF4-FFF2-40B4-BE49-F238E27FC236}">
              <a16:creationId xmlns:a16="http://schemas.microsoft.com/office/drawing/2014/main" id="{00000000-0008-0000-0D00-00002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1831" name="image3.png">
          <a:extLst>
            <a:ext uri="{FF2B5EF4-FFF2-40B4-BE49-F238E27FC236}">
              <a16:creationId xmlns:a16="http://schemas.microsoft.com/office/drawing/2014/main" id="{00000000-0008-0000-0D00-000027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832" name="image17.jpg">
          <a:extLst>
            <a:ext uri="{FF2B5EF4-FFF2-40B4-BE49-F238E27FC236}">
              <a16:creationId xmlns:a16="http://schemas.microsoft.com/office/drawing/2014/main" id="{00000000-0008-0000-0D00-00002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833" name="image3.png">
          <a:extLst>
            <a:ext uri="{FF2B5EF4-FFF2-40B4-BE49-F238E27FC236}">
              <a16:creationId xmlns:a16="http://schemas.microsoft.com/office/drawing/2014/main" id="{00000000-0008-0000-0D00-000029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834" name="image17.jpg">
          <a:extLst>
            <a:ext uri="{FF2B5EF4-FFF2-40B4-BE49-F238E27FC236}">
              <a16:creationId xmlns:a16="http://schemas.microsoft.com/office/drawing/2014/main" id="{00000000-0008-0000-0D00-00002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835" name="image3.png">
          <a:extLst>
            <a:ext uri="{FF2B5EF4-FFF2-40B4-BE49-F238E27FC236}">
              <a16:creationId xmlns:a16="http://schemas.microsoft.com/office/drawing/2014/main" id="{00000000-0008-0000-0D00-00002B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836" name="image17.jpg">
          <a:extLst>
            <a:ext uri="{FF2B5EF4-FFF2-40B4-BE49-F238E27FC236}">
              <a16:creationId xmlns:a16="http://schemas.microsoft.com/office/drawing/2014/main" id="{00000000-0008-0000-0D00-00002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837" name="image3.png">
          <a:extLst>
            <a:ext uri="{FF2B5EF4-FFF2-40B4-BE49-F238E27FC236}">
              <a16:creationId xmlns:a16="http://schemas.microsoft.com/office/drawing/2014/main" id="{00000000-0008-0000-0D00-00002D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1838" name="image17.jpg">
          <a:extLst>
            <a:ext uri="{FF2B5EF4-FFF2-40B4-BE49-F238E27FC236}">
              <a16:creationId xmlns:a16="http://schemas.microsoft.com/office/drawing/2014/main" id="{00000000-0008-0000-0D00-00002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1839" name="image3.png">
          <a:extLst>
            <a:ext uri="{FF2B5EF4-FFF2-40B4-BE49-F238E27FC236}">
              <a16:creationId xmlns:a16="http://schemas.microsoft.com/office/drawing/2014/main" id="{00000000-0008-0000-0D00-00002F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840" name="image17.jpg">
          <a:extLst>
            <a:ext uri="{FF2B5EF4-FFF2-40B4-BE49-F238E27FC236}">
              <a16:creationId xmlns:a16="http://schemas.microsoft.com/office/drawing/2014/main" id="{00000000-0008-0000-0D00-00003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841" name="image3.png">
          <a:extLst>
            <a:ext uri="{FF2B5EF4-FFF2-40B4-BE49-F238E27FC236}">
              <a16:creationId xmlns:a16="http://schemas.microsoft.com/office/drawing/2014/main" id="{00000000-0008-0000-0D00-000031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842" name="image17.jpg">
          <a:extLst>
            <a:ext uri="{FF2B5EF4-FFF2-40B4-BE49-F238E27FC236}">
              <a16:creationId xmlns:a16="http://schemas.microsoft.com/office/drawing/2014/main" id="{00000000-0008-0000-0D00-00003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843" name="image3.png">
          <a:extLst>
            <a:ext uri="{FF2B5EF4-FFF2-40B4-BE49-F238E27FC236}">
              <a16:creationId xmlns:a16="http://schemas.microsoft.com/office/drawing/2014/main" id="{00000000-0008-0000-0D00-000033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844" name="image17.jpg">
          <a:extLst>
            <a:ext uri="{FF2B5EF4-FFF2-40B4-BE49-F238E27FC236}">
              <a16:creationId xmlns:a16="http://schemas.microsoft.com/office/drawing/2014/main" id="{00000000-0008-0000-0D00-00003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845" name="image3.png">
          <a:extLst>
            <a:ext uri="{FF2B5EF4-FFF2-40B4-BE49-F238E27FC236}">
              <a16:creationId xmlns:a16="http://schemas.microsoft.com/office/drawing/2014/main" id="{00000000-0008-0000-0D00-000035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1846" name="image17.jpg">
          <a:extLst>
            <a:ext uri="{FF2B5EF4-FFF2-40B4-BE49-F238E27FC236}">
              <a16:creationId xmlns:a16="http://schemas.microsoft.com/office/drawing/2014/main" id="{00000000-0008-0000-0D00-00003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1847" name="image3.png">
          <a:extLst>
            <a:ext uri="{FF2B5EF4-FFF2-40B4-BE49-F238E27FC236}">
              <a16:creationId xmlns:a16="http://schemas.microsoft.com/office/drawing/2014/main" id="{00000000-0008-0000-0D00-000037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848" name="image17.jpg">
          <a:extLst>
            <a:ext uri="{FF2B5EF4-FFF2-40B4-BE49-F238E27FC236}">
              <a16:creationId xmlns:a16="http://schemas.microsoft.com/office/drawing/2014/main" id="{00000000-0008-0000-0D00-00003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849" name="image3.png">
          <a:extLst>
            <a:ext uri="{FF2B5EF4-FFF2-40B4-BE49-F238E27FC236}">
              <a16:creationId xmlns:a16="http://schemas.microsoft.com/office/drawing/2014/main" id="{00000000-0008-0000-0D00-000039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850" name="image17.jpg">
          <a:extLst>
            <a:ext uri="{FF2B5EF4-FFF2-40B4-BE49-F238E27FC236}">
              <a16:creationId xmlns:a16="http://schemas.microsoft.com/office/drawing/2014/main" id="{00000000-0008-0000-0D00-00003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851" name="image3.png">
          <a:extLst>
            <a:ext uri="{FF2B5EF4-FFF2-40B4-BE49-F238E27FC236}">
              <a16:creationId xmlns:a16="http://schemas.microsoft.com/office/drawing/2014/main" id="{00000000-0008-0000-0D00-00003B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852" name="image17.jpg">
          <a:extLst>
            <a:ext uri="{FF2B5EF4-FFF2-40B4-BE49-F238E27FC236}">
              <a16:creationId xmlns:a16="http://schemas.microsoft.com/office/drawing/2014/main" id="{00000000-0008-0000-0D00-00003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853" name="image3.png">
          <a:extLst>
            <a:ext uri="{FF2B5EF4-FFF2-40B4-BE49-F238E27FC236}">
              <a16:creationId xmlns:a16="http://schemas.microsoft.com/office/drawing/2014/main" id="{00000000-0008-0000-0D00-00003D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1854" name="image17.jpg">
          <a:extLst>
            <a:ext uri="{FF2B5EF4-FFF2-40B4-BE49-F238E27FC236}">
              <a16:creationId xmlns:a16="http://schemas.microsoft.com/office/drawing/2014/main" id="{00000000-0008-0000-0D00-00003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1855" name="image3.png">
          <a:extLst>
            <a:ext uri="{FF2B5EF4-FFF2-40B4-BE49-F238E27FC236}">
              <a16:creationId xmlns:a16="http://schemas.microsoft.com/office/drawing/2014/main" id="{00000000-0008-0000-0D00-00003F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856" name="image17.jpg">
          <a:extLst>
            <a:ext uri="{FF2B5EF4-FFF2-40B4-BE49-F238E27FC236}">
              <a16:creationId xmlns:a16="http://schemas.microsoft.com/office/drawing/2014/main" id="{00000000-0008-0000-0D00-00004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857" name="image3.png">
          <a:extLst>
            <a:ext uri="{FF2B5EF4-FFF2-40B4-BE49-F238E27FC236}">
              <a16:creationId xmlns:a16="http://schemas.microsoft.com/office/drawing/2014/main" id="{00000000-0008-0000-0D00-000041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858" name="image17.jpg">
          <a:extLst>
            <a:ext uri="{FF2B5EF4-FFF2-40B4-BE49-F238E27FC236}">
              <a16:creationId xmlns:a16="http://schemas.microsoft.com/office/drawing/2014/main" id="{00000000-0008-0000-0D00-00004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859" name="image3.png">
          <a:extLst>
            <a:ext uri="{FF2B5EF4-FFF2-40B4-BE49-F238E27FC236}">
              <a16:creationId xmlns:a16="http://schemas.microsoft.com/office/drawing/2014/main" id="{00000000-0008-0000-0D00-000043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860" name="image17.jpg">
          <a:extLst>
            <a:ext uri="{FF2B5EF4-FFF2-40B4-BE49-F238E27FC236}">
              <a16:creationId xmlns:a16="http://schemas.microsoft.com/office/drawing/2014/main" id="{00000000-0008-0000-0D00-00004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861" name="image3.png">
          <a:extLst>
            <a:ext uri="{FF2B5EF4-FFF2-40B4-BE49-F238E27FC236}">
              <a16:creationId xmlns:a16="http://schemas.microsoft.com/office/drawing/2014/main" id="{00000000-0008-0000-0D00-000045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1862" name="image17.jpg">
          <a:extLst>
            <a:ext uri="{FF2B5EF4-FFF2-40B4-BE49-F238E27FC236}">
              <a16:creationId xmlns:a16="http://schemas.microsoft.com/office/drawing/2014/main" id="{00000000-0008-0000-0D00-00004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1863" name="image3.png">
          <a:extLst>
            <a:ext uri="{FF2B5EF4-FFF2-40B4-BE49-F238E27FC236}">
              <a16:creationId xmlns:a16="http://schemas.microsoft.com/office/drawing/2014/main" id="{00000000-0008-0000-0D00-000047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864" name="image17.jpg">
          <a:extLst>
            <a:ext uri="{FF2B5EF4-FFF2-40B4-BE49-F238E27FC236}">
              <a16:creationId xmlns:a16="http://schemas.microsoft.com/office/drawing/2014/main" id="{00000000-0008-0000-0D00-00004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865" name="image3.png">
          <a:extLst>
            <a:ext uri="{FF2B5EF4-FFF2-40B4-BE49-F238E27FC236}">
              <a16:creationId xmlns:a16="http://schemas.microsoft.com/office/drawing/2014/main" id="{00000000-0008-0000-0D00-000049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866" name="image17.jpg">
          <a:extLst>
            <a:ext uri="{FF2B5EF4-FFF2-40B4-BE49-F238E27FC236}">
              <a16:creationId xmlns:a16="http://schemas.microsoft.com/office/drawing/2014/main" id="{00000000-0008-0000-0D00-00004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867" name="image3.png">
          <a:extLst>
            <a:ext uri="{FF2B5EF4-FFF2-40B4-BE49-F238E27FC236}">
              <a16:creationId xmlns:a16="http://schemas.microsoft.com/office/drawing/2014/main" id="{00000000-0008-0000-0D00-00004B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868" name="image17.jpg">
          <a:extLst>
            <a:ext uri="{FF2B5EF4-FFF2-40B4-BE49-F238E27FC236}">
              <a16:creationId xmlns:a16="http://schemas.microsoft.com/office/drawing/2014/main" id="{00000000-0008-0000-0D00-00004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869" name="image3.png">
          <a:extLst>
            <a:ext uri="{FF2B5EF4-FFF2-40B4-BE49-F238E27FC236}">
              <a16:creationId xmlns:a16="http://schemas.microsoft.com/office/drawing/2014/main" id="{00000000-0008-0000-0D00-00004D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1870" name="image17.jpg">
          <a:extLst>
            <a:ext uri="{FF2B5EF4-FFF2-40B4-BE49-F238E27FC236}">
              <a16:creationId xmlns:a16="http://schemas.microsoft.com/office/drawing/2014/main" id="{00000000-0008-0000-0D00-00004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1871" name="image3.png">
          <a:extLst>
            <a:ext uri="{FF2B5EF4-FFF2-40B4-BE49-F238E27FC236}">
              <a16:creationId xmlns:a16="http://schemas.microsoft.com/office/drawing/2014/main" id="{00000000-0008-0000-0D00-00004F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872" name="image17.jpg">
          <a:extLst>
            <a:ext uri="{FF2B5EF4-FFF2-40B4-BE49-F238E27FC236}">
              <a16:creationId xmlns:a16="http://schemas.microsoft.com/office/drawing/2014/main" id="{00000000-0008-0000-0D00-00005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873" name="image3.png">
          <a:extLst>
            <a:ext uri="{FF2B5EF4-FFF2-40B4-BE49-F238E27FC236}">
              <a16:creationId xmlns:a16="http://schemas.microsoft.com/office/drawing/2014/main" id="{00000000-0008-0000-0D00-000051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874" name="image17.jpg">
          <a:extLst>
            <a:ext uri="{FF2B5EF4-FFF2-40B4-BE49-F238E27FC236}">
              <a16:creationId xmlns:a16="http://schemas.microsoft.com/office/drawing/2014/main" id="{00000000-0008-0000-0D00-00005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875" name="image3.png">
          <a:extLst>
            <a:ext uri="{FF2B5EF4-FFF2-40B4-BE49-F238E27FC236}">
              <a16:creationId xmlns:a16="http://schemas.microsoft.com/office/drawing/2014/main" id="{00000000-0008-0000-0D00-000053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876" name="image17.jpg">
          <a:extLst>
            <a:ext uri="{FF2B5EF4-FFF2-40B4-BE49-F238E27FC236}">
              <a16:creationId xmlns:a16="http://schemas.microsoft.com/office/drawing/2014/main" id="{00000000-0008-0000-0D00-00005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877" name="image3.png">
          <a:extLst>
            <a:ext uri="{FF2B5EF4-FFF2-40B4-BE49-F238E27FC236}">
              <a16:creationId xmlns:a16="http://schemas.microsoft.com/office/drawing/2014/main" id="{00000000-0008-0000-0D00-000055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1878" name="image17.jpg">
          <a:extLst>
            <a:ext uri="{FF2B5EF4-FFF2-40B4-BE49-F238E27FC236}">
              <a16:creationId xmlns:a16="http://schemas.microsoft.com/office/drawing/2014/main" id="{00000000-0008-0000-0D00-00005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1879" name="image3.png">
          <a:extLst>
            <a:ext uri="{FF2B5EF4-FFF2-40B4-BE49-F238E27FC236}">
              <a16:creationId xmlns:a16="http://schemas.microsoft.com/office/drawing/2014/main" id="{00000000-0008-0000-0D00-000057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880" name="image17.jpg">
          <a:extLst>
            <a:ext uri="{FF2B5EF4-FFF2-40B4-BE49-F238E27FC236}">
              <a16:creationId xmlns:a16="http://schemas.microsoft.com/office/drawing/2014/main" id="{00000000-0008-0000-0D00-00005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881" name="image3.png">
          <a:extLst>
            <a:ext uri="{FF2B5EF4-FFF2-40B4-BE49-F238E27FC236}">
              <a16:creationId xmlns:a16="http://schemas.microsoft.com/office/drawing/2014/main" id="{00000000-0008-0000-0D00-000059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882" name="image17.jpg">
          <a:extLst>
            <a:ext uri="{FF2B5EF4-FFF2-40B4-BE49-F238E27FC236}">
              <a16:creationId xmlns:a16="http://schemas.microsoft.com/office/drawing/2014/main" id="{00000000-0008-0000-0D00-00005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883" name="image3.png">
          <a:extLst>
            <a:ext uri="{FF2B5EF4-FFF2-40B4-BE49-F238E27FC236}">
              <a16:creationId xmlns:a16="http://schemas.microsoft.com/office/drawing/2014/main" id="{00000000-0008-0000-0D00-00005B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884" name="image17.jpg">
          <a:extLst>
            <a:ext uri="{FF2B5EF4-FFF2-40B4-BE49-F238E27FC236}">
              <a16:creationId xmlns:a16="http://schemas.microsoft.com/office/drawing/2014/main" id="{00000000-0008-0000-0D00-00005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885" name="image3.png">
          <a:extLst>
            <a:ext uri="{FF2B5EF4-FFF2-40B4-BE49-F238E27FC236}">
              <a16:creationId xmlns:a16="http://schemas.microsoft.com/office/drawing/2014/main" id="{00000000-0008-0000-0D00-00005D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1886" name="image17.jpg">
          <a:extLst>
            <a:ext uri="{FF2B5EF4-FFF2-40B4-BE49-F238E27FC236}">
              <a16:creationId xmlns:a16="http://schemas.microsoft.com/office/drawing/2014/main" id="{00000000-0008-0000-0D00-00005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1887" name="image3.png">
          <a:extLst>
            <a:ext uri="{FF2B5EF4-FFF2-40B4-BE49-F238E27FC236}">
              <a16:creationId xmlns:a16="http://schemas.microsoft.com/office/drawing/2014/main" id="{00000000-0008-0000-0D00-00005F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888" name="image17.jpg">
          <a:extLst>
            <a:ext uri="{FF2B5EF4-FFF2-40B4-BE49-F238E27FC236}">
              <a16:creationId xmlns:a16="http://schemas.microsoft.com/office/drawing/2014/main" id="{00000000-0008-0000-0D00-00006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889" name="image3.png">
          <a:extLst>
            <a:ext uri="{FF2B5EF4-FFF2-40B4-BE49-F238E27FC236}">
              <a16:creationId xmlns:a16="http://schemas.microsoft.com/office/drawing/2014/main" id="{00000000-0008-0000-0D00-000061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890" name="image17.jpg">
          <a:extLst>
            <a:ext uri="{FF2B5EF4-FFF2-40B4-BE49-F238E27FC236}">
              <a16:creationId xmlns:a16="http://schemas.microsoft.com/office/drawing/2014/main" id="{00000000-0008-0000-0D00-00006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891" name="image3.png">
          <a:extLst>
            <a:ext uri="{FF2B5EF4-FFF2-40B4-BE49-F238E27FC236}">
              <a16:creationId xmlns:a16="http://schemas.microsoft.com/office/drawing/2014/main" id="{00000000-0008-0000-0D00-000063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892" name="image17.jpg">
          <a:extLst>
            <a:ext uri="{FF2B5EF4-FFF2-40B4-BE49-F238E27FC236}">
              <a16:creationId xmlns:a16="http://schemas.microsoft.com/office/drawing/2014/main" id="{00000000-0008-0000-0D00-00006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893" name="image3.png">
          <a:extLst>
            <a:ext uri="{FF2B5EF4-FFF2-40B4-BE49-F238E27FC236}">
              <a16:creationId xmlns:a16="http://schemas.microsoft.com/office/drawing/2014/main" id="{00000000-0008-0000-0D00-000065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1894" name="image17.jpg">
          <a:extLst>
            <a:ext uri="{FF2B5EF4-FFF2-40B4-BE49-F238E27FC236}">
              <a16:creationId xmlns:a16="http://schemas.microsoft.com/office/drawing/2014/main" id="{00000000-0008-0000-0D00-00006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1895" name="image3.png">
          <a:extLst>
            <a:ext uri="{FF2B5EF4-FFF2-40B4-BE49-F238E27FC236}">
              <a16:creationId xmlns:a16="http://schemas.microsoft.com/office/drawing/2014/main" id="{00000000-0008-0000-0D00-000067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896" name="image17.jpg">
          <a:extLst>
            <a:ext uri="{FF2B5EF4-FFF2-40B4-BE49-F238E27FC236}">
              <a16:creationId xmlns:a16="http://schemas.microsoft.com/office/drawing/2014/main" id="{00000000-0008-0000-0D00-00006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897" name="image3.png">
          <a:extLst>
            <a:ext uri="{FF2B5EF4-FFF2-40B4-BE49-F238E27FC236}">
              <a16:creationId xmlns:a16="http://schemas.microsoft.com/office/drawing/2014/main" id="{00000000-0008-0000-0D00-000069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898" name="image17.jpg">
          <a:extLst>
            <a:ext uri="{FF2B5EF4-FFF2-40B4-BE49-F238E27FC236}">
              <a16:creationId xmlns:a16="http://schemas.microsoft.com/office/drawing/2014/main" id="{00000000-0008-0000-0D00-00006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899" name="image3.png">
          <a:extLst>
            <a:ext uri="{FF2B5EF4-FFF2-40B4-BE49-F238E27FC236}">
              <a16:creationId xmlns:a16="http://schemas.microsoft.com/office/drawing/2014/main" id="{00000000-0008-0000-0D00-00006B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900" name="image17.jpg">
          <a:extLst>
            <a:ext uri="{FF2B5EF4-FFF2-40B4-BE49-F238E27FC236}">
              <a16:creationId xmlns:a16="http://schemas.microsoft.com/office/drawing/2014/main" id="{00000000-0008-0000-0D00-00006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901" name="image3.png">
          <a:extLst>
            <a:ext uri="{FF2B5EF4-FFF2-40B4-BE49-F238E27FC236}">
              <a16:creationId xmlns:a16="http://schemas.microsoft.com/office/drawing/2014/main" id="{00000000-0008-0000-0D00-00006D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1902" name="image17.jpg">
          <a:extLst>
            <a:ext uri="{FF2B5EF4-FFF2-40B4-BE49-F238E27FC236}">
              <a16:creationId xmlns:a16="http://schemas.microsoft.com/office/drawing/2014/main" id="{00000000-0008-0000-0D00-00006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1903" name="image3.png">
          <a:extLst>
            <a:ext uri="{FF2B5EF4-FFF2-40B4-BE49-F238E27FC236}">
              <a16:creationId xmlns:a16="http://schemas.microsoft.com/office/drawing/2014/main" id="{00000000-0008-0000-0D00-00006F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904" name="image17.jpg">
          <a:extLst>
            <a:ext uri="{FF2B5EF4-FFF2-40B4-BE49-F238E27FC236}">
              <a16:creationId xmlns:a16="http://schemas.microsoft.com/office/drawing/2014/main" id="{00000000-0008-0000-0D00-00007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905" name="image3.png">
          <a:extLst>
            <a:ext uri="{FF2B5EF4-FFF2-40B4-BE49-F238E27FC236}">
              <a16:creationId xmlns:a16="http://schemas.microsoft.com/office/drawing/2014/main" id="{00000000-0008-0000-0D00-000071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906" name="image17.jpg">
          <a:extLst>
            <a:ext uri="{FF2B5EF4-FFF2-40B4-BE49-F238E27FC236}">
              <a16:creationId xmlns:a16="http://schemas.microsoft.com/office/drawing/2014/main" id="{00000000-0008-0000-0D00-00007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907" name="image3.png">
          <a:extLst>
            <a:ext uri="{FF2B5EF4-FFF2-40B4-BE49-F238E27FC236}">
              <a16:creationId xmlns:a16="http://schemas.microsoft.com/office/drawing/2014/main" id="{00000000-0008-0000-0D00-000073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908" name="image17.jpg">
          <a:extLst>
            <a:ext uri="{FF2B5EF4-FFF2-40B4-BE49-F238E27FC236}">
              <a16:creationId xmlns:a16="http://schemas.microsoft.com/office/drawing/2014/main" id="{00000000-0008-0000-0D00-00007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909" name="image3.png">
          <a:extLst>
            <a:ext uri="{FF2B5EF4-FFF2-40B4-BE49-F238E27FC236}">
              <a16:creationId xmlns:a16="http://schemas.microsoft.com/office/drawing/2014/main" id="{00000000-0008-0000-0D00-000075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1910" name="image17.jpg">
          <a:extLst>
            <a:ext uri="{FF2B5EF4-FFF2-40B4-BE49-F238E27FC236}">
              <a16:creationId xmlns:a16="http://schemas.microsoft.com/office/drawing/2014/main" id="{00000000-0008-0000-0D00-00007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1911" name="image3.png">
          <a:extLst>
            <a:ext uri="{FF2B5EF4-FFF2-40B4-BE49-F238E27FC236}">
              <a16:creationId xmlns:a16="http://schemas.microsoft.com/office/drawing/2014/main" id="{00000000-0008-0000-0D00-000077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912" name="image17.jpg">
          <a:extLst>
            <a:ext uri="{FF2B5EF4-FFF2-40B4-BE49-F238E27FC236}">
              <a16:creationId xmlns:a16="http://schemas.microsoft.com/office/drawing/2014/main" id="{00000000-0008-0000-0D00-00007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913" name="image3.png">
          <a:extLst>
            <a:ext uri="{FF2B5EF4-FFF2-40B4-BE49-F238E27FC236}">
              <a16:creationId xmlns:a16="http://schemas.microsoft.com/office/drawing/2014/main" id="{00000000-0008-0000-0D00-000079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914" name="image17.jpg">
          <a:extLst>
            <a:ext uri="{FF2B5EF4-FFF2-40B4-BE49-F238E27FC236}">
              <a16:creationId xmlns:a16="http://schemas.microsoft.com/office/drawing/2014/main" id="{00000000-0008-0000-0D00-00007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915" name="image3.png">
          <a:extLst>
            <a:ext uri="{FF2B5EF4-FFF2-40B4-BE49-F238E27FC236}">
              <a16:creationId xmlns:a16="http://schemas.microsoft.com/office/drawing/2014/main" id="{00000000-0008-0000-0D00-00007B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916" name="image17.jpg">
          <a:extLst>
            <a:ext uri="{FF2B5EF4-FFF2-40B4-BE49-F238E27FC236}">
              <a16:creationId xmlns:a16="http://schemas.microsoft.com/office/drawing/2014/main" id="{00000000-0008-0000-0D00-00007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917" name="image3.png">
          <a:extLst>
            <a:ext uri="{FF2B5EF4-FFF2-40B4-BE49-F238E27FC236}">
              <a16:creationId xmlns:a16="http://schemas.microsoft.com/office/drawing/2014/main" id="{00000000-0008-0000-0D00-00007D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1918" name="image17.jpg">
          <a:extLst>
            <a:ext uri="{FF2B5EF4-FFF2-40B4-BE49-F238E27FC236}">
              <a16:creationId xmlns:a16="http://schemas.microsoft.com/office/drawing/2014/main" id="{00000000-0008-0000-0D00-00007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1919" name="image3.png">
          <a:extLst>
            <a:ext uri="{FF2B5EF4-FFF2-40B4-BE49-F238E27FC236}">
              <a16:creationId xmlns:a16="http://schemas.microsoft.com/office/drawing/2014/main" id="{00000000-0008-0000-0D00-00007F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920" name="image17.jpg">
          <a:extLst>
            <a:ext uri="{FF2B5EF4-FFF2-40B4-BE49-F238E27FC236}">
              <a16:creationId xmlns:a16="http://schemas.microsoft.com/office/drawing/2014/main" id="{00000000-0008-0000-0D00-00008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921" name="image3.png">
          <a:extLst>
            <a:ext uri="{FF2B5EF4-FFF2-40B4-BE49-F238E27FC236}">
              <a16:creationId xmlns:a16="http://schemas.microsoft.com/office/drawing/2014/main" id="{00000000-0008-0000-0D00-000081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922" name="image17.jpg">
          <a:extLst>
            <a:ext uri="{FF2B5EF4-FFF2-40B4-BE49-F238E27FC236}">
              <a16:creationId xmlns:a16="http://schemas.microsoft.com/office/drawing/2014/main" id="{00000000-0008-0000-0D00-00008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923" name="image3.png">
          <a:extLst>
            <a:ext uri="{FF2B5EF4-FFF2-40B4-BE49-F238E27FC236}">
              <a16:creationId xmlns:a16="http://schemas.microsoft.com/office/drawing/2014/main" id="{00000000-0008-0000-0D00-000083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924" name="image17.jpg">
          <a:extLst>
            <a:ext uri="{FF2B5EF4-FFF2-40B4-BE49-F238E27FC236}">
              <a16:creationId xmlns:a16="http://schemas.microsoft.com/office/drawing/2014/main" id="{00000000-0008-0000-0D00-00008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925" name="image3.png">
          <a:extLst>
            <a:ext uri="{FF2B5EF4-FFF2-40B4-BE49-F238E27FC236}">
              <a16:creationId xmlns:a16="http://schemas.microsoft.com/office/drawing/2014/main" id="{00000000-0008-0000-0D00-000085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1926" name="image17.jpg">
          <a:extLst>
            <a:ext uri="{FF2B5EF4-FFF2-40B4-BE49-F238E27FC236}">
              <a16:creationId xmlns:a16="http://schemas.microsoft.com/office/drawing/2014/main" id="{00000000-0008-0000-0D00-00008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1927" name="image3.png">
          <a:extLst>
            <a:ext uri="{FF2B5EF4-FFF2-40B4-BE49-F238E27FC236}">
              <a16:creationId xmlns:a16="http://schemas.microsoft.com/office/drawing/2014/main" id="{00000000-0008-0000-0D00-000087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928" name="image17.jpg">
          <a:extLst>
            <a:ext uri="{FF2B5EF4-FFF2-40B4-BE49-F238E27FC236}">
              <a16:creationId xmlns:a16="http://schemas.microsoft.com/office/drawing/2014/main" id="{00000000-0008-0000-0D00-00008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929" name="image3.png">
          <a:extLst>
            <a:ext uri="{FF2B5EF4-FFF2-40B4-BE49-F238E27FC236}">
              <a16:creationId xmlns:a16="http://schemas.microsoft.com/office/drawing/2014/main" id="{00000000-0008-0000-0D00-000089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930" name="image17.jpg">
          <a:extLst>
            <a:ext uri="{FF2B5EF4-FFF2-40B4-BE49-F238E27FC236}">
              <a16:creationId xmlns:a16="http://schemas.microsoft.com/office/drawing/2014/main" id="{00000000-0008-0000-0D00-00008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931" name="image3.png">
          <a:extLst>
            <a:ext uri="{FF2B5EF4-FFF2-40B4-BE49-F238E27FC236}">
              <a16:creationId xmlns:a16="http://schemas.microsoft.com/office/drawing/2014/main" id="{00000000-0008-0000-0D00-00008B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932" name="image17.jpg">
          <a:extLst>
            <a:ext uri="{FF2B5EF4-FFF2-40B4-BE49-F238E27FC236}">
              <a16:creationId xmlns:a16="http://schemas.microsoft.com/office/drawing/2014/main" id="{00000000-0008-0000-0D00-00008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933" name="image3.png">
          <a:extLst>
            <a:ext uri="{FF2B5EF4-FFF2-40B4-BE49-F238E27FC236}">
              <a16:creationId xmlns:a16="http://schemas.microsoft.com/office/drawing/2014/main" id="{00000000-0008-0000-0D00-00008D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1934" name="image17.jpg">
          <a:extLst>
            <a:ext uri="{FF2B5EF4-FFF2-40B4-BE49-F238E27FC236}">
              <a16:creationId xmlns:a16="http://schemas.microsoft.com/office/drawing/2014/main" id="{00000000-0008-0000-0D00-00008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1935" name="image3.png">
          <a:extLst>
            <a:ext uri="{FF2B5EF4-FFF2-40B4-BE49-F238E27FC236}">
              <a16:creationId xmlns:a16="http://schemas.microsoft.com/office/drawing/2014/main" id="{00000000-0008-0000-0D00-00008F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936" name="image17.jpg">
          <a:extLst>
            <a:ext uri="{FF2B5EF4-FFF2-40B4-BE49-F238E27FC236}">
              <a16:creationId xmlns:a16="http://schemas.microsoft.com/office/drawing/2014/main" id="{00000000-0008-0000-0D00-00009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937" name="image3.png">
          <a:extLst>
            <a:ext uri="{FF2B5EF4-FFF2-40B4-BE49-F238E27FC236}">
              <a16:creationId xmlns:a16="http://schemas.microsoft.com/office/drawing/2014/main" id="{00000000-0008-0000-0D00-000091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938" name="image17.jpg">
          <a:extLst>
            <a:ext uri="{FF2B5EF4-FFF2-40B4-BE49-F238E27FC236}">
              <a16:creationId xmlns:a16="http://schemas.microsoft.com/office/drawing/2014/main" id="{00000000-0008-0000-0D00-00009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939" name="image3.png">
          <a:extLst>
            <a:ext uri="{FF2B5EF4-FFF2-40B4-BE49-F238E27FC236}">
              <a16:creationId xmlns:a16="http://schemas.microsoft.com/office/drawing/2014/main" id="{00000000-0008-0000-0D00-000093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940" name="image17.jpg">
          <a:extLst>
            <a:ext uri="{FF2B5EF4-FFF2-40B4-BE49-F238E27FC236}">
              <a16:creationId xmlns:a16="http://schemas.microsoft.com/office/drawing/2014/main" id="{00000000-0008-0000-0D00-00009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941" name="image3.png">
          <a:extLst>
            <a:ext uri="{FF2B5EF4-FFF2-40B4-BE49-F238E27FC236}">
              <a16:creationId xmlns:a16="http://schemas.microsoft.com/office/drawing/2014/main" id="{00000000-0008-0000-0D00-000095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1942" name="image17.jpg">
          <a:extLst>
            <a:ext uri="{FF2B5EF4-FFF2-40B4-BE49-F238E27FC236}">
              <a16:creationId xmlns:a16="http://schemas.microsoft.com/office/drawing/2014/main" id="{00000000-0008-0000-0D00-00009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1943" name="image3.png">
          <a:extLst>
            <a:ext uri="{FF2B5EF4-FFF2-40B4-BE49-F238E27FC236}">
              <a16:creationId xmlns:a16="http://schemas.microsoft.com/office/drawing/2014/main" id="{00000000-0008-0000-0D00-000097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944" name="image17.jpg">
          <a:extLst>
            <a:ext uri="{FF2B5EF4-FFF2-40B4-BE49-F238E27FC236}">
              <a16:creationId xmlns:a16="http://schemas.microsoft.com/office/drawing/2014/main" id="{00000000-0008-0000-0D00-00009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945" name="image3.png">
          <a:extLst>
            <a:ext uri="{FF2B5EF4-FFF2-40B4-BE49-F238E27FC236}">
              <a16:creationId xmlns:a16="http://schemas.microsoft.com/office/drawing/2014/main" id="{00000000-0008-0000-0D00-000099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946" name="image17.jpg">
          <a:extLst>
            <a:ext uri="{FF2B5EF4-FFF2-40B4-BE49-F238E27FC236}">
              <a16:creationId xmlns:a16="http://schemas.microsoft.com/office/drawing/2014/main" id="{00000000-0008-0000-0D00-00009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947" name="image3.png">
          <a:extLst>
            <a:ext uri="{FF2B5EF4-FFF2-40B4-BE49-F238E27FC236}">
              <a16:creationId xmlns:a16="http://schemas.microsoft.com/office/drawing/2014/main" id="{00000000-0008-0000-0D00-00009B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948" name="image17.jpg">
          <a:extLst>
            <a:ext uri="{FF2B5EF4-FFF2-40B4-BE49-F238E27FC236}">
              <a16:creationId xmlns:a16="http://schemas.microsoft.com/office/drawing/2014/main" id="{00000000-0008-0000-0D00-00009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949" name="image3.png">
          <a:extLst>
            <a:ext uri="{FF2B5EF4-FFF2-40B4-BE49-F238E27FC236}">
              <a16:creationId xmlns:a16="http://schemas.microsoft.com/office/drawing/2014/main" id="{00000000-0008-0000-0D00-00009D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1950" name="image17.jpg">
          <a:extLst>
            <a:ext uri="{FF2B5EF4-FFF2-40B4-BE49-F238E27FC236}">
              <a16:creationId xmlns:a16="http://schemas.microsoft.com/office/drawing/2014/main" id="{00000000-0008-0000-0D00-00009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1951" name="image3.png">
          <a:extLst>
            <a:ext uri="{FF2B5EF4-FFF2-40B4-BE49-F238E27FC236}">
              <a16:creationId xmlns:a16="http://schemas.microsoft.com/office/drawing/2014/main" id="{00000000-0008-0000-0D00-00009F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952" name="image17.jpg">
          <a:extLst>
            <a:ext uri="{FF2B5EF4-FFF2-40B4-BE49-F238E27FC236}">
              <a16:creationId xmlns:a16="http://schemas.microsoft.com/office/drawing/2014/main" id="{00000000-0008-0000-0D00-0000A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953" name="image3.png">
          <a:extLst>
            <a:ext uri="{FF2B5EF4-FFF2-40B4-BE49-F238E27FC236}">
              <a16:creationId xmlns:a16="http://schemas.microsoft.com/office/drawing/2014/main" id="{00000000-0008-0000-0D00-0000A1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954" name="image17.jpg">
          <a:extLst>
            <a:ext uri="{FF2B5EF4-FFF2-40B4-BE49-F238E27FC236}">
              <a16:creationId xmlns:a16="http://schemas.microsoft.com/office/drawing/2014/main" id="{00000000-0008-0000-0D00-0000A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955" name="image3.png">
          <a:extLst>
            <a:ext uri="{FF2B5EF4-FFF2-40B4-BE49-F238E27FC236}">
              <a16:creationId xmlns:a16="http://schemas.microsoft.com/office/drawing/2014/main" id="{00000000-0008-0000-0D00-0000A3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956" name="image17.jpg">
          <a:extLst>
            <a:ext uri="{FF2B5EF4-FFF2-40B4-BE49-F238E27FC236}">
              <a16:creationId xmlns:a16="http://schemas.microsoft.com/office/drawing/2014/main" id="{00000000-0008-0000-0D00-0000A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957" name="image3.png">
          <a:extLst>
            <a:ext uri="{FF2B5EF4-FFF2-40B4-BE49-F238E27FC236}">
              <a16:creationId xmlns:a16="http://schemas.microsoft.com/office/drawing/2014/main" id="{00000000-0008-0000-0D00-0000A5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1958" name="image17.jpg">
          <a:extLst>
            <a:ext uri="{FF2B5EF4-FFF2-40B4-BE49-F238E27FC236}">
              <a16:creationId xmlns:a16="http://schemas.microsoft.com/office/drawing/2014/main" id="{00000000-0008-0000-0D00-0000A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1959" name="image3.png">
          <a:extLst>
            <a:ext uri="{FF2B5EF4-FFF2-40B4-BE49-F238E27FC236}">
              <a16:creationId xmlns:a16="http://schemas.microsoft.com/office/drawing/2014/main" id="{00000000-0008-0000-0D00-0000A7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960" name="image17.jpg">
          <a:extLst>
            <a:ext uri="{FF2B5EF4-FFF2-40B4-BE49-F238E27FC236}">
              <a16:creationId xmlns:a16="http://schemas.microsoft.com/office/drawing/2014/main" id="{00000000-0008-0000-0D00-0000A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961" name="image3.png">
          <a:extLst>
            <a:ext uri="{FF2B5EF4-FFF2-40B4-BE49-F238E27FC236}">
              <a16:creationId xmlns:a16="http://schemas.microsoft.com/office/drawing/2014/main" id="{00000000-0008-0000-0D00-0000A9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962" name="image17.jpg">
          <a:extLst>
            <a:ext uri="{FF2B5EF4-FFF2-40B4-BE49-F238E27FC236}">
              <a16:creationId xmlns:a16="http://schemas.microsoft.com/office/drawing/2014/main" id="{00000000-0008-0000-0D00-0000A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963" name="image3.png">
          <a:extLst>
            <a:ext uri="{FF2B5EF4-FFF2-40B4-BE49-F238E27FC236}">
              <a16:creationId xmlns:a16="http://schemas.microsoft.com/office/drawing/2014/main" id="{00000000-0008-0000-0D00-0000AB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964" name="image17.jpg">
          <a:extLst>
            <a:ext uri="{FF2B5EF4-FFF2-40B4-BE49-F238E27FC236}">
              <a16:creationId xmlns:a16="http://schemas.microsoft.com/office/drawing/2014/main" id="{00000000-0008-0000-0D00-0000A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965" name="image3.png">
          <a:extLst>
            <a:ext uri="{FF2B5EF4-FFF2-40B4-BE49-F238E27FC236}">
              <a16:creationId xmlns:a16="http://schemas.microsoft.com/office/drawing/2014/main" id="{00000000-0008-0000-0D00-0000AD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1966" name="image17.jpg">
          <a:extLst>
            <a:ext uri="{FF2B5EF4-FFF2-40B4-BE49-F238E27FC236}">
              <a16:creationId xmlns:a16="http://schemas.microsoft.com/office/drawing/2014/main" id="{00000000-0008-0000-0D00-0000A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1967" name="image3.png">
          <a:extLst>
            <a:ext uri="{FF2B5EF4-FFF2-40B4-BE49-F238E27FC236}">
              <a16:creationId xmlns:a16="http://schemas.microsoft.com/office/drawing/2014/main" id="{00000000-0008-0000-0D00-0000AF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968" name="image17.jpg">
          <a:extLst>
            <a:ext uri="{FF2B5EF4-FFF2-40B4-BE49-F238E27FC236}">
              <a16:creationId xmlns:a16="http://schemas.microsoft.com/office/drawing/2014/main" id="{00000000-0008-0000-0D00-0000B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969" name="image3.png">
          <a:extLst>
            <a:ext uri="{FF2B5EF4-FFF2-40B4-BE49-F238E27FC236}">
              <a16:creationId xmlns:a16="http://schemas.microsoft.com/office/drawing/2014/main" id="{00000000-0008-0000-0D00-0000B1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970" name="image17.jpg">
          <a:extLst>
            <a:ext uri="{FF2B5EF4-FFF2-40B4-BE49-F238E27FC236}">
              <a16:creationId xmlns:a16="http://schemas.microsoft.com/office/drawing/2014/main" id="{00000000-0008-0000-0D00-0000B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971" name="image3.png">
          <a:extLst>
            <a:ext uri="{FF2B5EF4-FFF2-40B4-BE49-F238E27FC236}">
              <a16:creationId xmlns:a16="http://schemas.microsoft.com/office/drawing/2014/main" id="{00000000-0008-0000-0D00-0000B3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972" name="image17.jpg">
          <a:extLst>
            <a:ext uri="{FF2B5EF4-FFF2-40B4-BE49-F238E27FC236}">
              <a16:creationId xmlns:a16="http://schemas.microsoft.com/office/drawing/2014/main" id="{00000000-0008-0000-0D00-0000B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973" name="image3.png">
          <a:extLst>
            <a:ext uri="{FF2B5EF4-FFF2-40B4-BE49-F238E27FC236}">
              <a16:creationId xmlns:a16="http://schemas.microsoft.com/office/drawing/2014/main" id="{00000000-0008-0000-0D00-0000B5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1974" name="image17.jpg">
          <a:extLst>
            <a:ext uri="{FF2B5EF4-FFF2-40B4-BE49-F238E27FC236}">
              <a16:creationId xmlns:a16="http://schemas.microsoft.com/office/drawing/2014/main" id="{00000000-0008-0000-0D00-0000B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1975" name="image3.png">
          <a:extLst>
            <a:ext uri="{FF2B5EF4-FFF2-40B4-BE49-F238E27FC236}">
              <a16:creationId xmlns:a16="http://schemas.microsoft.com/office/drawing/2014/main" id="{00000000-0008-0000-0D00-0000B7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976" name="image17.jpg">
          <a:extLst>
            <a:ext uri="{FF2B5EF4-FFF2-40B4-BE49-F238E27FC236}">
              <a16:creationId xmlns:a16="http://schemas.microsoft.com/office/drawing/2014/main" id="{00000000-0008-0000-0D00-0000B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977" name="image3.png">
          <a:extLst>
            <a:ext uri="{FF2B5EF4-FFF2-40B4-BE49-F238E27FC236}">
              <a16:creationId xmlns:a16="http://schemas.microsoft.com/office/drawing/2014/main" id="{00000000-0008-0000-0D00-0000B9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978" name="image17.jpg">
          <a:extLst>
            <a:ext uri="{FF2B5EF4-FFF2-40B4-BE49-F238E27FC236}">
              <a16:creationId xmlns:a16="http://schemas.microsoft.com/office/drawing/2014/main" id="{00000000-0008-0000-0D00-0000B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979" name="image3.png">
          <a:extLst>
            <a:ext uri="{FF2B5EF4-FFF2-40B4-BE49-F238E27FC236}">
              <a16:creationId xmlns:a16="http://schemas.microsoft.com/office/drawing/2014/main" id="{00000000-0008-0000-0D00-0000BB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980" name="image17.jpg">
          <a:extLst>
            <a:ext uri="{FF2B5EF4-FFF2-40B4-BE49-F238E27FC236}">
              <a16:creationId xmlns:a16="http://schemas.microsoft.com/office/drawing/2014/main" id="{00000000-0008-0000-0D00-0000B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981" name="image3.png">
          <a:extLst>
            <a:ext uri="{FF2B5EF4-FFF2-40B4-BE49-F238E27FC236}">
              <a16:creationId xmlns:a16="http://schemas.microsoft.com/office/drawing/2014/main" id="{00000000-0008-0000-0D00-0000BD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1982" name="image17.jpg">
          <a:extLst>
            <a:ext uri="{FF2B5EF4-FFF2-40B4-BE49-F238E27FC236}">
              <a16:creationId xmlns:a16="http://schemas.microsoft.com/office/drawing/2014/main" id="{00000000-0008-0000-0D00-0000B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1983" name="image3.png">
          <a:extLst>
            <a:ext uri="{FF2B5EF4-FFF2-40B4-BE49-F238E27FC236}">
              <a16:creationId xmlns:a16="http://schemas.microsoft.com/office/drawing/2014/main" id="{00000000-0008-0000-0D00-0000BF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984" name="image17.jpg">
          <a:extLst>
            <a:ext uri="{FF2B5EF4-FFF2-40B4-BE49-F238E27FC236}">
              <a16:creationId xmlns:a16="http://schemas.microsoft.com/office/drawing/2014/main" id="{00000000-0008-0000-0D00-0000C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985" name="image3.png">
          <a:extLst>
            <a:ext uri="{FF2B5EF4-FFF2-40B4-BE49-F238E27FC236}">
              <a16:creationId xmlns:a16="http://schemas.microsoft.com/office/drawing/2014/main" id="{00000000-0008-0000-0D00-0000C1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986" name="image17.jpg">
          <a:extLst>
            <a:ext uri="{FF2B5EF4-FFF2-40B4-BE49-F238E27FC236}">
              <a16:creationId xmlns:a16="http://schemas.microsoft.com/office/drawing/2014/main" id="{00000000-0008-0000-0D00-0000C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987" name="image3.png">
          <a:extLst>
            <a:ext uri="{FF2B5EF4-FFF2-40B4-BE49-F238E27FC236}">
              <a16:creationId xmlns:a16="http://schemas.microsoft.com/office/drawing/2014/main" id="{00000000-0008-0000-0D00-0000C3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988" name="image17.jpg">
          <a:extLst>
            <a:ext uri="{FF2B5EF4-FFF2-40B4-BE49-F238E27FC236}">
              <a16:creationId xmlns:a16="http://schemas.microsoft.com/office/drawing/2014/main" id="{00000000-0008-0000-0D00-0000C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989" name="image3.png">
          <a:extLst>
            <a:ext uri="{FF2B5EF4-FFF2-40B4-BE49-F238E27FC236}">
              <a16:creationId xmlns:a16="http://schemas.microsoft.com/office/drawing/2014/main" id="{00000000-0008-0000-0D00-0000C5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1990" name="image17.jpg">
          <a:extLst>
            <a:ext uri="{FF2B5EF4-FFF2-40B4-BE49-F238E27FC236}">
              <a16:creationId xmlns:a16="http://schemas.microsoft.com/office/drawing/2014/main" id="{00000000-0008-0000-0D00-0000C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1991" name="image3.png">
          <a:extLst>
            <a:ext uri="{FF2B5EF4-FFF2-40B4-BE49-F238E27FC236}">
              <a16:creationId xmlns:a16="http://schemas.microsoft.com/office/drawing/2014/main" id="{00000000-0008-0000-0D00-0000C7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992" name="image17.jpg">
          <a:extLst>
            <a:ext uri="{FF2B5EF4-FFF2-40B4-BE49-F238E27FC236}">
              <a16:creationId xmlns:a16="http://schemas.microsoft.com/office/drawing/2014/main" id="{00000000-0008-0000-0D00-0000C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993" name="image3.png">
          <a:extLst>
            <a:ext uri="{FF2B5EF4-FFF2-40B4-BE49-F238E27FC236}">
              <a16:creationId xmlns:a16="http://schemas.microsoft.com/office/drawing/2014/main" id="{00000000-0008-0000-0D00-0000C9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994" name="image17.jpg">
          <a:extLst>
            <a:ext uri="{FF2B5EF4-FFF2-40B4-BE49-F238E27FC236}">
              <a16:creationId xmlns:a16="http://schemas.microsoft.com/office/drawing/2014/main" id="{00000000-0008-0000-0D00-0000C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995" name="image3.png">
          <a:extLst>
            <a:ext uri="{FF2B5EF4-FFF2-40B4-BE49-F238E27FC236}">
              <a16:creationId xmlns:a16="http://schemas.microsoft.com/office/drawing/2014/main" id="{00000000-0008-0000-0D00-0000CB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996" name="image17.jpg">
          <a:extLst>
            <a:ext uri="{FF2B5EF4-FFF2-40B4-BE49-F238E27FC236}">
              <a16:creationId xmlns:a16="http://schemas.microsoft.com/office/drawing/2014/main" id="{00000000-0008-0000-0D00-0000C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997" name="image3.png">
          <a:extLst>
            <a:ext uri="{FF2B5EF4-FFF2-40B4-BE49-F238E27FC236}">
              <a16:creationId xmlns:a16="http://schemas.microsoft.com/office/drawing/2014/main" id="{00000000-0008-0000-0D00-0000CD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1998" name="image17.jpg">
          <a:extLst>
            <a:ext uri="{FF2B5EF4-FFF2-40B4-BE49-F238E27FC236}">
              <a16:creationId xmlns:a16="http://schemas.microsoft.com/office/drawing/2014/main" id="{00000000-0008-0000-0D00-0000C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1999" name="image3.png">
          <a:extLst>
            <a:ext uri="{FF2B5EF4-FFF2-40B4-BE49-F238E27FC236}">
              <a16:creationId xmlns:a16="http://schemas.microsoft.com/office/drawing/2014/main" id="{00000000-0008-0000-0D00-0000CF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000" name="image17.jpg">
          <a:extLst>
            <a:ext uri="{FF2B5EF4-FFF2-40B4-BE49-F238E27FC236}">
              <a16:creationId xmlns:a16="http://schemas.microsoft.com/office/drawing/2014/main" id="{00000000-0008-0000-0D00-0000D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001" name="image3.png">
          <a:extLst>
            <a:ext uri="{FF2B5EF4-FFF2-40B4-BE49-F238E27FC236}">
              <a16:creationId xmlns:a16="http://schemas.microsoft.com/office/drawing/2014/main" id="{00000000-0008-0000-0D00-0000D1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002" name="image17.jpg">
          <a:extLst>
            <a:ext uri="{FF2B5EF4-FFF2-40B4-BE49-F238E27FC236}">
              <a16:creationId xmlns:a16="http://schemas.microsoft.com/office/drawing/2014/main" id="{00000000-0008-0000-0D00-0000D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003" name="image3.png">
          <a:extLst>
            <a:ext uri="{FF2B5EF4-FFF2-40B4-BE49-F238E27FC236}">
              <a16:creationId xmlns:a16="http://schemas.microsoft.com/office/drawing/2014/main" id="{00000000-0008-0000-0D00-0000D3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004" name="image17.jpg">
          <a:extLst>
            <a:ext uri="{FF2B5EF4-FFF2-40B4-BE49-F238E27FC236}">
              <a16:creationId xmlns:a16="http://schemas.microsoft.com/office/drawing/2014/main" id="{00000000-0008-0000-0D00-0000D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005" name="image3.png">
          <a:extLst>
            <a:ext uri="{FF2B5EF4-FFF2-40B4-BE49-F238E27FC236}">
              <a16:creationId xmlns:a16="http://schemas.microsoft.com/office/drawing/2014/main" id="{00000000-0008-0000-0D00-0000D5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006" name="image17.jpg">
          <a:extLst>
            <a:ext uri="{FF2B5EF4-FFF2-40B4-BE49-F238E27FC236}">
              <a16:creationId xmlns:a16="http://schemas.microsoft.com/office/drawing/2014/main" id="{00000000-0008-0000-0D00-0000D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007" name="image3.png">
          <a:extLst>
            <a:ext uri="{FF2B5EF4-FFF2-40B4-BE49-F238E27FC236}">
              <a16:creationId xmlns:a16="http://schemas.microsoft.com/office/drawing/2014/main" id="{00000000-0008-0000-0D00-0000D7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008" name="image17.jpg">
          <a:extLst>
            <a:ext uri="{FF2B5EF4-FFF2-40B4-BE49-F238E27FC236}">
              <a16:creationId xmlns:a16="http://schemas.microsoft.com/office/drawing/2014/main" id="{00000000-0008-0000-0D00-0000D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009" name="image3.png">
          <a:extLst>
            <a:ext uri="{FF2B5EF4-FFF2-40B4-BE49-F238E27FC236}">
              <a16:creationId xmlns:a16="http://schemas.microsoft.com/office/drawing/2014/main" id="{00000000-0008-0000-0D00-0000D9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010" name="image17.jpg">
          <a:extLst>
            <a:ext uri="{FF2B5EF4-FFF2-40B4-BE49-F238E27FC236}">
              <a16:creationId xmlns:a16="http://schemas.microsoft.com/office/drawing/2014/main" id="{00000000-0008-0000-0D00-0000D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011" name="image3.png">
          <a:extLst>
            <a:ext uri="{FF2B5EF4-FFF2-40B4-BE49-F238E27FC236}">
              <a16:creationId xmlns:a16="http://schemas.microsoft.com/office/drawing/2014/main" id="{00000000-0008-0000-0D00-0000DB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012" name="image17.jpg">
          <a:extLst>
            <a:ext uri="{FF2B5EF4-FFF2-40B4-BE49-F238E27FC236}">
              <a16:creationId xmlns:a16="http://schemas.microsoft.com/office/drawing/2014/main" id="{00000000-0008-0000-0D00-0000D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013" name="image3.png">
          <a:extLst>
            <a:ext uri="{FF2B5EF4-FFF2-40B4-BE49-F238E27FC236}">
              <a16:creationId xmlns:a16="http://schemas.microsoft.com/office/drawing/2014/main" id="{00000000-0008-0000-0D00-0000DD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014" name="image17.jpg">
          <a:extLst>
            <a:ext uri="{FF2B5EF4-FFF2-40B4-BE49-F238E27FC236}">
              <a16:creationId xmlns:a16="http://schemas.microsoft.com/office/drawing/2014/main" id="{00000000-0008-0000-0D00-0000D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015" name="image3.png">
          <a:extLst>
            <a:ext uri="{FF2B5EF4-FFF2-40B4-BE49-F238E27FC236}">
              <a16:creationId xmlns:a16="http://schemas.microsoft.com/office/drawing/2014/main" id="{00000000-0008-0000-0D00-0000DF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016" name="image17.jpg">
          <a:extLst>
            <a:ext uri="{FF2B5EF4-FFF2-40B4-BE49-F238E27FC236}">
              <a16:creationId xmlns:a16="http://schemas.microsoft.com/office/drawing/2014/main" id="{00000000-0008-0000-0D00-0000E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017" name="image3.png">
          <a:extLst>
            <a:ext uri="{FF2B5EF4-FFF2-40B4-BE49-F238E27FC236}">
              <a16:creationId xmlns:a16="http://schemas.microsoft.com/office/drawing/2014/main" id="{00000000-0008-0000-0D00-0000E1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018" name="image17.jpg">
          <a:extLst>
            <a:ext uri="{FF2B5EF4-FFF2-40B4-BE49-F238E27FC236}">
              <a16:creationId xmlns:a16="http://schemas.microsoft.com/office/drawing/2014/main" id="{00000000-0008-0000-0D00-0000E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019" name="image3.png">
          <a:extLst>
            <a:ext uri="{FF2B5EF4-FFF2-40B4-BE49-F238E27FC236}">
              <a16:creationId xmlns:a16="http://schemas.microsoft.com/office/drawing/2014/main" id="{00000000-0008-0000-0D00-0000E3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020" name="image17.jpg">
          <a:extLst>
            <a:ext uri="{FF2B5EF4-FFF2-40B4-BE49-F238E27FC236}">
              <a16:creationId xmlns:a16="http://schemas.microsoft.com/office/drawing/2014/main" id="{00000000-0008-0000-0D00-0000E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021" name="image3.png">
          <a:extLst>
            <a:ext uri="{FF2B5EF4-FFF2-40B4-BE49-F238E27FC236}">
              <a16:creationId xmlns:a16="http://schemas.microsoft.com/office/drawing/2014/main" id="{00000000-0008-0000-0D00-0000E5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022" name="image17.jpg">
          <a:extLst>
            <a:ext uri="{FF2B5EF4-FFF2-40B4-BE49-F238E27FC236}">
              <a16:creationId xmlns:a16="http://schemas.microsoft.com/office/drawing/2014/main" id="{00000000-0008-0000-0D00-0000E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023" name="image3.png">
          <a:extLst>
            <a:ext uri="{FF2B5EF4-FFF2-40B4-BE49-F238E27FC236}">
              <a16:creationId xmlns:a16="http://schemas.microsoft.com/office/drawing/2014/main" id="{00000000-0008-0000-0D00-0000E7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024" name="image17.jpg">
          <a:extLst>
            <a:ext uri="{FF2B5EF4-FFF2-40B4-BE49-F238E27FC236}">
              <a16:creationId xmlns:a16="http://schemas.microsoft.com/office/drawing/2014/main" id="{00000000-0008-0000-0D00-0000E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025" name="image3.png">
          <a:extLst>
            <a:ext uri="{FF2B5EF4-FFF2-40B4-BE49-F238E27FC236}">
              <a16:creationId xmlns:a16="http://schemas.microsoft.com/office/drawing/2014/main" id="{00000000-0008-0000-0D00-0000E9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026" name="image17.jpg">
          <a:extLst>
            <a:ext uri="{FF2B5EF4-FFF2-40B4-BE49-F238E27FC236}">
              <a16:creationId xmlns:a16="http://schemas.microsoft.com/office/drawing/2014/main" id="{00000000-0008-0000-0D00-0000E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027" name="image3.png">
          <a:extLst>
            <a:ext uri="{FF2B5EF4-FFF2-40B4-BE49-F238E27FC236}">
              <a16:creationId xmlns:a16="http://schemas.microsoft.com/office/drawing/2014/main" id="{00000000-0008-0000-0D00-0000EB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028" name="image17.jpg">
          <a:extLst>
            <a:ext uri="{FF2B5EF4-FFF2-40B4-BE49-F238E27FC236}">
              <a16:creationId xmlns:a16="http://schemas.microsoft.com/office/drawing/2014/main" id="{00000000-0008-0000-0D00-0000E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029" name="image3.png">
          <a:extLst>
            <a:ext uri="{FF2B5EF4-FFF2-40B4-BE49-F238E27FC236}">
              <a16:creationId xmlns:a16="http://schemas.microsoft.com/office/drawing/2014/main" id="{00000000-0008-0000-0D00-0000ED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030" name="image17.jpg">
          <a:extLst>
            <a:ext uri="{FF2B5EF4-FFF2-40B4-BE49-F238E27FC236}">
              <a16:creationId xmlns:a16="http://schemas.microsoft.com/office/drawing/2014/main" id="{00000000-0008-0000-0D00-0000E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031" name="image3.png">
          <a:extLst>
            <a:ext uri="{FF2B5EF4-FFF2-40B4-BE49-F238E27FC236}">
              <a16:creationId xmlns:a16="http://schemas.microsoft.com/office/drawing/2014/main" id="{00000000-0008-0000-0D00-0000EF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032" name="image17.jpg">
          <a:extLst>
            <a:ext uri="{FF2B5EF4-FFF2-40B4-BE49-F238E27FC236}">
              <a16:creationId xmlns:a16="http://schemas.microsoft.com/office/drawing/2014/main" id="{00000000-0008-0000-0D00-0000F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033" name="image3.png">
          <a:extLst>
            <a:ext uri="{FF2B5EF4-FFF2-40B4-BE49-F238E27FC236}">
              <a16:creationId xmlns:a16="http://schemas.microsoft.com/office/drawing/2014/main" id="{00000000-0008-0000-0D00-0000F1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034" name="image17.jpg">
          <a:extLst>
            <a:ext uri="{FF2B5EF4-FFF2-40B4-BE49-F238E27FC236}">
              <a16:creationId xmlns:a16="http://schemas.microsoft.com/office/drawing/2014/main" id="{00000000-0008-0000-0D00-0000F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035" name="image3.png">
          <a:extLst>
            <a:ext uri="{FF2B5EF4-FFF2-40B4-BE49-F238E27FC236}">
              <a16:creationId xmlns:a16="http://schemas.microsoft.com/office/drawing/2014/main" id="{00000000-0008-0000-0D00-0000F3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036" name="image17.jpg">
          <a:extLst>
            <a:ext uri="{FF2B5EF4-FFF2-40B4-BE49-F238E27FC236}">
              <a16:creationId xmlns:a16="http://schemas.microsoft.com/office/drawing/2014/main" id="{00000000-0008-0000-0D00-0000F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037" name="image3.png">
          <a:extLst>
            <a:ext uri="{FF2B5EF4-FFF2-40B4-BE49-F238E27FC236}">
              <a16:creationId xmlns:a16="http://schemas.microsoft.com/office/drawing/2014/main" id="{00000000-0008-0000-0D00-0000F5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038" name="image17.jpg">
          <a:extLst>
            <a:ext uri="{FF2B5EF4-FFF2-40B4-BE49-F238E27FC236}">
              <a16:creationId xmlns:a16="http://schemas.microsoft.com/office/drawing/2014/main" id="{00000000-0008-0000-0D00-0000F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039" name="image3.png">
          <a:extLst>
            <a:ext uri="{FF2B5EF4-FFF2-40B4-BE49-F238E27FC236}">
              <a16:creationId xmlns:a16="http://schemas.microsoft.com/office/drawing/2014/main" id="{00000000-0008-0000-0D00-0000F7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040" name="image17.jpg">
          <a:extLst>
            <a:ext uri="{FF2B5EF4-FFF2-40B4-BE49-F238E27FC236}">
              <a16:creationId xmlns:a16="http://schemas.microsoft.com/office/drawing/2014/main" id="{00000000-0008-0000-0D00-0000F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041" name="image3.png">
          <a:extLst>
            <a:ext uri="{FF2B5EF4-FFF2-40B4-BE49-F238E27FC236}">
              <a16:creationId xmlns:a16="http://schemas.microsoft.com/office/drawing/2014/main" id="{00000000-0008-0000-0D00-0000F9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042" name="image17.jpg">
          <a:extLst>
            <a:ext uri="{FF2B5EF4-FFF2-40B4-BE49-F238E27FC236}">
              <a16:creationId xmlns:a16="http://schemas.microsoft.com/office/drawing/2014/main" id="{00000000-0008-0000-0D00-0000F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043" name="image3.png">
          <a:extLst>
            <a:ext uri="{FF2B5EF4-FFF2-40B4-BE49-F238E27FC236}">
              <a16:creationId xmlns:a16="http://schemas.microsoft.com/office/drawing/2014/main" id="{00000000-0008-0000-0D00-0000FB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044" name="image17.jpg">
          <a:extLst>
            <a:ext uri="{FF2B5EF4-FFF2-40B4-BE49-F238E27FC236}">
              <a16:creationId xmlns:a16="http://schemas.microsoft.com/office/drawing/2014/main" id="{00000000-0008-0000-0D00-0000F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045" name="image3.png">
          <a:extLst>
            <a:ext uri="{FF2B5EF4-FFF2-40B4-BE49-F238E27FC236}">
              <a16:creationId xmlns:a16="http://schemas.microsoft.com/office/drawing/2014/main" id="{00000000-0008-0000-0D00-0000FD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046" name="image17.jpg">
          <a:extLst>
            <a:ext uri="{FF2B5EF4-FFF2-40B4-BE49-F238E27FC236}">
              <a16:creationId xmlns:a16="http://schemas.microsoft.com/office/drawing/2014/main" id="{00000000-0008-0000-0D00-0000F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047" name="image3.png">
          <a:extLst>
            <a:ext uri="{FF2B5EF4-FFF2-40B4-BE49-F238E27FC236}">
              <a16:creationId xmlns:a16="http://schemas.microsoft.com/office/drawing/2014/main" id="{00000000-0008-0000-0D00-0000FF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048" name="image17.jpg">
          <a:extLst>
            <a:ext uri="{FF2B5EF4-FFF2-40B4-BE49-F238E27FC236}">
              <a16:creationId xmlns:a16="http://schemas.microsoft.com/office/drawing/2014/main" id="{00000000-0008-0000-0D00-000000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049" name="image3.png">
          <a:extLst>
            <a:ext uri="{FF2B5EF4-FFF2-40B4-BE49-F238E27FC236}">
              <a16:creationId xmlns:a16="http://schemas.microsoft.com/office/drawing/2014/main" id="{00000000-0008-0000-0D00-000001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050" name="image17.jpg">
          <a:extLst>
            <a:ext uri="{FF2B5EF4-FFF2-40B4-BE49-F238E27FC236}">
              <a16:creationId xmlns:a16="http://schemas.microsoft.com/office/drawing/2014/main" id="{00000000-0008-0000-0D00-000002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051" name="image3.png">
          <a:extLst>
            <a:ext uri="{FF2B5EF4-FFF2-40B4-BE49-F238E27FC236}">
              <a16:creationId xmlns:a16="http://schemas.microsoft.com/office/drawing/2014/main" id="{00000000-0008-0000-0D00-000003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052" name="image17.jpg">
          <a:extLst>
            <a:ext uri="{FF2B5EF4-FFF2-40B4-BE49-F238E27FC236}">
              <a16:creationId xmlns:a16="http://schemas.microsoft.com/office/drawing/2014/main" id="{00000000-0008-0000-0D00-000004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053" name="image3.png">
          <a:extLst>
            <a:ext uri="{FF2B5EF4-FFF2-40B4-BE49-F238E27FC236}">
              <a16:creationId xmlns:a16="http://schemas.microsoft.com/office/drawing/2014/main" id="{00000000-0008-0000-0D00-000005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054" name="image17.jpg">
          <a:extLst>
            <a:ext uri="{FF2B5EF4-FFF2-40B4-BE49-F238E27FC236}">
              <a16:creationId xmlns:a16="http://schemas.microsoft.com/office/drawing/2014/main" id="{00000000-0008-0000-0D00-000006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055" name="image3.png">
          <a:extLst>
            <a:ext uri="{FF2B5EF4-FFF2-40B4-BE49-F238E27FC236}">
              <a16:creationId xmlns:a16="http://schemas.microsoft.com/office/drawing/2014/main" id="{00000000-0008-0000-0D00-000007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056" name="image17.jpg">
          <a:extLst>
            <a:ext uri="{FF2B5EF4-FFF2-40B4-BE49-F238E27FC236}">
              <a16:creationId xmlns:a16="http://schemas.microsoft.com/office/drawing/2014/main" id="{00000000-0008-0000-0D00-000008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057" name="image3.png">
          <a:extLst>
            <a:ext uri="{FF2B5EF4-FFF2-40B4-BE49-F238E27FC236}">
              <a16:creationId xmlns:a16="http://schemas.microsoft.com/office/drawing/2014/main" id="{00000000-0008-0000-0D00-000009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058" name="image17.jpg">
          <a:extLst>
            <a:ext uri="{FF2B5EF4-FFF2-40B4-BE49-F238E27FC236}">
              <a16:creationId xmlns:a16="http://schemas.microsoft.com/office/drawing/2014/main" id="{00000000-0008-0000-0D00-00000A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059" name="image3.png">
          <a:extLst>
            <a:ext uri="{FF2B5EF4-FFF2-40B4-BE49-F238E27FC236}">
              <a16:creationId xmlns:a16="http://schemas.microsoft.com/office/drawing/2014/main" id="{00000000-0008-0000-0D00-00000B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060" name="image17.jpg">
          <a:extLst>
            <a:ext uri="{FF2B5EF4-FFF2-40B4-BE49-F238E27FC236}">
              <a16:creationId xmlns:a16="http://schemas.microsoft.com/office/drawing/2014/main" id="{00000000-0008-0000-0D00-00000C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061" name="image3.png">
          <a:extLst>
            <a:ext uri="{FF2B5EF4-FFF2-40B4-BE49-F238E27FC236}">
              <a16:creationId xmlns:a16="http://schemas.microsoft.com/office/drawing/2014/main" id="{00000000-0008-0000-0D00-00000D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062" name="image17.jpg">
          <a:extLst>
            <a:ext uri="{FF2B5EF4-FFF2-40B4-BE49-F238E27FC236}">
              <a16:creationId xmlns:a16="http://schemas.microsoft.com/office/drawing/2014/main" id="{00000000-0008-0000-0D00-00000E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063" name="image3.png">
          <a:extLst>
            <a:ext uri="{FF2B5EF4-FFF2-40B4-BE49-F238E27FC236}">
              <a16:creationId xmlns:a16="http://schemas.microsoft.com/office/drawing/2014/main" id="{00000000-0008-0000-0D00-00000F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064" name="image17.jpg">
          <a:extLst>
            <a:ext uri="{FF2B5EF4-FFF2-40B4-BE49-F238E27FC236}">
              <a16:creationId xmlns:a16="http://schemas.microsoft.com/office/drawing/2014/main" id="{00000000-0008-0000-0D00-000010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065" name="image3.png">
          <a:extLst>
            <a:ext uri="{FF2B5EF4-FFF2-40B4-BE49-F238E27FC236}">
              <a16:creationId xmlns:a16="http://schemas.microsoft.com/office/drawing/2014/main" id="{00000000-0008-0000-0D00-000011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066" name="image17.jpg">
          <a:extLst>
            <a:ext uri="{FF2B5EF4-FFF2-40B4-BE49-F238E27FC236}">
              <a16:creationId xmlns:a16="http://schemas.microsoft.com/office/drawing/2014/main" id="{00000000-0008-0000-0D00-000012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067" name="image3.png">
          <a:extLst>
            <a:ext uri="{FF2B5EF4-FFF2-40B4-BE49-F238E27FC236}">
              <a16:creationId xmlns:a16="http://schemas.microsoft.com/office/drawing/2014/main" id="{00000000-0008-0000-0D00-000013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068" name="image17.jpg">
          <a:extLst>
            <a:ext uri="{FF2B5EF4-FFF2-40B4-BE49-F238E27FC236}">
              <a16:creationId xmlns:a16="http://schemas.microsoft.com/office/drawing/2014/main" id="{00000000-0008-0000-0D00-000014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069" name="image3.png">
          <a:extLst>
            <a:ext uri="{FF2B5EF4-FFF2-40B4-BE49-F238E27FC236}">
              <a16:creationId xmlns:a16="http://schemas.microsoft.com/office/drawing/2014/main" id="{00000000-0008-0000-0D00-000015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2070" name="image17.jpg">
          <a:extLst>
            <a:ext uri="{FF2B5EF4-FFF2-40B4-BE49-F238E27FC236}">
              <a16:creationId xmlns:a16="http://schemas.microsoft.com/office/drawing/2014/main" id="{00000000-0008-0000-0D00-000016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071" name="image3.png">
          <a:extLst>
            <a:ext uri="{FF2B5EF4-FFF2-40B4-BE49-F238E27FC236}">
              <a16:creationId xmlns:a16="http://schemas.microsoft.com/office/drawing/2014/main" id="{00000000-0008-0000-0D00-000017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072" name="image17.jpg">
          <a:extLst>
            <a:ext uri="{FF2B5EF4-FFF2-40B4-BE49-F238E27FC236}">
              <a16:creationId xmlns:a16="http://schemas.microsoft.com/office/drawing/2014/main" id="{00000000-0008-0000-0D00-000018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073" name="image3.png">
          <a:extLst>
            <a:ext uri="{FF2B5EF4-FFF2-40B4-BE49-F238E27FC236}">
              <a16:creationId xmlns:a16="http://schemas.microsoft.com/office/drawing/2014/main" id="{00000000-0008-0000-0D00-000019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074" name="image17.jpg">
          <a:extLst>
            <a:ext uri="{FF2B5EF4-FFF2-40B4-BE49-F238E27FC236}">
              <a16:creationId xmlns:a16="http://schemas.microsoft.com/office/drawing/2014/main" id="{00000000-0008-0000-0D00-00001A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075" name="image3.png">
          <a:extLst>
            <a:ext uri="{FF2B5EF4-FFF2-40B4-BE49-F238E27FC236}">
              <a16:creationId xmlns:a16="http://schemas.microsoft.com/office/drawing/2014/main" id="{00000000-0008-0000-0D00-00001B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076" name="image17.jpg">
          <a:extLst>
            <a:ext uri="{FF2B5EF4-FFF2-40B4-BE49-F238E27FC236}">
              <a16:creationId xmlns:a16="http://schemas.microsoft.com/office/drawing/2014/main" id="{00000000-0008-0000-0D00-00001C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077" name="image3.png">
          <a:extLst>
            <a:ext uri="{FF2B5EF4-FFF2-40B4-BE49-F238E27FC236}">
              <a16:creationId xmlns:a16="http://schemas.microsoft.com/office/drawing/2014/main" id="{00000000-0008-0000-0D00-00001D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2078" name="image17.jpg">
          <a:extLst>
            <a:ext uri="{FF2B5EF4-FFF2-40B4-BE49-F238E27FC236}">
              <a16:creationId xmlns:a16="http://schemas.microsoft.com/office/drawing/2014/main" id="{00000000-0008-0000-0D00-00001E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079" name="image3.png">
          <a:extLst>
            <a:ext uri="{FF2B5EF4-FFF2-40B4-BE49-F238E27FC236}">
              <a16:creationId xmlns:a16="http://schemas.microsoft.com/office/drawing/2014/main" id="{00000000-0008-0000-0D00-00001F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080" name="image17.jpg">
          <a:extLst>
            <a:ext uri="{FF2B5EF4-FFF2-40B4-BE49-F238E27FC236}">
              <a16:creationId xmlns:a16="http://schemas.microsoft.com/office/drawing/2014/main" id="{00000000-0008-0000-0D00-000020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081" name="image3.png">
          <a:extLst>
            <a:ext uri="{FF2B5EF4-FFF2-40B4-BE49-F238E27FC236}">
              <a16:creationId xmlns:a16="http://schemas.microsoft.com/office/drawing/2014/main" id="{00000000-0008-0000-0D00-000021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082" name="image17.jpg">
          <a:extLst>
            <a:ext uri="{FF2B5EF4-FFF2-40B4-BE49-F238E27FC236}">
              <a16:creationId xmlns:a16="http://schemas.microsoft.com/office/drawing/2014/main" id="{00000000-0008-0000-0D00-000022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083" name="image3.png">
          <a:extLst>
            <a:ext uri="{FF2B5EF4-FFF2-40B4-BE49-F238E27FC236}">
              <a16:creationId xmlns:a16="http://schemas.microsoft.com/office/drawing/2014/main" id="{00000000-0008-0000-0D00-000023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084" name="image17.jpg">
          <a:extLst>
            <a:ext uri="{FF2B5EF4-FFF2-40B4-BE49-F238E27FC236}">
              <a16:creationId xmlns:a16="http://schemas.microsoft.com/office/drawing/2014/main" id="{00000000-0008-0000-0D00-000024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085" name="image3.png">
          <a:extLst>
            <a:ext uri="{FF2B5EF4-FFF2-40B4-BE49-F238E27FC236}">
              <a16:creationId xmlns:a16="http://schemas.microsoft.com/office/drawing/2014/main" id="{00000000-0008-0000-0D00-000025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2086" name="image17.jpg">
          <a:extLst>
            <a:ext uri="{FF2B5EF4-FFF2-40B4-BE49-F238E27FC236}">
              <a16:creationId xmlns:a16="http://schemas.microsoft.com/office/drawing/2014/main" id="{00000000-0008-0000-0D00-000026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087" name="image3.png">
          <a:extLst>
            <a:ext uri="{FF2B5EF4-FFF2-40B4-BE49-F238E27FC236}">
              <a16:creationId xmlns:a16="http://schemas.microsoft.com/office/drawing/2014/main" id="{00000000-0008-0000-0D00-000027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088" name="image17.jpg">
          <a:extLst>
            <a:ext uri="{FF2B5EF4-FFF2-40B4-BE49-F238E27FC236}">
              <a16:creationId xmlns:a16="http://schemas.microsoft.com/office/drawing/2014/main" id="{00000000-0008-0000-0D00-000028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089" name="image3.png">
          <a:extLst>
            <a:ext uri="{FF2B5EF4-FFF2-40B4-BE49-F238E27FC236}">
              <a16:creationId xmlns:a16="http://schemas.microsoft.com/office/drawing/2014/main" id="{00000000-0008-0000-0D00-000029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090" name="image17.jpg">
          <a:extLst>
            <a:ext uri="{FF2B5EF4-FFF2-40B4-BE49-F238E27FC236}">
              <a16:creationId xmlns:a16="http://schemas.microsoft.com/office/drawing/2014/main" id="{00000000-0008-0000-0D00-00002A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091" name="image3.png">
          <a:extLst>
            <a:ext uri="{FF2B5EF4-FFF2-40B4-BE49-F238E27FC236}">
              <a16:creationId xmlns:a16="http://schemas.microsoft.com/office/drawing/2014/main" id="{00000000-0008-0000-0D00-00002B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092" name="image17.jpg">
          <a:extLst>
            <a:ext uri="{FF2B5EF4-FFF2-40B4-BE49-F238E27FC236}">
              <a16:creationId xmlns:a16="http://schemas.microsoft.com/office/drawing/2014/main" id="{00000000-0008-0000-0D00-00002C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093" name="image3.png">
          <a:extLst>
            <a:ext uri="{FF2B5EF4-FFF2-40B4-BE49-F238E27FC236}">
              <a16:creationId xmlns:a16="http://schemas.microsoft.com/office/drawing/2014/main" id="{00000000-0008-0000-0D00-00002D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2094" name="image17.jpg">
          <a:extLst>
            <a:ext uri="{FF2B5EF4-FFF2-40B4-BE49-F238E27FC236}">
              <a16:creationId xmlns:a16="http://schemas.microsoft.com/office/drawing/2014/main" id="{00000000-0008-0000-0D00-00002E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095" name="image3.png">
          <a:extLst>
            <a:ext uri="{FF2B5EF4-FFF2-40B4-BE49-F238E27FC236}">
              <a16:creationId xmlns:a16="http://schemas.microsoft.com/office/drawing/2014/main" id="{00000000-0008-0000-0D00-00002F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096" name="image17.jpg">
          <a:extLst>
            <a:ext uri="{FF2B5EF4-FFF2-40B4-BE49-F238E27FC236}">
              <a16:creationId xmlns:a16="http://schemas.microsoft.com/office/drawing/2014/main" id="{00000000-0008-0000-0D00-000030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097" name="image3.png">
          <a:extLst>
            <a:ext uri="{FF2B5EF4-FFF2-40B4-BE49-F238E27FC236}">
              <a16:creationId xmlns:a16="http://schemas.microsoft.com/office/drawing/2014/main" id="{00000000-0008-0000-0D00-000031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098" name="image17.jpg">
          <a:extLst>
            <a:ext uri="{FF2B5EF4-FFF2-40B4-BE49-F238E27FC236}">
              <a16:creationId xmlns:a16="http://schemas.microsoft.com/office/drawing/2014/main" id="{00000000-0008-0000-0D00-000032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099" name="image3.png">
          <a:extLst>
            <a:ext uri="{FF2B5EF4-FFF2-40B4-BE49-F238E27FC236}">
              <a16:creationId xmlns:a16="http://schemas.microsoft.com/office/drawing/2014/main" id="{00000000-0008-0000-0D00-000033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100" name="image17.jpg">
          <a:extLst>
            <a:ext uri="{FF2B5EF4-FFF2-40B4-BE49-F238E27FC236}">
              <a16:creationId xmlns:a16="http://schemas.microsoft.com/office/drawing/2014/main" id="{00000000-0008-0000-0D00-000034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101" name="image3.png">
          <a:extLst>
            <a:ext uri="{FF2B5EF4-FFF2-40B4-BE49-F238E27FC236}">
              <a16:creationId xmlns:a16="http://schemas.microsoft.com/office/drawing/2014/main" id="{00000000-0008-0000-0D00-000035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102" name="image17.jpg">
          <a:extLst>
            <a:ext uri="{FF2B5EF4-FFF2-40B4-BE49-F238E27FC236}">
              <a16:creationId xmlns:a16="http://schemas.microsoft.com/office/drawing/2014/main" id="{00000000-0008-0000-0D00-000036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103" name="image3.png">
          <a:extLst>
            <a:ext uri="{FF2B5EF4-FFF2-40B4-BE49-F238E27FC236}">
              <a16:creationId xmlns:a16="http://schemas.microsoft.com/office/drawing/2014/main" id="{00000000-0008-0000-0D00-000037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104" name="image17.jpg">
          <a:extLst>
            <a:ext uri="{FF2B5EF4-FFF2-40B4-BE49-F238E27FC236}">
              <a16:creationId xmlns:a16="http://schemas.microsoft.com/office/drawing/2014/main" id="{00000000-0008-0000-0D00-000038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105" name="image3.png">
          <a:extLst>
            <a:ext uri="{FF2B5EF4-FFF2-40B4-BE49-F238E27FC236}">
              <a16:creationId xmlns:a16="http://schemas.microsoft.com/office/drawing/2014/main" id="{00000000-0008-0000-0D00-000039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106" name="image17.jpg">
          <a:extLst>
            <a:ext uri="{FF2B5EF4-FFF2-40B4-BE49-F238E27FC236}">
              <a16:creationId xmlns:a16="http://schemas.microsoft.com/office/drawing/2014/main" id="{00000000-0008-0000-0D00-00003A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107" name="image3.png">
          <a:extLst>
            <a:ext uri="{FF2B5EF4-FFF2-40B4-BE49-F238E27FC236}">
              <a16:creationId xmlns:a16="http://schemas.microsoft.com/office/drawing/2014/main" id="{00000000-0008-0000-0D00-00003B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108" name="image17.jpg">
          <a:extLst>
            <a:ext uri="{FF2B5EF4-FFF2-40B4-BE49-F238E27FC236}">
              <a16:creationId xmlns:a16="http://schemas.microsoft.com/office/drawing/2014/main" id="{00000000-0008-0000-0D00-00003C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109" name="image3.png">
          <a:extLst>
            <a:ext uri="{FF2B5EF4-FFF2-40B4-BE49-F238E27FC236}">
              <a16:creationId xmlns:a16="http://schemas.microsoft.com/office/drawing/2014/main" id="{00000000-0008-0000-0D00-00003D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110" name="image17.jpg">
          <a:extLst>
            <a:ext uri="{FF2B5EF4-FFF2-40B4-BE49-F238E27FC236}">
              <a16:creationId xmlns:a16="http://schemas.microsoft.com/office/drawing/2014/main" id="{00000000-0008-0000-0D00-00003E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111" name="image3.png">
          <a:extLst>
            <a:ext uri="{FF2B5EF4-FFF2-40B4-BE49-F238E27FC236}">
              <a16:creationId xmlns:a16="http://schemas.microsoft.com/office/drawing/2014/main" id="{00000000-0008-0000-0D00-00003F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112" name="image17.jpg">
          <a:extLst>
            <a:ext uri="{FF2B5EF4-FFF2-40B4-BE49-F238E27FC236}">
              <a16:creationId xmlns:a16="http://schemas.microsoft.com/office/drawing/2014/main" id="{00000000-0008-0000-0D00-000040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113" name="image3.png">
          <a:extLst>
            <a:ext uri="{FF2B5EF4-FFF2-40B4-BE49-F238E27FC236}">
              <a16:creationId xmlns:a16="http://schemas.microsoft.com/office/drawing/2014/main" id="{00000000-0008-0000-0D00-000041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114" name="image17.jpg">
          <a:extLst>
            <a:ext uri="{FF2B5EF4-FFF2-40B4-BE49-F238E27FC236}">
              <a16:creationId xmlns:a16="http://schemas.microsoft.com/office/drawing/2014/main" id="{00000000-0008-0000-0D00-000042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115" name="image3.png">
          <a:extLst>
            <a:ext uri="{FF2B5EF4-FFF2-40B4-BE49-F238E27FC236}">
              <a16:creationId xmlns:a16="http://schemas.microsoft.com/office/drawing/2014/main" id="{00000000-0008-0000-0D00-000043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116" name="image17.jpg">
          <a:extLst>
            <a:ext uri="{FF2B5EF4-FFF2-40B4-BE49-F238E27FC236}">
              <a16:creationId xmlns:a16="http://schemas.microsoft.com/office/drawing/2014/main" id="{00000000-0008-0000-0D00-000044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117" name="image3.png">
          <a:extLst>
            <a:ext uri="{FF2B5EF4-FFF2-40B4-BE49-F238E27FC236}">
              <a16:creationId xmlns:a16="http://schemas.microsoft.com/office/drawing/2014/main" id="{00000000-0008-0000-0D00-000045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118" name="image17.jpg">
          <a:extLst>
            <a:ext uri="{FF2B5EF4-FFF2-40B4-BE49-F238E27FC236}">
              <a16:creationId xmlns:a16="http://schemas.microsoft.com/office/drawing/2014/main" id="{00000000-0008-0000-0D00-000046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119" name="image3.png">
          <a:extLst>
            <a:ext uri="{FF2B5EF4-FFF2-40B4-BE49-F238E27FC236}">
              <a16:creationId xmlns:a16="http://schemas.microsoft.com/office/drawing/2014/main" id="{00000000-0008-0000-0D00-000047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120" name="image17.jpg">
          <a:extLst>
            <a:ext uri="{FF2B5EF4-FFF2-40B4-BE49-F238E27FC236}">
              <a16:creationId xmlns:a16="http://schemas.microsoft.com/office/drawing/2014/main" id="{00000000-0008-0000-0D00-000048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121" name="image3.png">
          <a:extLst>
            <a:ext uri="{FF2B5EF4-FFF2-40B4-BE49-F238E27FC236}">
              <a16:creationId xmlns:a16="http://schemas.microsoft.com/office/drawing/2014/main" id="{00000000-0008-0000-0D00-000049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122" name="image17.jpg">
          <a:extLst>
            <a:ext uri="{FF2B5EF4-FFF2-40B4-BE49-F238E27FC236}">
              <a16:creationId xmlns:a16="http://schemas.microsoft.com/office/drawing/2014/main" id="{00000000-0008-0000-0D00-00004A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123" name="image3.png">
          <a:extLst>
            <a:ext uri="{FF2B5EF4-FFF2-40B4-BE49-F238E27FC236}">
              <a16:creationId xmlns:a16="http://schemas.microsoft.com/office/drawing/2014/main" id="{00000000-0008-0000-0D00-00004B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124" name="image17.jpg">
          <a:extLst>
            <a:ext uri="{FF2B5EF4-FFF2-40B4-BE49-F238E27FC236}">
              <a16:creationId xmlns:a16="http://schemas.microsoft.com/office/drawing/2014/main" id="{00000000-0008-0000-0D00-00004C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125" name="image3.png">
          <a:extLst>
            <a:ext uri="{FF2B5EF4-FFF2-40B4-BE49-F238E27FC236}">
              <a16:creationId xmlns:a16="http://schemas.microsoft.com/office/drawing/2014/main" id="{00000000-0008-0000-0D00-00004D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126" name="image17.jpg">
          <a:extLst>
            <a:ext uri="{FF2B5EF4-FFF2-40B4-BE49-F238E27FC236}">
              <a16:creationId xmlns:a16="http://schemas.microsoft.com/office/drawing/2014/main" id="{00000000-0008-0000-0D00-00004E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127" name="image3.png">
          <a:extLst>
            <a:ext uri="{FF2B5EF4-FFF2-40B4-BE49-F238E27FC236}">
              <a16:creationId xmlns:a16="http://schemas.microsoft.com/office/drawing/2014/main" id="{00000000-0008-0000-0D00-00004F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128" name="image17.jpg">
          <a:extLst>
            <a:ext uri="{FF2B5EF4-FFF2-40B4-BE49-F238E27FC236}">
              <a16:creationId xmlns:a16="http://schemas.microsoft.com/office/drawing/2014/main" id="{00000000-0008-0000-0D00-000050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129" name="image3.png">
          <a:extLst>
            <a:ext uri="{FF2B5EF4-FFF2-40B4-BE49-F238E27FC236}">
              <a16:creationId xmlns:a16="http://schemas.microsoft.com/office/drawing/2014/main" id="{00000000-0008-0000-0D00-000051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130" name="image17.jpg">
          <a:extLst>
            <a:ext uri="{FF2B5EF4-FFF2-40B4-BE49-F238E27FC236}">
              <a16:creationId xmlns:a16="http://schemas.microsoft.com/office/drawing/2014/main" id="{00000000-0008-0000-0D00-000052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131" name="image3.png">
          <a:extLst>
            <a:ext uri="{FF2B5EF4-FFF2-40B4-BE49-F238E27FC236}">
              <a16:creationId xmlns:a16="http://schemas.microsoft.com/office/drawing/2014/main" id="{00000000-0008-0000-0D00-000053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132" name="image17.jpg">
          <a:extLst>
            <a:ext uri="{FF2B5EF4-FFF2-40B4-BE49-F238E27FC236}">
              <a16:creationId xmlns:a16="http://schemas.microsoft.com/office/drawing/2014/main" id="{00000000-0008-0000-0D00-000054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133" name="image3.png">
          <a:extLst>
            <a:ext uri="{FF2B5EF4-FFF2-40B4-BE49-F238E27FC236}">
              <a16:creationId xmlns:a16="http://schemas.microsoft.com/office/drawing/2014/main" id="{00000000-0008-0000-0D00-000055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134" name="image17.jpg">
          <a:extLst>
            <a:ext uri="{FF2B5EF4-FFF2-40B4-BE49-F238E27FC236}">
              <a16:creationId xmlns:a16="http://schemas.microsoft.com/office/drawing/2014/main" id="{00000000-0008-0000-0D00-000056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135" name="image3.png">
          <a:extLst>
            <a:ext uri="{FF2B5EF4-FFF2-40B4-BE49-F238E27FC236}">
              <a16:creationId xmlns:a16="http://schemas.microsoft.com/office/drawing/2014/main" id="{00000000-0008-0000-0D00-000057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136" name="image17.jpg">
          <a:extLst>
            <a:ext uri="{FF2B5EF4-FFF2-40B4-BE49-F238E27FC236}">
              <a16:creationId xmlns:a16="http://schemas.microsoft.com/office/drawing/2014/main" id="{00000000-0008-0000-0D00-000058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137" name="image3.png">
          <a:extLst>
            <a:ext uri="{FF2B5EF4-FFF2-40B4-BE49-F238E27FC236}">
              <a16:creationId xmlns:a16="http://schemas.microsoft.com/office/drawing/2014/main" id="{00000000-0008-0000-0D00-000059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138" name="image17.jpg">
          <a:extLst>
            <a:ext uri="{FF2B5EF4-FFF2-40B4-BE49-F238E27FC236}">
              <a16:creationId xmlns:a16="http://schemas.microsoft.com/office/drawing/2014/main" id="{00000000-0008-0000-0D00-00005A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139" name="image3.png">
          <a:extLst>
            <a:ext uri="{FF2B5EF4-FFF2-40B4-BE49-F238E27FC236}">
              <a16:creationId xmlns:a16="http://schemas.microsoft.com/office/drawing/2014/main" id="{00000000-0008-0000-0D00-00005B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140" name="image17.jpg">
          <a:extLst>
            <a:ext uri="{FF2B5EF4-FFF2-40B4-BE49-F238E27FC236}">
              <a16:creationId xmlns:a16="http://schemas.microsoft.com/office/drawing/2014/main" id="{00000000-0008-0000-0D00-00005C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141" name="image3.png">
          <a:extLst>
            <a:ext uri="{FF2B5EF4-FFF2-40B4-BE49-F238E27FC236}">
              <a16:creationId xmlns:a16="http://schemas.microsoft.com/office/drawing/2014/main" id="{00000000-0008-0000-0D00-00005D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142" name="image17.jpg">
          <a:extLst>
            <a:ext uri="{FF2B5EF4-FFF2-40B4-BE49-F238E27FC236}">
              <a16:creationId xmlns:a16="http://schemas.microsoft.com/office/drawing/2014/main" id="{00000000-0008-0000-0D00-00005E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143" name="image3.png">
          <a:extLst>
            <a:ext uri="{FF2B5EF4-FFF2-40B4-BE49-F238E27FC236}">
              <a16:creationId xmlns:a16="http://schemas.microsoft.com/office/drawing/2014/main" id="{00000000-0008-0000-0D00-00005F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144" name="image17.jpg">
          <a:extLst>
            <a:ext uri="{FF2B5EF4-FFF2-40B4-BE49-F238E27FC236}">
              <a16:creationId xmlns:a16="http://schemas.microsoft.com/office/drawing/2014/main" id="{00000000-0008-0000-0D00-000060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145" name="image3.png">
          <a:extLst>
            <a:ext uri="{FF2B5EF4-FFF2-40B4-BE49-F238E27FC236}">
              <a16:creationId xmlns:a16="http://schemas.microsoft.com/office/drawing/2014/main" id="{00000000-0008-0000-0D00-000061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146" name="image17.jpg">
          <a:extLst>
            <a:ext uri="{FF2B5EF4-FFF2-40B4-BE49-F238E27FC236}">
              <a16:creationId xmlns:a16="http://schemas.microsoft.com/office/drawing/2014/main" id="{00000000-0008-0000-0D00-000062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147" name="image3.png">
          <a:extLst>
            <a:ext uri="{FF2B5EF4-FFF2-40B4-BE49-F238E27FC236}">
              <a16:creationId xmlns:a16="http://schemas.microsoft.com/office/drawing/2014/main" id="{00000000-0008-0000-0D00-000063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148" name="image17.jpg">
          <a:extLst>
            <a:ext uri="{FF2B5EF4-FFF2-40B4-BE49-F238E27FC236}">
              <a16:creationId xmlns:a16="http://schemas.microsoft.com/office/drawing/2014/main" id="{00000000-0008-0000-0D00-000064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149" name="image3.png">
          <a:extLst>
            <a:ext uri="{FF2B5EF4-FFF2-40B4-BE49-F238E27FC236}">
              <a16:creationId xmlns:a16="http://schemas.microsoft.com/office/drawing/2014/main" id="{00000000-0008-0000-0D00-000065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2150" name="image17.jpg">
          <a:extLst>
            <a:ext uri="{FF2B5EF4-FFF2-40B4-BE49-F238E27FC236}">
              <a16:creationId xmlns:a16="http://schemas.microsoft.com/office/drawing/2014/main" id="{00000000-0008-0000-0D00-000066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151" name="image3.png">
          <a:extLst>
            <a:ext uri="{FF2B5EF4-FFF2-40B4-BE49-F238E27FC236}">
              <a16:creationId xmlns:a16="http://schemas.microsoft.com/office/drawing/2014/main" id="{00000000-0008-0000-0D00-000067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152" name="image17.jpg">
          <a:extLst>
            <a:ext uri="{FF2B5EF4-FFF2-40B4-BE49-F238E27FC236}">
              <a16:creationId xmlns:a16="http://schemas.microsoft.com/office/drawing/2014/main" id="{00000000-0008-0000-0D00-000068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153" name="image3.png">
          <a:extLst>
            <a:ext uri="{FF2B5EF4-FFF2-40B4-BE49-F238E27FC236}">
              <a16:creationId xmlns:a16="http://schemas.microsoft.com/office/drawing/2014/main" id="{00000000-0008-0000-0D00-000069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154" name="image17.jpg">
          <a:extLst>
            <a:ext uri="{FF2B5EF4-FFF2-40B4-BE49-F238E27FC236}">
              <a16:creationId xmlns:a16="http://schemas.microsoft.com/office/drawing/2014/main" id="{00000000-0008-0000-0D00-00006A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155" name="image3.png">
          <a:extLst>
            <a:ext uri="{FF2B5EF4-FFF2-40B4-BE49-F238E27FC236}">
              <a16:creationId xmlns:a16="http://schemas.microsoft.com/office/drawing/2014/main" id="{00000000-0008-0000-0D00-00006B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156" name="image17.jpg">
          <a:extLst>
            <a:ext uri="{FF2B5EF4-FFF2-40B4-BE49-F238E27FC236}">
              <a16:creationId xmlns:a16="http://schemas.microsoft.com/office/drawing/2014/main" id="{00000000-0008-0000-0D00-00006C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157" name="image3.png">
          <a:extLst>
            <a:ext uri="{FF2B5EF4-FFF2-40B4-BE49-F238E27FC236}">
              <a16:creationId xmlns:a16="http://schemas.microsoft.com/office/drawing/2014/main" id="{00000000-0008-0000-0D00-00006D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2158" name="image17.jpg">
          <a:extLst>
            <a:ext uri="{FF2B5EF4-FFF2-40B4-BE49-F238E27FC236}">
              <a16:creationId xmlns:a16="http://schemas.microsoft.com/office/drawing/2014/main" id="{00000000-0008-0000-0D00-00006E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159" name="image3.png">
          <a:extLst>
            <a:ext uri="{FF2B5EF4-FFF2-40B4-BE49-F238E27FC236}">
              <a16:creationId xmlns:a16="http://schemas.microsoft.com/office/drawing/2014/main" id="{00000000-0008-0000-0D00-00006F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160" name="image17.jpg">
          <a:extLst>
            <a:ext uri="{FF2B5EF4-FFF2-40B4-BE49-F238E27FC236}">
              <a16:creationId xmlns:a16="http://schemas.microsoft.com/office/drawing/2014/main" id="{00000000-0008-0000-0D00-000070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161" name="image3.png">
          <a:extLst>
            <a:ext uri="{FF2B5EF4-FFF2-40B4-BE49-F238E27FC236}">
              <a16:creationId xmlns:a16="http://schemas.microsoft.com/office/drawing/2014/main" id="{00000000-0008-0000-0D00-000071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162" name="image17.jpg">
          <a:extLst>
            <a:ext uri="{FF2B5EF4-FFF2-40B4-BE49-F238E27FC236}">
              <a16:creationId xmlns:a16="http://schemas.microsoft.com/office/drawing/2014/main" id="{00000000-0008-0000-0D00-000072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163" name="image3.png">
          <a:extLst>
            <a:ext uri="{FF2B5EF4-FFF2-40B4-BE49-F238E27FC236}">
              <a16:creationId xmlns:a16="http://schemas.microsoft.com/office/drawing/2014/main" id="{00000000-0008-0000-0D00-000073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164" name="image17.jpg">
          <a:extLst>
            <a:ext uri="{FF2B5EF4-FFF2-40B4-BE49-F238E27FC236}">
              <a16:creationId xmlns:a16="http://schemas.microsoft.com/office/drawing/2014/main" id="{00000000-0008-0000-0D00-000074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165" name="image3.png">
          <a:extLst>
            <a:ext uri="{FF2B5EF4-FFF2-40B4-BE49-F238E27FC236}">
              <a16:creationId xmlns:a16="http://schemas.microsoft.com/office/drawing/2014/main" id="{00000000-0008-0000-0D00-000075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166" name="image17.jpg">
          <a:extLst>
            <a:ext uri="{FF2B5EF4-FFF2-40B4-BE49-F238E27FC236}">
              <a16:creationId xmlns:a16="http://schemas.microsoft.com/office/drawing/2014/main" id="{00000000-0008-0000-0D00-000076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167" name="image3.png">
          <a:extLst>
            <a:ext uri="{FF2B5EF4-FFF2-40B4-BE49-F238E27FC236}">
              <a16:creationId xmlns:a16="http://schemas.microsoft.com/office/drawing/2014/main" id="{00000000-0008-0000-0D00-000077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168" name="image17.jpg">
          <a:extLst>
            <a:ext uri="{FF2B5EF4-FFF2-40B4-BE49-F238E27FC236}">
              <a16:creationId xmlns:a16="http://schemas.microsoft.com/office/drawing/2014/main" id="{00000000-0008-0000-0D00-000078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169" name="image3.png">
          <a:extLst>
            <a:ext uri="{FF2B5EF4-FFF2-40B4-BE49-F238E27FC236}">
              <a16:creationId xmlns:a16="http://schemas.microsoft.com/office/drawing/2014/main" id="{00000000-0008-0000-0D00-000079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170" name="image17.jpg">
          <a:extLst>
            <a:ext uri="{FF2B5EF4-FFF2-40B4-BE49-F238E27FC236}">
              <a16:creationId xmlns:a16="http://schemas.microsoft.com/office/drawing/2014/main" id="{00000000-0008-0000-0D00-00007A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171" name="image3.png">
          <a:extLst>
            <a:ext uri="{FF2B5EF4-FFF2-40B4-BE49-F238E27FC236}">
              <a16:creationId xmlns:a16="http://schemas.microsoft.com/office/drawing/2014/main" id="{00000000-0008-0000-0D00-00007B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172" name="image17.jpg">
          <a:extLst>
            <a:ext uri="{FF2B5EF4-FFF2-40B4-BE49-F238E27FC236}">
              <a16:creationId xmlns:a16="http://schemas.microsoft.com/office/drawing/2014/main" id="{00000000-0008-0000-0D00-00007C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173" name="image3.png">
          <a:extLst>
            <a:ext uri="{FF2B5EF4-FFF2-40B4-BE49-F238E27FC236}">
              <a16:creationId xmlns:a16="http://schemas.microsoft.com/office/drawing/2014/main" id="{00000000-0008-0000-0D00-00007D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174" name="image17.jpg">
          <a:extLst>
            <a:ext uri="{FF2B5EF4-FFF2-40B4-BE49-F238E27FC236}">
              <a16:creationId xmlns:a16="http://schemas.microsoft.com/office/drawing/2014/main" id="{00000000-0008-0000-0D00-00007E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175" name="image3.png">
          <a:extLst>
            <a:ext uri="{FF2B5EF4-FFF2-40B4-BE49-F238E27FC236}">
              <a16:creationId xmlns:a16="http://schemas.microsoft.com/office/drawing/2014/main" id="{00000000-0008-0000-0D00-00007F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176" name="image17.jpg">
          <a:extLst>
            <a:ext uri="{FF2B5EF4-FFF2-40B4-BE49-F238E27FC236}">
              <a16:creationId xmlns:a16="http://schemas.microsoft.com/office/drawing/2014/main" id="{00000000-0008-0000-0D00-000080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177" name="image3.png">
          <a:extLst>
            <a:ext uri="{FF2B5EF4-FFF2-40B4-BE49-F238E27FC236}">
              <a16:creationId xmlns:a16="http://schemas.microsoft.com/office/drawing/2014/main" id="{00000000-0008-0000-0D00-000081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178" name="image17.jpg">
          <a:extLst>
            <a:ext uri="{FF2B5EF4-FFF2-40B4-BE49-F238E27FC236}">
              <a16:creationId xmlns:a16="http://schemas.microsoft.com/office/drawing/2014/main" id="{00000000-0008-0000-0D00-000082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179" name="image3.png">
          <a:extLst>
            <a:ext uri="{FF2B5EF4-FFF2-40B4-BE49-F238E27FC236}">
              <a16:creationId xmlns:a16="http://schemas.microsoft.com/office/drawing/2014/main" id="{00000000-0008-0000-0D00-000083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180" name="image17.jpg">
          <a:extLst>
            <a:ext uri="{FF2B5EF4-FFF2-40B4-BE49-F238E27FC236}">
              <a16:creationId xmlns:a16="http://schemas.microsoft.com/office/drawing/2014/main" id="{00000000-0008-0000-0D00-000084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181" name="image3.png">
          <a:extLst>
            <a:ext uri="{FF2B5EF4-FFF2-40B4-BE49-F238E27FC236}">
              <a16:creationId xmlns:a16="http://schemas.microsoft.com/office/drawing/2014/main" id="{00000000-0008-0000-0D00-000085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2182" name="image17.jpg">
          <a:extLst>
            <a:ext uri="{FF2B5EF4-FFF2-40B4-BE49-F238E27FC236}">
              <a16:creationId xmlns:a16="http://schemas.microsoft.com/office/drawing/2014/main" id="{00000000-0008-0000-0D00-000086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183" name="image3.png">
          <a:extLst>
            <a:ext uri="{FF2B5EF4-FFF2-40B4-BE49-F238E27FC236}">
              <a16:creationId xmlns:a16="http://schemas.microsoft.com/office/drawing/2014/main" id="{00000000-0008-0000-0D00-000087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184" name="image17.jpg">
          <a:extLst>
            <a:ext uri="{FF2B5EF4-FFF2-40B4-BE49-F238E27FC236}">
              <a16:creationId xmlns:a16="http://schemas.microsoft.com/office/drawing/2014/main" id="{00000000-0008-0000-0D00-000088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185" name="image3.png">
          <a:extLst>
            <a:ext uri="{FF2B5EF4-FFF2-40B4-BE49-F238E27FC236}">
              <a16:creationId xmlns:a16="http://schemas.microsoft.com/office/drawing/2014/main" id="{00000000-0008-0000-0D00-000089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186" name="image17.jpg">
          <a:extLst>
            <a:ext uri="{FF2B5EF4-FFF2-40B4-BE49-F238E27FC236}">
              <a16:creationId xmlns:a16="http://schemas.microsoft.com/office/drawing/2014/main" id="{00000000-0008-0000-0D00-00008A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187" name="image3.png">
          <a:extLst>
            <a:ext uri="{FF2B5EF4-FFF2-40B4-BE49-F238E27FC236}">
              <a16:creationId xmlns:a16="http://schemas.microsoft.com/office/drawing/2014/main" id="{00000000-0008-0000-0D00-00008B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188" name="image17.jpg">
          <a:extLst>
            <a:ext uri="{FF2B5EF4-FFF2-40B4-BE49-F238E27FC236}">
              <a16:creationId xmlns:a16="http://schemas.microsoft.com/office/drawing/2014/main" id="{00000000-0008-0000-0D00-00008C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189" name="image3.png">
          <a:extLst>
            <a:ext uri="{FF2B5EF4-FFF2-40B4-BE49-F238E27FC236}">
              <a16:creationId xmlns:a16="http://schemas.microsoft.com/office/drawing/2014/main" id="{00000000-0008-0000-0D00-00008D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2190" name="image17.jpg">
          <a:extLst>
            <a:ext uri="{FF2B5EF4-FFF2-40B4-BE49-F238E27FC236}">
              <a16:creationId xmlns:a16="http://schemas.microsoft.com/office/drawing/2014/main" id="{00000000-0008-0000-0D00-00008E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191" name="image3.png">
          <a:extLst>
            <a:ext uri="{FF2B5EF4-FFF2-40B4-BE49-F238E27FC236}">
              <a16:creationId xmlns:a16="http://schemas.microsoft.com/office/drawing/2014/main" id="{00000000-0008-0000-0D00-00008F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192" name="image17.jpg">
          <a:extLst>
            <a:ext uri="{FF2B5EF4-FFF2-40B4-BE49-F238E27FC236}">
              <a16:creationId xmlns:a16="http://schemas.microsoft.com/office/drawing/2014/main" id="{00000000-0008-0000-0D00-000090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193" name="image3.png">
          <a:extLst>
            <a:ext uri="{FF2B5EF4-FFF2-40B4-BE49-F238E27FC236}">
              <a16:creationId xmlns:a16="http://schemas.microsoft.com/office/drawing/2014/main" id="{00000000-0008-0000-0D00-000091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194" name="image17.jpg">
          <a:extLst>
            <a:ext uri="{FF2B5EF4-FFF2-40B4-BE49-F238E27FC236}">
              <a16:creationId xmlns:a16="http://schemas.microsoft.com/office/drawing/2014/main" id="{00000000-0008-0000-0D00-000092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195" name="image3.png">
          <a:extLst>
            <a:ext uri="{FF2B5EF4-FFF2-40B4-BE49-F238E27FC236}">
              <a16:creationId xmlns:a16="http://schemas.microsoft.com/office/drawing/2014/main" id="{00000000-0008-0000-0D00-000093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196" name="image17.jpg">
          <a:extLst>
            <a:ext uri="{FF2B5EF4-FFF2-40B4-BE49-F238E27FC236}">
              <a16:creationId xmlns:a16="http://schemas.microsoft.com/office/drawing/2014/main" id="{00000000-0008-0000-0D00-000094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197" name="image3.png">
          <a:extLst>
            <a:ext uri="{FF2B5EF4-FFF2-40B4-BE49-F238E27FC236}">
              <a16:creationId xmlns:a16="http://schemas.microsoft.com/office/drawing/2014/main" id="{00000000-0008-0000-0D00-000095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198" name="image17.jpg">
          <a:extLst>
            <a:ext uri="{FF2B5EF4-FFF2-40B4-BE49-F238E27FC236}">
              <a16:creationId xmlns:a16="http://schemas.microsoft.com/office/drawing/2014/main" id="{00000000-0008-0000-0D00-000096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199" name="image3.png">
          <a:extLst>
            <a:ext uri="{FF2B5EF4-FFF2-40B4-BE49-F238E27FC236}">
              <a16:creationId xmlns:a16="http://schemas.microsoft.com/office/drawing/2014/main" id="{00000000-0008-0000-0D00-000097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200" name="image17.jpg">
          <a:extLst>
            <a:ext uri="{FF2B5EF4-FFF2-40B4-BE49-F238E27FC236}">
              <a16:creationId xmlns:a16="http://schemas.microsoft.com/office/drawing/2014/main" id="{00000000-0008-0000-0D00-000098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201" name="image3.png">
          <a:extLst>
            <a:ext uri="{FF2B5EF4-FFF2-40B4-BE49-F238E27FC236}">
              <a16:creationId xmlns:a16="http://schemas.microsoft.com/office/drawing/2014/main" id="{00000000-0008-0000-0D00-000099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202" name="image17.jpg">
          <a:extLst>
            <a:ext uri="{FF2B5EF4-FFF2-40B4-BE49-F238E27FC236}">
              <a16:creationId xmlns:a16="http://schemas.microsoft.com/office/drawing/2014/main" id="{00000000-0008-0000-0D00-00009A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203" name="image3.png">
          <a:extLst>
            <a:ext uri="{FF2B5EF4-FFF2-40B4-BE49-F238E27FC236}">
              <a16:creationId xmlns:a16="http://schemas.microsoft.com/office/drawing/2014/main" id="{00000000-0008-0000-0D00-00009B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204" name="image17.jpg">
          <a:extLst>
            <a:ext uri="{FF2B5EF4-FFF2-40B4-BE49-F238E27FC236}">
              <a16:creationId xmlns:a16="http://schemas.microsoft.com/office/drawing/2014/main" id="{00000000-0008-0000-0D00-00009C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205" name="image3.png">
          <a:extLst>
            <a:ext uri="{FF2B5EF4-FFF2-40B4-BE49-F238E27FC236}">
              <a16:creationId xmlns:a16="http://schemas.microsoft.com/office/drawing/2014/main" id="{00000000-0008-0000-0D00-00009D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206" name="image17.jpg">
          <a:extLst>
            <a:ext uri="{FF2B5EF4-FFF2-40B4-BE49-F238E27FC236}">
              <a16:creationId xmlns:a16="http://schemas.microsoft.com/office/drawing/2014/main" id="{00000000-0008-0000-0D00-00009E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207" name="image3.png">
          <a:extLst>
            <a:ext uri="{FF2B5EF4-FFF2-40B4-BE49-F238E27FC236}">
              <a16:creationId xmlns:a16="http://schemas.microsoft.com/office/drawing/2014/main" id="{00000000-0008-0000-0D00-00009F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208" name="image17.jpg">
          <a:extLst>
            <a:ext uri="{FF2B5EF4-FFF2-40B4-BE49-F238E27FC236}">
              <a16:creationId xmlns:a16="http://schemas.microsoft.com/office/drawing/2014/main" id="{00000000-0008-0000-0D00-0000A0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209" name="image3.png">
          <a:extLst>
            <a:ext uri="{FF2B5EF4-FFF2-40B4-BE49-F238E27FC236}">
              <a16:creationId xmlns:a16="http://schemas.microsoft.com/office/drawing/2014/main" id="{00000000-0008-0000-0D00-0000A1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210" name="image17.jpg">
          <a:extLst>
            <a:ext uri="{FF2B5EF4-FFF2-40B4-BE49-F238E27FC236}">
              <a16:creationId xmlns:a16="http://schemas.microsoft.com/office/drawing/2014/main" id="{00000000-0008-0000-0D00-0000A2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211" name="image3.png">
          <a:extLst>
            <a:ext uri="{FF2B5EF4-FFF2-40B4-BE49-F238E27FC236}">
              <a16:creationId xmlns:a16="http://schemas.microsoft.com/office/drawing/2014/main" id="{00000000-0008-0000-0D00-0000A3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212" name="image17.jpg">
          <a:extLst>
            <a:ext uri="{FF2B5EF4-FFF2-40B4-BE49-F238E27FC236}">
              <a16:creationId xmlns:a16="http://schemas.microsoft.com/office/drawing/2014/main" id="{00000000-0008-0000-0D00-0000A4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213" name="image3.png">
          <a:extLst>
            <a:ext uri="{FF2B5EF4-FFF2-40B4-BE49-F238E27FC236}">
              <a16:creationId xmlns:a16="http://schemas.microsoft.com/office/drawing/2014/main" id="{00000000-0008-0000-0D00-0000A5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2214" name="image17.jpg">
          <a:extLst>
            <a:ext uri="{FF2B5EF4-FFF2-40B4-BE49-F238E27FC236}">
              <a16:creationId xmlns:a16="http://schemas.microsoft.com/office/drawing/2014/main" id="{00000000-0008-0000-0D00-0000A6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215" name="image3.png">
          <a:extLst>
            <a:ext uri="{FF2B5EF4-FFF2-40B4-BE49-F238E27FC236}">
              <a16:creationId xmlns:a16="http://schemas.microsoft.com/office/drawing/2014/main" id="{00000000-0008-0000-0D00-0000A7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216" name="image17.jpg">
          <a:extLst>
            <a:ext uri="{FF2B5EF4-FFF2-40B4-BE49-F238E27FC236}">
              <a16:creationId xmlns:a16="http://schemas.microsoft.com/office/drawing/2014/main" id="{00000000-0008-0000-0D00-0000A8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217" name="image3.png">
          <a:extLst>
            <a:ext uri="{FF2B5EF4-FFF2-40B4-BE49-F238E27FC236}">
              <a16:creationId xmlns:a16="http://schemas.microsoft.com/office/drawing/2014/main" id="{00000000-0008-0000-0D00-0000A9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218" name="image17.jpg">
          <a:extLst>
            <a:ext uri="{FF2B5EF4-FFF2-40B4-BE49-F238E27FC236}">
              <a16:creationId xmlns:a16="http://schemas.microsoft.com/office/drawing/2014/main" id="{00000000-0008-0000-0D00-0000AA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219" name="image3.png">
          <a:extLst>
            <a:ext uri="{FF2B5EF4-FFF2-40B4-BE49-F238E27FC236}">
              <a16:creationId xmlns:a16="http://schemas.microsoft.com/office/drawing/2014/main" id="{00000000-0008-0000-0D00-0000AB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220" name="image17.jpg">
          <a:extLst>
            <a:ext uri="{FF2B5EF4-FFF2-40B4-BE49-F238E27FC236}">
              <a16:creationId xmlns:a16="http://schemas.microsoft.com/office/drawing/2014/main" id="{00000000-0008-0000-0D00-0000AC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221" name="image3.png">
          <a:extLst>
            <a:ext uri="{FF2B5EF4-FFF2-40B4-BE49-F238E27FC236}">
              <a16:creationId xmlns:a16="http://schemas.microsoft.com/office/drawing/2014/main" id="{00000000-0008-0000-0D00-0000AD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2222" name="image17.jpg">
          <a:extLst>
            <a:ext uri="{FF2B5EF4-FFF2-40B4-BE49-F238E27FC236}">
              <a16:creationId xmlns:a16="http://schemas.microsoft.com/office/drawing/2014/main" id="{00000000-0008-0000-0D00-0000AE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223" name="image3.png">
          <a:extLst>
            <a:ext uri="{FF2B5EF4-FFF2-40B4-BE49-F238E27FC236}">
              <a16:creationId xmlns:a16="http://schemas.microsoft.com/office/drawing/2014/main" id="{00000000-0008-0000-0D00-0000AF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224" name="image17.jpg">
          <a:extLst>
            <a:ext uri="{FF2B5EF4-FFF2-40B4-BE49-F238E27FC236}">
              <a16:creationId xmlns:a16="http://schemas.microsoft.com/office/drawing/2014/main" id="{00000000-0008-0000-0D00-0000B0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225" name="image3.png">
          <a:extLst>
            <a:ext uri="{FF2B5EF4-FFF2-40B4-BE49-F238E27FC236}">
              <a16:creationId xmlns:a16="http://schemas.microsoft.com/office/drawing/2014/main" id="{00000000-0008-0000-0D00-0000B1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226" name="image17.jpg">
          <a:extLst>
            <a:ext uri="{FF2B5EF4-FFF2-40B4-BE49-F238E27FC236}">
              <a16:creationId xmlns:a16="http://schemas.microsoft.com/office/drawing/2014/main" id="{00000000-0008-0000-0D00-0000B2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227" name="image3.png">
          <a:extLst>
            <a:ext uri="{FF2B5EF4-FFF2-40B4-BE49-F238E27FC236}">
              <a16:creationId xmlns:a16="http://schemas.microsoft.com/office/drawing/2014/main" id="{00000000-0008-0000-0D00-0000B3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228" name="image17.jpg">
          <a:extLst>
            <a:ext uri="{FF2B5EF4-FFF2-40B4-BE49-F238E27FC236}">
              <a16:creationId xmlns:a16="http://schemas.microsoft.com/office/drawing/2014/main" id="{00000000-0008-0000-0D00-0000B4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229" name="image3.png">
          <a:extLst>
            <a:ext uri="{FF2B5EF4-FFF2-40B4-BE49-F238E27FC236}">
              <a16:creationId xmlns:a16="http://schemas.microsoft.com/office/drawing/2014/main" id="{00000000-0008-0000-0D00-0000B5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230" name="image17.jpg">
          <a:extLst>
            <a:ext uri="{FF2B5EF4-FFF2-40B4-BE49-F238E27FC236}">
              <a16:creationId xmlns:a16="http://schemas.microsoft.com/office/drawing/2014/main" id="{00000000-0008-0000-0D00-0000B6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231" name="image3.png">
          <a:extLst>
            <a:ext uri="{FF2B5EF4-FFF2-40B4-BE49-F238E27FC236}">
              <a16:creationId xmlns:a16="http://schemas.microsoft.com/office/drawing/2014/main" id="{00000000-0008-0000-0D00-0000B7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232" name="image17.jpg">
          <a:extLst>
            <a:ext uri="{FF2B5EF4-FFF2-40B4-BE49-F238E27FC236}">
              <a16:creationId xmlns:a16="http://schemas.microsoft.com/office/drawing/2014/main" id="{00000000-0008-0000-0D00-0000B8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233" name="image3.png">
          <a:extLst>
            <a:ext uri="{FF2B5EF4-FFF2-40B4-BE49-F238E27FC236}">
              <a16:creationId xmlns:a16="http://schemas.microsoft.com/office/drawing/2014/main" id="{00000000-0008-0000-0D00-0000B9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234" name="image17.jpg">
          <a:extLst>
            <a:ext uri="{FF2B5EF4-FFF2-40B4-BE49-F238E27FC236}">
              <a16:creationId xmlns:a16="http://schemas.microsoft.com/office/drawing/2014/main" id="{00000000-0008-0000-0D00-0000BA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235" name="image3.png">
          <a:extLst>
            <a:ext uri="{FF2B5EF4-FFF2-40B4-BE49-F238E27FC236}">
              <a16:creationId xmlns:a16="http://schemas.microsoft.com/office/drawing/2014/main" id="{00000000-0008-0000-0D00-0000BB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236" name="image17.jpg">
          <a:extLst>
            <a:ext uri="{FF2B5EF4-FFF2-40B4-BE49-F238E27FC236}">
              <a16:creationId xmlns:a16="http://schemas.microsoft.com/office/drawing/2014/main" id="{00000000-0008-0000-0D00-0000BC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237" name="image3.png">
          <a:extLst>
            <a:ext uri="{FF2B5EF4-FFF2-40B4-BE49-F238E27FC236}">
              <a16:creationId xmlns:a16="http://schemas.microsoft.com/office/drawing/2014/main" id="{00000000-0008-0000-0D00-0000BD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238" name="image17.jpg">
          <a:extLst>
            <a:ext uri="{FF2B5EF4-FFF2-40B4-BE49-F238E27FC236}">
              <a16:creationId xmlns:a16="http://schemas.microsoft.com/office/drawing/2014/main" id="{00000000-0008-0000-0D00-0000BE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239" name="image3.png">
          <a:extLst>
            <a:ext uri="{FF2B5EF4-FFF2-40B4-BE49-F238E27FC236}">
              <a16:creationId xmlns:a16="http://schemas.microsoft.com/office/drawing/2014/main" id="{00000000-0008-0000-0D00-0000BF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240" name="image17.jpg">
          <a:extLst>
            <a:ext uri="{FF2B5EF4-FFF2-40B4-BE49-F238E27FC236}">
              <a16:creationId xmlns:a16="http://schemas.microsoft.com/office/drawing/2014/main" id="{00000000-0008-0000-0D00-0000C0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241" name="image3.png">
          <a:extLst>
            <a:ext uri="{FF2B5EF4-FFF2-40B4-BE49-F238E27FC236}">
              <a16:creationId xmlns:a16="http://schemas.microsoft.com/office/drawing/2014/main" id="{00000000-0008-0000-0D00-0000C1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242" name="image17.jpg">
          <a:extLst>
            <a:ext uri="{FF2B5EF4-FFF2-40B4-BE49-F238E27FC236}">
              <a16:creationId xmlns:a16="http://schemas.microsoft.com/office/drawing/2014/main" id="{00000000-0008-0000-0D00-0000C2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243" name="image3.png">
          <a:extLst>
            <a:ext uri="{FF2B5EF4-FFF2-40B4-BE49-F238E27FC236}">
              <a16:creationId xmlns:a16="http://schemas.microsoft.com/office/drawing/2014/main" id="{00000000-0008-0000-0D00-0000C3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244" name="image17.jpg">
          <a:extLst>
            <a:ext uri="{FF2B5EF4-FFF2-40B4-BE49-F238E27FC236}">
              <a16:creationId xmlns:a16="http://schemas.microsoft.com/office/drawing/2014/main" id="{00000000-0008-0000-0D00-0000C4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245" name="image3.png">
          <a:extLst>
            <a:ext uri="{FF2B5EF4-FFF2-40B4-BE49-F238E27FC236}">
              <a16:creationId xmlns:a16="http://schemas.microsoft.com/office/drawing/2014/main" id="{00000000-0008-0000-0D00-0000C5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246" name="image17.jpg">
          <a:extLst>
            <a:ext uri="{FF2B5EF4-FFF2-40B4-BE49-F238E27FC236}">
              <a16:creationId xmlns:a16="http://schemas.microsoft.com/office/drawing/2014/main" id="{00000000-0008-0000-0D00-0000C6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247" name="image3.png">
          <a:extLst>
            <a:ext uri="{FF2B5EF4-FFF2-40B4-BE49-F238E27FC236}">
              <a16:creationId xmlns:a16="http://schemas.microsoft.com/office/drawing/2014/main" id="{00000000-0008-0000-0D00-0000C7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248" name="image17.jpg">
          <a:extLst>
            <a:ext uri="{FF2B5EF4-FFF2-40B4-BE49-F238E27FC236}">
              <a16:creationId xmlns:a16="http://schemas.microsoft.com/office/drawing/2014/main" id="{00000000-0008-0000-0D00-0000C8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249" name="image3.png">
          <a:extLst>
            <a:ext uri="{FF2B5EF4-FFF2-40B4-BE49-F238E27FC236}">
              <a16:creationId xmlns:a16="http://schemas.microsoft.com/office/drawing/2014/main" id="{00000000-0008-0000-0D00-0000C9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250" name="image17.jpg">
          <a:extLst>
            <a:ext uri="{FF2B5EF4-FFF2-40B4-BE49-F238E27FC236}">
              <a16:creationId xmlns:a16="http://schemas.microsoft.com/office/drawing/2014/main" id="{00000000-0008-0000-0D00-0000CA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251" name="image3.png">
          <a:extLst>
            <a:ext uri="{FF2B5EF4-FFF2-40B4-BE49-F238E27FC236}">
              <a16:creationId xmlns:a16="http://schemas.microsoft.com/office/drawing/2014/main" id="{00000000-0008-0000-0D00-0000CB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252" name="image17.jpg">
          <a:extLst>
            <a:ext uri="{FF2B5EF4-FFF2-40B4-BE49-F238E27FC236}">
              <a16:creationId xmlns:a16="http://schemas.microsoft.com/office/drawing/2014/main" id="{00000000-0008-0000-0D00-0000CC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253" name="image3.png">
          <a:extLst>
            <a:ext uri="{FF2B5EF4-FFF2-40B4-BE49-F238E27FC236}">
              <a16:creationId xmlns:a16="http://schemas.microsoft.com/office/drawing/2014/main" id="{00000000-0008-0000-0D00-0000CD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254" name="image17.jpg">
          <a:extLst>
            <a:ext uri="{FF2B5EF4-FFF2-40B4-BE49-F238E27FC236}">
              <a16:creationId xmlns:a16="http://schemas.microsoft.com/office/drawing/2014/main" id="{00000000-0008-0000-0D00-0000CE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255" name="image3.png">
          <a:extLst>
            <a:ext uri="{FF2B5EF4-FFF2-40B4-BE49-F238E27FC236}">
              <a16:creationId xmlns:a16="http://schemas.microsoft.com/office/drawing/2014/main" id="{00000000-0008-0000-0D00-0000CF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256" name="image17.jpg">
          <a:extLst>
            <a:ext uri="{FF2B5EF4-FFF2-40B4-BE49-F238E27FC236}">
              <a16:creationId xmlns:a16="http://schemas.microsoft.com/office/drawing/2014/main" id="{00000000-0008-0000-0D00-0000D0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257" name="image3.png">
          <a:extLst>
            <a:ext uri="{FF2B5EF4-FFF2-40B4-BE49-F238E27FC236}">
              <a16:creationId xmlns:a16="http://schemas.microsoft.com/office/drawing/2014/main" id="{00000000-0008-0000-0D00-0000D1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258" name="image17.jpg">
          <a:extLst>
            <a:ext uri="{FF2B5EF4-FFF2-40B4-BE49-F238E27FC236}">
              <a16:creationId xmlns:a16="http://schemas.microsoft.com/office/drawing/2014/main" id="{00000000-0008-0000-0D00-0000D2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259" name="image3.png">
          <a:extLst>
            <a:ext uri="{FF2B5EF4-FFF2-40B4-BE49-F238E27FC236}">
              <a16:creationId xmlns:a16="http://schemas.microsoft.com/office/drawing/2014/main" id="{00000000-0008-0000-0D00-0000D3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260" name="image17.jpg">
          <a:extLst>
            <a:ext uri="{FF2B5EF4-FFF2-40B4-BE49-F238E27FC236}">
              <a16:creationId xmlns:a16="http://schemas.microsoft.com/office/drawing/2014/main" id="{00000000-0008-0000-0D00-0000D4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261" name="image3.png">
          <a:extLst>
            <a:ext uri="{FF2B5EF4-FFF2-40B4-BE49-F238E27FC236}">
              <a16:creationId xmlns:a16="http://schemas.microsoft.com/office/drawing/2014/main" id="{00000000-0008-0000-0D00-0000D5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262" name="image17.jpg">
          <a:extLst>
            <a:ext uri="{FF2B5EF4-FFF2-40B4-BE49-F238E27FC236}">
              <a16:creationId xmlns:a16="http://schemas.microsoft.com/office/drawing/2014/main" id="{00000000-0008-0000-0D00-0000D6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263" name="image3.png">
          <a:extLst>
            <a:ext uri="{FF2B5EF4-FFF2-40B4-BE49-F238E27FC236}">
              <a16:creationId xmlns:a16="http://schemas.microsoft.com/office/drawing/2014/main" id="{00000000-0008-0000-0D00-0000D7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264" name="image17.jpg">
          <a:extLst>
            <a:ext uri="{FF2B5EF4-FFF2-40B4-BE49-F238E27FC236}">
              <a16:creationId xmlns:a16="http://schemas.microsoft.com/office/drawing/2014/main" id="{00000000-0008-0000-0D00-0000D8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265" name="image3.png">
          <a:extLst>
            <a:ext uri="{FF2B5EF4-FFF2-40B4-BE49-F238E27FC236}">
              <a16:creationId xmlns:a16="http://schemas.microsoft.com/office/drawing/2014/main" id="{00000000-0008-0000-0D00-0000D9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266" name="image17.jpg">
          <a:extLst>
            <a:ext uri="{FF2B5EF4-FFF2-40B4-BE49-F238E27FC236}">
              <a16:creationId xmlns:a16="http://schemas.microsoft.com/office/drawing/2014/main" id="{00000000-0008-0000-0D00-0000DA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267" name="image3.png">
          <a:extLst>
            <a:ext uri="{FF2B5EF4-FFF2-40B4-BE49-F238E27FC236}">
              <a16:creationId xmlns:a16="http://schemas.microsoft.com/office/drawing/2014/main" id="{00000000-0008-0000-0D00-0000DB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268" name="image17.jpg">
          <a:extLst>
            <a:ext uri="{FF2B5EF4-FFF2-40B4-BE49-F238E27FC236}">
              <a16:creationId xmlns:a16="http://schemas.microsoft.com/office/drawing/2014/main" id="{00000000-0008-0000-0D00-0000DC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269" name="image3.png">
          <a:extLst>
            <a:ext uri="{FF2B5EF4-FFF2-40B4-BE49-F238E27FC236}">
              <a16:creationId xmlns:a16="http://schemas.microsoft.com/office/drawing/2014/main" id="{00000000-0008-0000-0D00-0000DD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270" name="image17.jpg">
          <a:extLst>
            <a:ext uri="{FF2B5EF4-FFF2-40B4-BE49-F238E27FC236}">
              <a16:creationId xmlns:a16="http://schemas.microsoft.com/office/drawing/2014/main" id="{00000000-0008-0000-0D00-0000DE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271" name="image3.png">
          <a:extLst>
            <a:ext uri="{FF2B5EF4-FFF2-40B4-BE49-F238E27FC236}">
              <a16:creationId xmlns:a16="http://schemas.microsoft.com/office/drawing/2014/main" id="{00000000-0008-0000-0D00-0000DF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272" name="image17.jpg">
          <a:extLst>
            <a:ext uri="{FF2B5EF4-FFF2-40B4-BE49-F238E27FC236}">
              <a16:creationId xmlns:a16="http://schemas.microsoft.com/office/drawing/2014/main" id="{00000000-0008-0000-0D00-0000E0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273" name="image3.png">
          <a:extLst>
            <a:ext uri="{FF2B5EF4-FFF2-40B4-BE49-F238E27FC236}">
              <a16:creationId xmlns:a16="http://schemas.microsoft.com/office/drawing/2014/main" id="{00000000-0008-0000-0D00-0000E1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274" name="image17.jpg">
          <a:extLst>
            <a:ext uri="{FF2B5EF4-FFF2-40B4-BE49-F238E27FC236}">
              <a16:creationId xmlns:a16="http://schemas.microsoft.com/office/drawing/2014/main" id="{00000000-0008-0000-0D00-0000E2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275" name="image3.png">
          <a:extLst>
            <a:ext uri="{FF2B5EF4-FFF2-40B4-BE49-F238E27FC236}">
              <a16:creationId xmlns:a16="http://schemas.microsoft.com/office/drawing/2014/main" id="{00000000-0008-0000-0D00-0000E3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276" name="image17.jpg">
          <a:extLst>
            <a:ext uri="{FF2B5EF4-FFF2-40B4-BE49-F238E27FC236}">
              <a16:creationId xmlns:a16="http://schemas.microsoft.com/office/drawing/2014/main" id="{00000000-0008-0000-0D00-0000E4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277" name="image3.png">
          <a:extLst>
            <a:ext uri="{FF2B5EF4-FFF2-40B4-BE49-F238E27FC236}">
              <a16:creationId xmlns:a16="http://schemas.microsoft.com/office/drawing/2014/main" id="{00000000-0008-0000-0D00-0000E5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278" name="image17.jpg">
          <a:extLst>
            <a:ext uri="{FF2B5EF4-FFF2-40B4-BE49-F238E27FC236}">
              <a16:creationId xmlns:a16="http://schemas.microsoft.com/office/drawing/2014/main" id="{00000000-0008-0000-0D00-0000E6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279" name="image3.png">
          <a:extLst>
            <a:ext uri="{FF2B5EF4-FFF2-40B4-BE49-F238E27FC236}">
              <a16:creationId xmlns:a16="http://schemas.microsoft.com/office/drawing/2014/main" id="{00000000-0008-0000-0D00-0000E7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280" name="image17.jpg">
          <a:extLst>
            <a:ext uri="{FF2B5EF4-FFF2-40B4-BE49-F238E27FC236}">
              <a16:creationId xmlns:a16="http://schemas.microsoft.com/office/drawing/2014/main" id="{00000000-0008-0000-0D00-0000E8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281" name="image3.png">
          <a:extLst>
            <a:ext uri="{FF2B5EF4-FFF2-40B4-BE49-F238E27FC236}">
              <a16:creationId xmlns:a16="http://schemas.microsoft.com/office/drawing/2014/main" id="{00000000-0008-0000-0D00-0000E9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282" name="image17.jpg">
          <a:extLst>
            <a:ext uri="{FF2B5EF4-FFF2-40B4-BE49-F238E27FC236}">
              <a16:creationId xmlns:a16="http://schemas.microsoft.com/office/drawing/2014/main" id="{00000000-0008-0000-0D00-0000EA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283" name="image3.png">
          <a:extLst>
            <a:ext uri="{FF2B5EF4-FFF2-40B4-BE49-F238E27FC236}">
              <a16:creationId xmlns:a16="http://schemas.microsoft.com/office/drawing/2014/main" id="{00000000-0008-0000-0D00-0000EB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284" name="image17.jpg">
          <a:extLst>
            <a:ext uri="{FF2B5EF4-FFF2-40B4-BE49-F238E27FC236}">
              <a16:creationId xmlns:a16="http://schemas.microsoft.com/office/drawing/2014/main" id="{00000000-0008-0000-0D00-0000EC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285" name="image3.png">
          <a:extLst>
            <a:ext uri="{FF2B5EF4-FFF2-40B4-BE49-F238E27FC236}">
              <a16:creationId xmlns:a16="http://schemas.microsoft.com/office/drawing/2014/main" id="{00000000-0008-0000-0D00-0000ED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286" name="image17.jpg">
          <a:extLst>
            <a:ext uri="{FF2B5EF4-FFF2-40B4-BE49-F238E27FC236}">
              <a16:creationId xmlns:a16="http://schemas.microsoft.com/office/drawing/2014/main" id="{00000000-0008-0000-0D00-0000EE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287" name="image3.png">
          <a:extLst>
            <a:ext uri="{FF2B5EF4-FFF2-40B4-BE49-F238E27FC236}">
              <a16:creationId xmlns:a16="http://schemas.microsoft.com/office/drawing/2014/main" id="{00000000-0008-0000-0D00-0000EF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288" name="image17.jpg">
          <a:extLst>
            <a:ext uri="{FF2B5EF4-FFF2-40B4-BE49-F238E27FC236}">
              <a16:creationId xmlns:a16="http://schemas.microsoft.com/office/drawing/2014/main" id="{00000000-0008-0000-0D00-0000F0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289" name="image3.png">
          <a:extLst>
            <a:ext uri="{FF2B5EF4-FFF2-40B4-BE49-F238E27FC236}">
              <a16:creationId xmlns:a16="http://schemas.microsoft.com/office/drawing/2014/main" id="{00000000-0008-0000-0D00-0000F1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290" name="image17.jpg">
          <a:extLst>
            <a:ext uri="{FF2B5EF4-FFF2-40B4-BE49-F238E27FC236}">
              <a16:creationId xmlns:a16="http://schemas.microsoft.com/office/drawing/2014/main" id="{00000000-0008-0000-0D00-0000F2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291" name="image3.png">
          <a:extLst>
            <a:ext uri="{FF2B5EF4-FFF2-40B4-BE49-F238E27FC236}">
              <a16:creationId xmlns:a16="http://schemas.microsoft.com/office/drawing/2014/main" id="{00000000-0008-0000-0D00-0000F3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292" name="image17.jpg">
          <a:extLst>
            <a:ext uri="{FF2B5EF4-FFF2-40B4-BE49-F238E27FC236}">
              <a16:creationId xmlns:a16="http://schemas.microsoft.com/office/drawing/2014/main" id="{00000000-0008-0000-0D00-0000F4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293" name="image3.png">
          <a:extLst>
            <a:ext uri="{FF2B5EF4-FFF2-40B4-BE49-F238E27FC236}">
              <a16:creationId xmlns:a16="http://schemas.microsoft.com/office/drawing/2014/main" id="{00000000-0008-0000-0D00-0000F5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294" name="image17.jpg">
          <a:extLst>
            <a:ext uri="{FF2B5EF4-FFF2-40B4-BE49-F238E27FC236}">
              <a16:creationId xmlns:a16="http://schemas.microsoft.com/office/drawing/2014/main" id="{00000000-0008-0000-0D00-0000F6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295" name="image3.png">
          <a:extLst>
            <a:ext uri="{FF2B5EF4-FFF2-40B4-BE49-F238E27FC236}">
              <a16:creationId xmlns:a16="http://schemas.microsoft.com/office/drawing/2014/main" id="{00000000-0008-0000-0D00-0000F7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296" name="image17.jpg">
          <a:extLst>
            <a:ext uri="{FF2B5EF4-FFF2-40B4-BE49-F238E27FC236}">
              <a16:creationId xmlns:a16="http://schemas.microsoft.com/office/drawing/2014/main" id="{00000000-0008-0000-0D00-0000F8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297" name="image3.png">
          <a:extLst>
            <a:ext uri="{FF2B5EF4-FFF2-40B4-BE49-F238E27FC236}">
              <a16:creationId xmlns:a16="http://schemas.microsoft.com/office/drawing/2014/main" id="{00000000-0008-0000-0D00-0000F9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298" name="image17.jpg">
          <a:extLst>
            <a:ext uri="{FF2B5EF4-FFF2-40B4-BE49-F238E27FC236}">
              <a16:creationId xmlns:a16="http://schemas.microsoft.com/office/drawing/2014/main" id="{00000000-0008-0000-0D00-0000FA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299" name="image3.png">
          <a:extLst>
            <a:ext uri="{FF2B5EF4-FFF2-40B4-BE49-F238E27FC236}">
              <a16:creationId xmlns:a16="http://schemas.microsoft.com/office/drawing/2014/main" id="{00000000-0008-0000-0D00-0000FB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300" name="image17.jpg">
          <a:extLst>
            <a:ext uri="{FF2B5EF4-FFF2-40B4-BE49-F238E27FC236}">
              <a16:creationId xmlns:a16="http://schemas.microsoft.com/office/drawing/2014/main" id="{00000000-0008-0000-0D00-0000FC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301" name="image3.png">
          <a:extLst>
            <a:ext uri="{FF2B5EF4-FFF2-40B4-BE49-F238E27FC236}">
              <a16:creationId xmlns:a16="http://schemas.microsoft.com/office/drawing/2014/main" id="{00000000-0008-0000-0D00-0000FD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302" name="image17.jpg">
          <a:extLst>
            <a:ext uri="{FF2B5EF4-FFF2-40B4-BE49-F238E27FC236}">
              <a16:creationId xmlns:a16="http://schemas.microsoft.com/office/drawing/2014/main" id="{00000000-0008-0000-0D00-0000FE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303" name="image3.png">
          <a:extLst>
            <a:ext uri="{FF2B5EF4-FFF2-40B4-BE49-F238E27FC236}">
              <a16:creationId xmlns:a16="http://schemas.microsoft.com/office/drawing/2014/main" id="{00000000-0008-0000-0D00-0000FF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304" name="image17.jpg">
          <a:extLst>
            <a:ext uri="{FF2B5EF4-FFF2-40B4-BE49-F238E27FC236}">
              <a16:creationId xmlns:a16="http://schemas.microsoft.com/office/drawing/2014/main" id="{00000000-0008-0000-0D00-000000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305" name="image3.png">
          <a:extLst>
            <a:ext uri="{FF2B5EF4-FFF2-40B4-BE49-F238E27FC236}">
              <a16:creationId xmlns:a16="http://schemas.microsoft.com/office/drawing/2014/main" id="{00000000-0008-0000-0D00-000001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306" name="image17.jpg">
          <a:extLst>
            <a:ext uri="{FF2B5EF4-FFF2-40B4-BE49-F238E27FC236}">
              <a16:creationId xmlns:a16="http://schemas.microsoft.com/office/drawing/2014/main" id="{00000000-0008-0000-0D00-000002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307" name="image3.png">
          <a:extLst>
            <a:ext uri="{FF2B5EF4-FFF2-40B4-BE49-F238E27FC236}">
              <a16:creationId xmlns:a16="http://schemas.microsoft.com/office/drawing/2014/main" id="{00000000-0008-0000-0D00-000003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308" name="image17.jpg">
          <a:extLst>
            <a:ext uri="{FF2B5EF4-FFF2-40B4-BE49-F238E27FC236}">
              <a16:creationId xmlns:a16="http://schemas.microsoft.com/office/drawing/2014/main" id="{00000000-0008-0000-0D00-000004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309" name="image3.png">
          <a:extLst>
            <a:ext uri="{FF2B5EF4-FFF2-40B4-BE49-F238E27FC236}">
              <a16:creationId xmlns:a16="http://schemas.microsoft.com/office/drawing/2014/main" id="{00000000-0008-0000-0D00-000005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310" name="image17.jpg">
          <a:extLst>
            <a:ext uri="{FF2B5EF4-FFF2-40B4-BE49-F238E27FC236}">
              <a16:creationId xmlns:a16="http://schemas.microsoft.com/office/drawing/2014/main" id="{00000000-0008-0000-0D00-000006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311" name="image3.png">
          <a:extLst>
            <a:ext uri="{FF2B5EF4-FFF2-40B4-BE49-F238E27FC236}">
              <a16:creationId xmlns:a16="http://schemas.microsoft.com/office/drawing/2014/main" id="{00000000-0008-0000-0D00-000007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312" name="image17.jpg">
          <a:extLst>
            <a:ext uri="{FF2B5EF4-FFF2-40B4-BE49-F238E27FC236}">
              <a16:creationId xmlns:a16="http://schemas.microsoft.com/office/drawing/2014/main" id="{00000000-0008-0000-0D00-000008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313" name="image3.png">
          <a:extLst>
            <a:ext uri="{FF2B5EF4-FFF2-40B4-BE49-F238E27FC236}">
              <a16:creationId xmlns:a16="http://schemas.microsoft.com/office/drawing/2014/main" id="{00000000-0008-0000-0D00-000009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314" name="image17.jpg">
          <a:extLst>
            <a:ext uri="{FF2B5EF4-FFF2-40B4-BE49-F238E27FC236}">
              <a16:creationId xmlns:a16="http://schemas.microsoft.com/office/drawing/2014/main" id="{00000000-0008-0000-0D00-00000A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315" name="image3.png">
          <a:extLst>
            <a:ext uri="{FF2B5EF4-FFF2-40B4-BE49-F238E27FC236}">
              <a16:creationId xmlns:a16="http://schemas.microsoft.com/office/drawing/2014/main" id="{00000000-0008-0000-0D00-00000B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316" name="image17.jpg">
          <a:extLst>
            <a:ext uri="{FF2B5EF4-FFF2-40B4-BE49-F238E27FC236}">
              <a16:creationId xmlns:a16="http://schemas.microsoft.com/office/drawing/2014/main" id="{00000000-0008-0000-0D00-00000C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317" name="image3.png">
          <a:extLst>
            <a:ext uri="{FF2B5EF4-FFF2-40B4-BE49-F238E27FC236}">
              <a16:creationId xmlns:a16="http://schemas.microsoft.com/office/drawing/2014/main" id="{00000000-0008-0000-0D00-00000D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318" name="image17.jpg">
          <a:extLst>
            <a:ext uri="{FF2B5EF4-FFF2-40B4-BE49-F238E27FC236}">
              <a16:creationId xmlns:a16="http://schemas.microsoft.com/office/drawing/2014/main" id="{00000000-0008-0000-0D00-00000E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319" name="image3.png">
          <a:extLst>
            <a:ext uri="{FF2B5EF4-FFF2-40B4-BE49-F238E27FC236}">
              <a16:creationId xmlns:a16="http://schemas.microsoft.com/office/drawing/2014/main" id="{00000000-0008-0000-0D00-00000F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320" name="image17.jpg">
          <a:extLst>
            <a:ext uri="{FF2B5EF4-FFF2-40B4-BE49-F238E27FC236}">
              <a16:creationId xmlns:a16="http://schemas.microsoft.com/office/drawing/2014/main" id="{00000000-0008-0000-0D00-000010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321" name="image3.png">
          <a:extLst>
            <a:ext uri="{FF2B5EF4-FFF2-40B4-BE49-F238E27FC236}">
              <a16:creationId xmlns:a16="http://schemas.microsoft.com/office/drawing/2014/main" id="{00000000-0008-0000-0D00-000011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322" name="image17.jpg">
          <a:extLst>
            <a:ext uri="{FF2B5EF4-FFF2-40B4-BE49-F238E27FC236}">
              <a16:creationId xmlns:a16="http://schemas.microsoft.com/office/drawing/2014/main" id="{00000000-0008-0000-0D00-000012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323" name="image3.png">
          <a:extLst>
            <a:ext uri="{FF2B5EF4-FFF2-40B4-BE49-F238E27FC236}">
              <a16:creationId xmlns:a16="http://schemas.microsoft.com/office/drawing/2014/main" id="{00000000-0008-0000-0D00-000013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324" name="image17.jpg">
          <a:extLst>
            <a:ext uri="{FF2B5EF4-FFF2-40B4-BE49-F238E27FC236}">
              <a16:creationId xmlns:a16="http://schemas.microsoft.com/office/drawing/2014/main" id="{00000000-0008-0000-0D00-000014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325" name="image3.png">
          <a:extLst>
            <a:ext uri="{FF2B5EF4-FFF2-40B4-BE49-F238E27FC236}">
              <a16:creationId xmlns:a16="http://schemas.microsoft.com/office/drawing/2014/main" id="{00000000-0008-0000-0D00-000015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326" name="image17.jpg">
          <a:extLst>
            <a:ext uri="{FF2B5EF4-FFF2-40B4-BE49-F238E27FC236}">
              <a16:creationId xmlns:a16="http://schemas.microsoft.com/office/drawing/2014/main" id="{00000000-0008-0000-0D00-000016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327" name="image3.png">
          <a:extLst>
            <a:ext uri="{FF2B5EF4-FFF2-40B4-BE49-F238E27FC236}">
              <a16:creationId xmlns:a16="http://schemas.microsoft.com/office/drawing/2014/main" id="{00000000-0008-0000-0D00-000017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328" name="image17.jpg">
          <a:extLst>
            <a:ext uri="{FF2B5EF4-FFF2-40B4-BE49-F238E27FC236}">
              <a16:creationId xmlns:a16="http://schemas.microsoft.com/office/drawing/2014/main" id="{00000000-0008-0000-0D00-000018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329" name="image3.png">
          <a:extLst>
            <a:ext uri="{FF2B5EF4-FFF2-40B4-BE49-F238E27FC236}">
              <a16:creationId xmlns:a16="http://schemas.microsoft.com/office/drawing/2014/main" id="{00000000-0008-0000-0D00-000019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330" name="image17.jpg">
          <a:extLst>
            <a:ext uri="{FF2B5EF4-FFF2-40B4-BE49-F238E27FC236}">
              <a16:creationId xmlns:a16="http://schemas.microsoft.com/office/drawing/2014/main" id="{00000000-0008-0000-0D00-00001A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331" name="image3.png">
          <a:extLst>
            <a:ext uri="{FF2B5EF4-FFF2-40B4-BE49-F238E27FC236}">
              <a16:creationId xmlns:a16="http://schemas.microsoft.com/office/drawing/2014/main" id="{00000000-0008-0000-0D00-00001B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332" name="image17.jpg">
          <a:extLst>
            <a:ext uri="{FF2B5EF4-FFF2-40B4-BE49-F238E27FC236}">
              <a16:creationId xmlns:a16="http://schemas.microsoft.com/office/drawing/2014/main" id="{00000000-0008-0000-0D00-00001C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333" name="image3.png">
          <a:extLst>
            <a:ext uri="{FF2B5EF4-FFF2-40B4-BE49-F238E27FC236}">
              <a16:creationId xmlns:a16="http://schemas.microsoft.com/office/drawing/2014/main" id="{00000000-0008-0000-0D00-00001D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334" name="image17.jpg">
          <a:extLst>
            <a:ext uri="{FF2B5EF4-FFF2-40B4-BE49-F238E27FC236}">
              <a16:creationId xmlns:a16="http://schemas.microsoft.com/office/drawing/2014/main" id="{00000000-0008-0000-0D00-00001E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335" name="image3.png">
          <a:extLst>
            <a:ext uri="{FF2B5EF4-FFF2-40B4-BE49-F238E27FC236}">
              <a16:creationId xmlns:a16="http://schemas.microsoft.com/office/drawing/2014/main" id="{00000000-0008-0000-0D00-00001F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336" name="image17.jpg">
          <a:extLst>
            <a:ext uri="{FF2B5EF4-FFF2-40B4-BE49-F238E27FC236}">
              <a16:creationId xmlns:a16="http://schemas.microsoft.com/office/drawing/2014/main" id="{00000000-0008-0000-0D00-000020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337" name="image3.png">
          <a:extLst>
            <a:ext uri="{FF2B5EF4-FFF2-40B4-BE49-F238E27FC236}">
              <a16:creationId xmlns:a16="http://schemas.microsoft.com/office/drawing/2014/main" id="{00000000-0008-0000-0D00-000021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338" name="image17.jpg">
          <a:extLst>
            <a:ext uri="{FF2B5EF4-FFF2-40B4-BE49-F238E27FC236}">
              <a16:creationId xmlns:a16="http://schemas.microsoft.com/office/drawing/2014/main" id="{00000000-0008-0000-0D00-000022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339" name="image3.png">
          <a:extLst>
            <a:ext uri="{FF2B5EF4-FFF2-40B4-BE49-F238E27FC236}">
              <a16:creationId xmlns:a16="http://schemas.microsoft.com/office/drawing/2014/main" id="{00000000-0008-0000-0D00-000023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340" name="image17.jpg">
          <a:extLst>
            <a:ext uri="{FF2B5EF4-FFF2-40B4-BE49-F238E27FC236}">
              <a16:creationId xmlns:a16="http://schemas.microsoft.com/office/drawing/2014/main" id="{00000000-0008-0000-0D00-000024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341" name="image3.png">
          <a:extLst>
            <a:ext uri="{FF2B5EF4-FFF2-40B4-BE49-F238E27FC236}">
              <a16:creationId xmlns:a16="http://schemas.microsoft.com/office/drawing/2014/main" id="{00000000-0008-0000-0D00-000025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342" name="image17.jpg">
          <a:extLst>
            <a:ext uri="{FF2B5EF4-FFF2-40B4-BE49-F238E27FC236}">
              <a16:creationId xmlns:a16="http://schemas.microsoft.com/office/drawing/2014/main" id="{00000000-0008-0000-0D00-000026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343" name="image3.png">
          <a:extLst>
            <a:ext uri="{FF2B5EF4-FFF2-40B4-BE49-F238E27FC236}">
              <a16:creationId xmlns:a16="http://schemas.microsoft.com/office/drawing/2014/main" id="{00000000-0008-0000-0D00-000027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344" name="image17.jpg">
          <a:extLst>
            <a:ext uri="{FF2B5EF4-FFF2-40B4-BE49-F238E27FC236}">
              <a16:creationId xmlns:a16="http://schemas.microsoft.com/office/drawing/2014/main" id="{00000000-0008-0000-0D00-000028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345" name="image3.png">
          <a:extLst>
            <a:ext uri="{FF2B5EF4-FFF2-40B4-BE49-F238E27FC236}">
              <a16:creationId xmlns:a16="http://schemas.microsoft.com/office/drawing/2014/main" id="{00000000-0008-0000-0D00-000029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346" name="image17.jpg">
          <a:extLst>
            <a:ext uri="{FF2B5EF4-FFF2-40B4-BE49-F238E27FC236}">
              <a16:creationId xmlns:a16="http://schemas.microsoft.com/office/drawing/2014/main" id="{00000000-0008-0000-0D00-00002A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347" name="image3.png">
          <a:extLst>
            <a:ext uri="{FF2B5EF4-FFF2-40B4-BE49-F238E27FC236}">
              <a16:creationId xmlns:a16="http://schemas.microsoft.com/office/drawing/2014/main" id="{00000000-0008-0000-0D00-00002B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348" name="image17.jpg">
          <a:extLst>
            <a:ext uri="{FF2B5EF4-FFF2-40B4-BE49-F238E27FC236}">
              <a16:creationId xmlns:a16="http://schemas.microsoft.com/office/drawing/2014/main" id="{00000000-0008-0000-0D00-00002C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349" name="image3.png">
          <a:extLst>
            <a:ext uri="{FF2B5EF4-FFF2-40B4-BE49-F238E27FC236}">
              <a16:creationId xmlns:a16="http://schemas.microsoft.com/office/drawing/2014/main" id="{00000000-0008-0000-0D00-00002D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350" name="image17.jpg">
          <a:extLst>
            <a:ext uri="{FF2B5EF4-FFF2-40B4-BE49-F238E27FC236}">
              <a16:creationId xmlns:a16="http://schemas.microsoft.com/office/drawing/2014/main" id="{00000000-0008-0000-0D00-00002E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351" name="image3.png">
          <a:extLst>
            <a:ext uri="{FF2B5EF4-FFF2-40B4-BE49-F238E27FC236}">
              <a16:creationId xmlns:a16="http://schemas.microsoft.com/office/drawing/2014/main" id="{00000000-0008-0000-0D00-00002F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352" name="image17.jpg">
          <a:extLst>
            <a:ext uri="{FF2B5EF4-FFF2-40B4-BE49-F238E27FC236}">
              <a16:creationId xmlns:a16="http://schemas.microsoft.com/office/drawing/2014/main" id="{00000000-0008-0000-0D00-000030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353" name="image3.png">
          <a:extLst>
            <a:ext uri="{FF2B5EF4-FFF2-40B4-BE49-F238E27FC236}">
              <a16:creationId xmlns:a16="http://schemas.microsoft.com/office/drawing/2014/main" id="{00000000-0008-0000-0D00-000031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354" name="image17.jpg">
          <a:extLst>
            <a:ext uri="{FF2B5EF4-FFF2-40B4-BE49-F238E27FC236}">
              <a16:creationId xmlns:a16="http://schemas.microsoft.com/office/drawing/2014/main" id="{00000000-0008-0000-0D00-000032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355" name="image3.png">
          <a:extLst>
            <a:ext uri="{FF2B5EF4-FFF2-40B4-BE49-F238E27FC236}">
              <a16:creationId xmlns:a16="http://schemas.microsoft.com/office/drawing/2014/main" id="{00000000-0008-0000-0D00-000033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356" name="image17.jpg">
          <a:extLst>
            <a:ext uri="{FF2B5EF4-FFF2-40B4-BE49-F238E27FC236}">
              <a16:creationId xmlns:a16="http://schemas.microsoft.com/office/drawing/2014/main" id="{00000000-0008-0000-0D00-000034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357" name="image3.png">
          <a:extLst>
            <a:ext uri="{FF2B5EF4-FFF2-40B4-BE49-F238E27FC236}">
              <a16:creationId xmlns:a16="http://schemas.microsoft.com/office/drawing/2014/main" id="{00000000-0008-0000-0D00-000035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358" name="image17.jpg">
          <a:extLst>
            <a:ext uri="{FF2B5EF4-FFF2-40B4-BE49-F238E27FC236}">
              <a16:creationId xmlns:a16="http://schemas.microsoft.com/office/drawing/2014/main" id="{00000000-0008-0000-0D00-000036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359" name="image17.jpg">
          <a:extLst>
            <a:ext uri="{FF2B5EF4-FFF2-40B4-BE49-F238E27FC236}">
              <a16:creationId xmlns:a16="http://schemas.microsoft.com/office/drawing/2014/main" id="{00000000-0008-0000-0D00-000037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360" name="image17.jpg">
          <a:extLst>
            <a:ext uri="{FF2B5EF4-FFF2-40B4-BE49-F238E27FC236}">
              <a16:creationId xmlns:a16="http://schemas.microsoft.com/office/drawing/2014/main" id="{00000000-0008-0000-0D00-000038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361" name="image17.jpg">
          <a:extLst>
            <a:ext uri="{FF2B5EF4-FFF2-40B4-BE49-F238E27FC236}">
              <a16:creationId xmlns:a16="http://schemas.microsoft.com/office/drawing/2014/main" id="{00000000-0008-0000-0D00-000039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362" name="image17.jpg">
          <a:extLst>
            <a:ext uri="{FF2B5EF4-FFF2-40B4-BE49-F238E27FC236}">
              <a16:creationId xmlns:a16="http://schemas.microsoft.com/office/drawing/2014/main" id="{00000000-0008-0000-0D00-00003A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363" name="image17.jpg">
          <a:extLst>
            <a:ext uri="{FF2B5EF4-FFF2-40B4-BE49-F238E27FC236}">
              <a16:creationId xmlns:a16="http://schemas.microsoft.com/office/drawing/2014/main" id="{00000000-0008-0000-0D00-00003B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364" name="image17.jpg">
          <a:extLst>
            <a:ext uri="{FF2B5EF4-FFF2-40B4-BE49-F238E27FC236}">
              <a16:creationId xmlns:a16="http://schemas.microsoft.com/office/drawing/2014/main" id="{00000000-0008-0000-0D00-00003C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365" name="image17.jpg">
          <a:extLst>
            <a:ext uri="{FF2B5EF4-FFF2-40B4-BE49-F238E27FC236}">
              <a16:creationId xmlns:a16="http://schemas.microsoft.com/office/drawing/2014/main" id="{00000000-0008-0000-0D00-00003D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366" name="image17.jpg">
          <a:extLst>
            <a:ext uri="{FF2B5EF4-FFF2-40B4-BE49-F238E27FC236}">
              <a16:creationId xmlns:a16="http://schemas.microsoft.com/office/drawing/2014/main" id="{00000000-0008-0000-0D00-00003E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367" name="image17.jpg">
          <a:extLst>
            <a:ext uri="{FF2B5EF4-FFF2-40B4-BE49-F238E27FC236}">
              <a16:creationId xmlns:a16="http://schemas.microsoft.com/office/drawing/2014/main" id="{00000000-0008-0000-0D00-00003F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368" name="image17.jpg">
          <a:extLst>
            <a:ext uri="{FF2B5EF4-FFF2-40B4-BE49-F238E27FC236}">
              <a16:creationId xmlns:a16="http://schemas.microsoft.com/office/drawing/2014/main" id="{00000000-0008-0000-0D00-000040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369" name="image17.jpg">
          <a:extLst>
            <a:ext uri="{FF2B5EF4-FFF2-40B4-BE49-F238E27FC236}">
              <a16:creationId xmlns:a16="http://schemas.microsoft.com/office/drawing/2014/main" id="{00000000-0008-0000-0D00-000041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370" name="image17.jpg">
          <a:extLst>
            <a:ext uri="{FF2B5EF4-FFF2-40B4-BE49-F238E27FC236}">
              <a16:creationId xmlns:a16="http://schemas.microsoft.com/office/drawing/2014/main" id="{00000000-0008-0000-0D00-000042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371" name="image17.jpg">
          <a:extLst>
            <a:ext uri="{FF2B5EF4-FFF2-40B4-BE49-F238E27FC236}">
              <a16:creationId xmlns:a16="http://schemas.microsoft.com/office/drawing/2014/main" id="{00000000-0008-0000-0D00-000043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372" name="image17.jpg">
          <a:extLst>
            <a:ext uri="{FF2B5EF4-FFF2-40B4-BE49-F238E27FC236}">
              <a16:creationId xmlns:a16="http://schemas.microsoft.com/office/drawing/2014/main" id="{00000000-0008-0000-0D00-000044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373" name="image17.jpg">
          <a:extLst>
            <a:ext uri="{FF2B5EF4-FFF2-40B4-BE49-F238E27FC236}">
              <a16:creationId xmlns:a16="http://schemas.microsoft.com/office/drawing/2014/main" id="{00000000-0008-0000-0D00-000045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374" name="image17.jpg">
          <a:extLst>
            <a:ext uri="{FF2B5EF4-FFF2-40B4-BE49-F238E27FC236}">
              <a16:creationId xmlns:a16="http://schemas.microsoft.com/office/drawing/2014/main" id="{00000000-0008-0000-0D00-000046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375" name="image17.jpg">
          <a:extLst>
            <a:ext uri="{FF2B5EF4-FFF2-40B4-BE49-F238E27FC236}">
              <a16:creationId xmlns:a16="http://schemas.microsoft.com/office/drawing/2014/main" id="{00000000-0008-0000-0D00-000047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376" name="image17.jpg">
          <a:extLst>
            <a:ext uri="{FF2B5EF4-FFF2-40B4-BE49-F238E27FC236}">
              <a16:creationId xmlns:a16="http://schemas.microsoft.com/office/drawing/2014/main" id="{00000000-0008-0000-0D00-000048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377" name="image17.jpg">
          <a:extLst>
            <a:ext uri="{FF2B5EF4-FFF2-40B4-BE49-F238E27FC236}">
              <a16:creationId xmlns:a16="http://schemas.microsoft.com/office/drawing/2014/main" id="{00000000-0008-0000-0D00-000049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378" name="image17.jpg">
          <a:extLst>
            <a:ext uri="{FF2B5EF4-FFF2-40B4-BE49-F238E27FC236}">
              <a16:creationId xmlns:a16="http://schemas.microsoft.com/office/drawing/2014/main" id="{00000000-0008-0000-0D00-00004A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379" name="image17.jpg">
          <a:extLst>
            <a:ext uri="{FF2B5EF4-FFF2-40B4-BE49-F238E27FC236}">
              <a16:creationId xmlns:a16="http://schemas.microsoft.com/office/drawing/2014/main" id="{00000000-0008-0000-0D00-00004B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380" name="image17.jpg">
          <a:extLst>
            <a:ext uri="{FF2B5EF4-FFF2-40B4-BE49-F238E27FC236}">
              <a16:creationId xmlns:a16="http://schemas.microsoft.com/office/drawing/2014/main" id="{00000000-0008-0000-0D00-00004C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381" name="image17.jpg">
          <a:extLst>
            <a:ext uri="{FF2B5EF4-FFF2-40B4-BE49-F238E27FC236}">
              <a16:creationId xmlns:a16="http://schemas.microsoft.com/office/drawing/2014/main" id="{00000000-0008-0000-0D00-00004D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382" name="image17.jpg">
          <a:extLst>
            <a:ext uri="{FF2B5EF4-FFF2-40B4-BE49-F238E27FC236}">
              <a16:creationId xmlns:a16="http://schemas.microsoft.com/office/drawing/2014/main" id="{00000000-0008-0000-0D00-00004E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383" name="image17.jpg">
          <a:extLst>
            <a:ext uri="{FF2B5EF4-FFF2-40B4-BE49-F238E27FC236}">
              <a16:creationId xmlns:a16="http://schemas.microsoft.com/office/drawing/2014/main" id="{00000000-0008-0000-0D00-00004F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384" name="image17.jpg">
          <a:extLst>
            <a:ext uri="{FF2B5EF4-FFF2-40B4-BE49-F238E27FC236}">
              <a16:creationId xmlns:a16="http://schemas.microsoft.com/office/drawing/2014/main" id="{00000000-0008-0000-0D00-000050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385" name="image17.jpg">
          <a:extLst>
            <a:ext uri="{FF2B5EF4-FFF2-40B4-BE49-F238E27FC236}">
              <a16:creationId xmlns:a16="http://schemas.microsoft.com/office/drawing/2014/main" id="{00000000-0008-0000-0D00-000051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386" name="image17.jpg">
          <a:extLst>
            <a:ext uri="{FF2B5EF4-FFF2-40B4-BE49-F238E27FC236}">
              <a16:creationId xmlns:a16="http://schemas.microsoft.com/office/drawing/2014/main" id="{00000000-0008-0000-0D00-000052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387" name="image17.jpg">
          <a:extLst>
            <a:ext uri="{FF2B5EF4-FFF2-40B4-BE49-F238E27FC236}">
              <a16:creationId xmlns:a16="http://schemas.microsoft.com/office/drawing/2014/main" id="{00000000-0008-0000-0D00-000053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388" name="image17.jpg">
          <a:extLst>
            <a:ext uri="{FF2B5EF4-FFF2-40B4-BE49-F238E27FC236}">
              <a16:creationId xmlns:a16="http://schemas.microsoft.com/office/drawing/2014/main" id="{00000000-0008-0000-0D00-000054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389" name="image17.jpg">
          <a:extLst>
            <a:ext uri="{FF2B5EF4-FFF2-40B4-BE49-F238E27FC236}">
              <a16:creationId xmlns:a16="http://schemas.microsoft.com/office/drawing/2014/main" id="{00000000-0008-0000-0D00-000055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390" name="image17.jpg">
          <a:extLst>
            <a:ext uri="{FF2B5EF4-FFF2-40B4-BE49-F238E27FC236}">
              <a16:creationId xmlns:a16="http://schemas.microsoft.com/office/drawing/2014/main" id="{00000000-0008-0000-0D00-000056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391" name="image17.jpg">
          <a:extLst>
            <a:ext uri="{FF2B5EF4-FFF2-40B4-BE49-F238E27FC236}">
              <a16:creationId xmlns:a16="http://schemas.microsoft.com/office/drawing/2014/main" id="{00000000-0008-0000-0D00-000057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392" name="image17.jpg">
          <a:extLst>
            <a:ext uri="{FF2B5EF4-FFF2-40B4-BE49-F238E27FC236}">
              <a16:creationId xmlns:a16="http://schemas.microsoft.com/office/drawing/2014/main" id="{00000000-0008-0000-0D00-000058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393" name="image17.jpg">
          <a:extLst>
            <a:ext uri="{FF2B5EF4-FFF2-40B4-BE49-F238E27FC236}">
              <a16:creationId xmlns:a16="http://schemas.microsoft.com/office/drawing/2014/main" id="{00000000-0008-0000-0D00-000059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394" name="image17.jpg">
          <a:extLst>
            <a:ext uri="{FF2B5EF4-FFF2-40B4-BE49-F238E27FC236}">
              <a16:creationId xmlns:a16="http://schemas.microsoft.com/office/drawing/2014/main" id="{00000000-0008-0000-0D00-00005A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395" name="image17.jpg">
          <a:extLst>
            <a:ext uri="{FF2B5EF4-FFF2-40B4-BE49-F238E27FC236}">
              <a16:creationId xmlns:a16="http://schemas.microsoft.com/office/drawing/2014/main" id="{00000000-0008-0000-0D00-00005B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396" name="image17.jpg">
          <a:extLst>
            <a:ext uri="{FF2B5EF4-FFF2-40B4-BE49-F238E27FC236}">
              <a16:creationId xmlns:a16="http://schemas.microsoft.com/office/drawing/2014/main" id="{00000000-0008-0000-0D00-00005C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397" name="image17.jpg">
          <a:extLst>
            <a:ext uri="{FF2B5EF4-FFF2-40B4-BE49-F238E27FC236}">
              <a16:creationId xmlns:a16="http://schemas.microsoft.com/office/drawing/2014/main" id="{00000000-0008-0000-0D00-00005D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398" name="image17.jpg">
          <a:extLst>
            <a:ext uri="{FF2B5EF4-FFF2-40B4-BE49-F238E27FC236}">
              <a16:creationId xmlns:a16="http://schemas.microsoft.com/office/drawing/2014/main" id="{00000000-0008-0000-0D00-00005E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399" name="image17.jpg">
          <a:extLst>
            <a:ext uri="{FF2B5EF4-FFF2-40B4-BE49-F238E27FC236}">
              <a16:creationId xmlns:a16="http://schemas.microsoft.com/office/drawing/2014/main" id="{00000000-0008-0000-0D00-00005F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00" name="image17.jpg">
          <a:extLst>
            <a:ext uri="{FF2B5EF4-FFF2-40B4-BE49-F238E27FC236}">
              <a16:creationId xmlns:a16="http://schemas.microsoft.com/office/drawing/2014/main" id="{00000000-0008-0000-0D00-000060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01" name="image17.jpg">
          <a:extLst>
            <a:ext uri="{FF2B5EF4-FFF2-40B4-BE49-F238E27FC236}">
              <a16:creationId xmlns:a16="http://schemas.microsoft.com/office/drawing/2014/main" id="{00000000-0008-0000-0D00-000061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02" name="image17.jpg">
          <a:extLst>
            <a:ext uri="{FF2B5EF4-FFF2-40B4-BE49-F238E27FC236}">
              <a16:creationId xmlns:a16="http://schemas.microsoft.com/office/drawing/2014/main" id="{00000000-0008-0000-0D00-000062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03" name="image17.jpg">
          <a:extLst>
            <a:ext uri="{FF2B5EF4-FFF2-40B4-BE49-F238E27FC236}">
              <a16:creationId xmlns:a16="http://schemas.microsoft.com/office/drawing/2014/main" id="{00000000-0008-0000-0D00-000063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04" name="image17.jpg">
          <a:extLst>
            <a:ext uri="{FF2B5EF4-FFF2-40B4-BE49-F238E27FC236}">
              <a16:creationId xmlns:a16="http://schemas.microsoft.com/office/drawing/2014/main" id="{00000000-0008-0000-0D00-000064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05" name="image17.jpg">
          <a:extLst>
            <a:ext uri="{FF2B5EF4-FFF2-40B4-BE49-F238E27FC236}">
              <a16:creationId xmlns:a16="http://schemas.microsoft.com/office/drawing/2014/main" id="{00000000-0008-0000-0D00-000065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406" name="image17.jpg">
          <a:extLst>
            <a:ext uri="{FF2B5EF4-FFF2-40B4-BE49-F238E27FC236}">
              <a16:creationId xmlns:a16="http://schemas.microsoft.com/office/drawing/2014/main" id="{00000000-0008-0000-0D00-000066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07" name="image17.jpg">
          <a:extLst>
            <a:ext uri="{FF2B5EF4-FFF2-40B4-BE49-F238E27FC236}">
              <a16:creationId xmlns:a16="http://schemas.microsoft.com/office/drawing/2014/main" id="{00000000-0008-0000-0D00-000067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08" name="image17.jpg">
          <a:extLst>
            <a:ext uri="{FF2B5EF4-FFF2-40B4-BE49-F238E27FC236}">
              <a16:creationId xmlns:a16="http://schemas.microsoft.com/office/drawing/2014/main" id="{00000000-0008-0000-0D00-000068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09" name="image17.jpg">
          <a:extLst>
            <a:ext uri="{FF2B5EF4-FFF2-40B4-BE49-F238E27FC236}">
              <a16:creationId xmlns:a16="http://schemas.microsoft.com/office/drawing/2014/main" id="{00000000-0008-0000-0D00-000069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410" name="image17.jpg">
          <a:extLst>
            <a:ext uri="{FF2B5EF4-FFF2-40B4-BE49-F238E27FC236}">
              <a16:creationId xmlns:a16="http://schemas.microsoft.com/office/drawing/2014/main" id="{00000000-0008-0000-0D00-00006A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11" name="image17.jpg">
          <a:extLst>
            <a:ext uri="{FF2B5EF4-FFF2-40B4-BE49-F238E27FC236}">
              <a16:creationId xmlns:a16="http://schemas.microsoft.com/office/drawing/2014/main" id="{00000000-0008-0000-0D00-00006B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12" name="image17.jpg">
          <a:extLst>
            <a:ext uri="{FF2B5EF4-FFF2-40B4-BE49-F238E27FC236}">
              <a16:creationId xmlns:a16="http://schemas.microsoft.com/office/drawing/2014/main" id="{00000000-0008-0000-0D00-00006C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13" name="image17.jpg">
          <a:extLst>
            <a:ext uri="{FF2B5EF4-FFF2-40B4-BE49-F238E27FC236}">
              <a16:creationId xmlns:a16="http://schemas.microsoft.com/office/drawing/2014/main" id="{00000000-0008-0000-0D00-00006D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14" name="image17.jpg">
          <a:extLst>
            <a:ext uri="{FF2B5EF4-FFF2-40B4-BE49-F238E27FC236}">
              <a16:creationId xmlns:a16="http://schemas.microsoft.com/office/drawing/2014/main" id="{00000000-0008-0000-0D00-00006E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15" name="image17.jpg">
          <a:extLst>
            <a:ext uri="{FF2B5EF4-FFF2-40B4-BE49-F238E27FC236}">
              <a16:creationId xmlns:a16="http://schemas.microsoft.com/office/drawing/2014/main" id="{00000000-0008-0000-0D00-00006F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16" name="image17.jpg">
          <a:extLst>
            <a:ext uri="{FF2B5EF4-FFF2-40B4-BE49-F238E27FC236}">
              <a16:creationId xmlns:a16="http://schemas.microsoft.com/office/drawing/2014/main" id="{00000000-0008-0000-0D00-000070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17" name="image17.jpg">
          <a:extLst>
            <a:ext uri="{FF2B5EF4-FFF2-40B4-BE49-F238E27FC236}">
              <a16:creationId xmlns:a16="http://schemas.microsoft.com/office/drawing/2014/main" id="{00000000-0008-0000-0D00-000071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18" name="image17.jpg">
          <a:extLst>
            <a:ext uri="{FF2B5EF4-FFF2-40B4-BE49-F238E27FC236}">
              <a16:creationId xmlns:a16="http://schemas.microsoft.com/office/drawing/2014/main" id="{00000000-0008-0000-0D00-000072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19" name="image17.jpg">
          <a:extLst>
            <a:ext uri="{FF2B5EF4-FFF2-40B4-BE49-F238E27FC236}">
              <a16:creationId xmlns:a16="http://schemas.microsoft.com/office/drawing/2014/main" id="{00000000-0008-0000-0D00-000073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420" name="image17.jpg">
          <a:extLst>
            <a:ext uri="{FF2B5EF4-FFF2-40B4-BE49-F238E27FC236}">
              <a16:creationId xmlns:a16="http://schemas.microsoft.com/office/drawing/2014/main" id="{00000000-0008-0000-0D00-000074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21" name="image17.jpg">
          <a:extLst>
            <a:ext uri="{FF2B5EF4-FFF2-40B4-BE49-F238E27FC236}">
              <a16:creationId xmlns:a16="http://schemas.microsoft.com/office/drawing/2014/main" id="{00000000-0008-0000-0D00-000075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22" name="image17.jpg">
          <a:extLst>
            <a:ext uri="{FF2B5EF4-FFF2-40B4-BE49-F238E27FC236}">
              <a16:creationId xmlns:a16="http://schemas.microsoft.com/office/drawing/2014/main" id="{00000000-0008-0000-0D00-000076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23" name="image17.jpg">
          <a:extLst>
            <a:ext uri="{FF2B5EF4-FFF2-40B4-BE49-F238E27FC236}">
              <a16:creationId xmlns:a16="http://schemas.microsoft.com/office/drawing/2014/main" id="{00000000-0008-0000-0D00-000077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424" name="image17.jpg">
          <a:extLst>
            <a:ext uri="{FF2B5EF4-FFF2-40B4-BE49-F238E27FC236}">
              <a16:creationId xmlns:a16="http://schemas.microsoft.com/office/drawing/2014/main" id="{00000000-0008-0000-0D00-000078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25" name="image17.jpg">
          <a:extLst>
            <a:ext uri="{FF2B5EF4-FFF2-40B4-BE49-F238E27FC236}">
              <a16:creationId xmlns:a16="http://schemas.microsoft.com/office/drawing/2014/main" id="{00000000-0008-0000-0D00-000079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26" name="image17.jpg">
          <a:extLst>
            <a:ext uri="{FF2B5EF4-FFF2-40B4-BE49-F238E27FC236}">
              <a16:creationId xmlns:a16="http://schemas.microsoft.com/office/drawing/2014/main" id="{00000000-0008-0000-0D00-00007A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27" name="image17.jpg">
          <a:extLst>
            <a:ext uri="{FF2B5EF4-FFF2-40B4-BE49-F238E27FC236}">
              <a16:creationId xmlns:a16="http://schemas.microsoft.com/office/drawing/2014/main" id="{00000000-0008-0000-0D00-00007B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2428" name="image17.jpg">
          <a:extLst>
            <a:ext uri="{FF2B5EF4-FFF2-40B4-BE49-F238E27FC236}">
              <a16:creationId xmlns:a16="http://schemas.microsoft.com/office/drawing/2014/main" id="{00000000-0008-0000-0D00-00007C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29" name="image17.jpg">
          <a:extLst>
            <a:ext uri="{FF2B5EF4-FFF2-40B4-BE49-F238E27FC236}">
              <a16:creationId xmlns:a16="http://schemas.microsoft.com/office/drawing/2014/main" id="{00000000-0008-0000-0D00-00007D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30" name="image17.jpg">
          <a:extLst>
            <a:ext uri="{FF2B5EF4-FFF2-40B4-BE49-F238E27FC236}">
              <a16:creationId xmlns:a16="http://schemas.microsoft.com/office/drawing/2014/main" id="{00000000-0008-0000-0D00-00007E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31" name="image17.jpg">
          <a:extLst>
            <a:ext uri="{FF2B5EF4-FFF2-40B4-BE49-F238E27FC236}">
              <a16:creationId xmlns:a16="http://schemas.microsoft.com/office/drawing/2014/main" id="{00000000-0008-0000-0D00-00007F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2432" name="image17.jpg">
          <a:extLst>
            <a:ext uri="{FF2B5EF4-FFF2-40B4-BE49-F238E27FC236}">
              <a16:creationId xmlns:a16="http://schemas.microsoft.com/office/drawing/2014/main" id="{00000000-0008-0000-0D00-000080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33" name="image17.jpg">
          <a:extLst>
            <a:ext uri="{FF2B5EF4-FFF2-40B4-BE49-F238E27FC236}">
              <a16:creationId xmlns:a16="http://schemas.microsoft.com/office/drawing/2014/main" id="{00000000-0008-0000-0D00-000081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34" name="image17.jpg">
          <a:extLst>
            <a:ext uri="{FF2B5EF4-FFF2-40B4-BE49-F238E27FC236}">
              <a16:creationId xmlns:a16="http://schemas.microsoft.com/office/drawing/2014/main" id="{00000000-0008-0000-0D00-000082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35" name="image17.jpg">
          <a:extLst>
            <a:ext uri="{FF2B5EF4-FFF2-40B4-BE49-F238E27FC236}">
              <a16:creationId xmlns:a16="http://schemas.microsoft.com/office/drawing/2014/main" id="{00000000-0008-0000-0D00-000083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2436" name="image17.jpg">
          <a:extLst>
            <a:ext uri="{FF2B5EF4-FFF2-40B4-BE49-F238E27FC236}">
              <a16:creationId xmlns:a16="http://schemas.microsoft.com/office/drawing/2014/main" id="{00000000-0008-0000-0D00-000084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37" name="image17.jpg">
          <a:extLst>
            <a:ext uri="{FF2B5EF4-FFF2-40B4-BE49-F238E27FC236}">
              <a16:creationId xmlns:a16="http://schemas.microsoft.com/office/drawing/2014/main" id="{00000000-0008-0000-0D00-000085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38" name="image17.jpg">
          <a:extLst>
            <a:ext uri="{FF2B5EF4-FFF2-40B4-BE49-F238E27FC236}">
              <a16:creationId xmlns:a16="http://schemas.microsoft.com/office/drawing/2014/main" id="{00000000-0008-0000-0D00-000086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39" name="image17.jpg">
          <a:extLst>
            <a:ext uri="{FF2B5EF4-FFF2-40B4-BE49-F238E27FC236}">
              <a16:creationId xmlns:a16="http://schemas.microsoft.com/office/drawing/2014/main" id="{00000000-0008-0000-0D00-000087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2440" name="image17.jpg">
          <a:extLst>
            <a:ext uri="{FF2B5EF4-FFF2-40B4-BE49-F238E27FC236}">
              <a16:creationId xmlns:a16="http://schemas.microsoft.com/office/drawing/2014/main" id="{00000000-0008-0000-0D00-000088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41" name="image17.jpg">
          <a:extLst>
            <a:ext uri="{FF2B5EF4-FFF2-40B4-BE49-F238E27FC236}">
              <a16:creationId xmlns:a16="http://schemas.microsoft.com/office/drawing/2014/main" id="{00000000-0008-0000-0D00-000089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42" name="image17.jpg">
          <a:extLst>
            <a:ext uri="{FF2B5EF4-FFF2-40B4-BE49-F238E27FC236}">
              <a16:creationId xmlns:a16="http://schemas.microsoft.com/office/drawing/2014/main" id="{00000000-0008-0000-0D00-00008A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43" name="image17.jpg">
          <a:extLst>
            <a:ext uri="{FF2B5EF4-FFF2-40B4-BE49-F238E27FC236}">
              <a16:creationId xmlns:a16="http://schemas.microsoft.com/office/drawing/2014/main" id="{00000000-0008-0000-0D00-00008B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44" name="image17.jpg">
          <a:extLst>
            <a:ext uri="{FF2B5EF4-FFF2-40B4-BE49-F238E27FC236}">
              <a16:creationId xmlns:a16="http://schemas.microsoft.com/office/drawing/2014/main" id="{00000000-0008-0000-0D00-00008C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45" name="image17.jpg">
          <a:extLst>
            <a:ext uri="{FF2B5EF4-FFF2-40B4-BE49-F238E27FC236}">
              <a16:creationId xmlns:a16="http://schemas.microsoft.com/office/drawing/2014/main" id="{00000000-0008-0000-0D00-00008D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46" name="image17.jpg">
          <a:extLst>
            <a:ext uri="{FF2B5EF4-FFF2-40B4-BE49-F238E27FC236}">
              <a16:creationId xmlns:a16="http://schemas.microsoft.com/office/drawing/2014/main" id="{00000000-0008-0000-0D00-00008E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47" name="image17.jpg">
          <a:extLst>
            <a:ext uri="{FF2B5EF4-FFF2-40B4-BE49-F238E27FC236}">
              <a16:creationId xmlns:a16="http://schemas.microsoft.com/office/drawing/2014/main" id="{00000000-0008-0000-0D00-00008F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48" name="image17.jpg">
          <a:extLst>
            <a:ext uri="{FF2B5EF4-FFF2-40B4-BE49-F238E27FC236}">
              <a16:creationId xmlns:a16="http://schemas.microsoft.com/office/drawing/2014/main" id="{00000000-0008-0000-0D00-000090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49" name="image17.jpg">
          <a:extLst>
            <a:ext uri="{FF2B5EF4-FFF2-40B4-BE49-F238E27FC236}">
              <a16:creationId xmlns:a16="http://schemas.microsoft.com/office/drawing/2014/main" id="{00000000-0008-0000-0D00-000091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50" name="image17.jpg">
          <a:extLst>
            <a:ext uri="{FF2B5EF4-FFF2-40B4-BE49-F238E27FC236}">
              <a16:creationId xmlns:a16="http://schemas.microsoft.com/office/drawing/2014/main" id="{00000000-0008-0000-0D00-000092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51" name="image17.jpg">
          <a:extLst>
            <a:ext uri="{FF2B5EF4-FFF2-40B4-BE49-F238E27FC236}">
              <a16:creationId xmlns:a16="http://schemas.microsoft.com/office/drawing/2014/main" id="{00000000-0008-0000-0D00-000093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52" name="image17.jpg">
          <a:extLst>
            <a:ext uri="{FF2B5EF4-FFF2-40B4-BE49-F238E27FC236}">
              <a16:creationId xmlns:a16="http://schemas.microsoft.com/office/drawing/2014/main" id="{00000000-0008-0000-0D00-000094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53" name="image17.jpg">
          <a:extLst>
            <a:ext uri="{FF2B5EF4-FFF2-40B4-BE49-F238E27FC236}">
              <a16:creationId xmlns:a16="http://schemas.microsoft.com/office/drawing/2014/main" id="{00000000-0008-0000-0D00-000095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54" name="image17.jpg">
          <a:extLst>
            <a:ext uri="{FF2B5EF4-FFF2-40B4-BE49-F238E27FC236}">
              <a16:creationId xmlns:a16="http://schemas.microsoft.com/office/drawing/2014/main" id="{00000000-0008-0000-0D00-000096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55" name="image17.jpg">
          <a:extLst>
            <a:ext uri="{FF2B5EF4-FFF2-40B4-BE49-F238E27FC236}">
              <a16:creationId xmlns:a16="http://schemas.microsoft.com/office/drawing/2014/main" id="{00000000-0008-0000-0D00-000097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56" name="image17.jpg">
          <a:extLst>
            <a:ext uri="{FF2B5EF4-FFF2-40B4-BE49-F238E27FC236}">
              <a16:creationId xmlns:a16="http://schemas.microsoft.com/office/drawing/2014/main" id="{00000000-0008-0000-0D00-000098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57" name="image17.jpg">
          <a:extLst>
            <a:ext uri="{FF2B5EF4-FFF2-40B4-BE49-F238E27FC236}">
              <a16:creationId xmlns:a16="http://schemas.microsoft.com/office/drawing/2014/main" id="{00000000-0008-0000-0D00-000099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58" name="image17.jpg">
          <a:extLst>
            <a:ext uri="{FF2B5EF4-FFF2-40B4-BE49-F238E27FC236}">
              <a16:creationId xmlns:a16="http://schemas.microsoft.com/office/drawing/2014/main" id="{00000000-0008-0000-0D00-00009A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59" name="image17.jpg">
          <a:extLst>
            <a:ext uri="{FF2B5EF4-FFF2-40B4-BE49-F238E27FC236}">
              <a16:creationId xmlns:a16="http://schemas.microsoft.com/office/drawing/2014/main" id="{00000000-0008-0000-0D00-00009B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60" name="image17.jpg">
          <a:extLst>
            <a:ext uri="{FF2B5EF4-FFF2-40B4-BE49-F238E27FC236}">
              <a16:creationId xmlns:a16="http://schemas.microsoft.com/office/drawing/2014/main" id="{00000000-0008-0000-0D00-00009C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61" name="image17.jpg">
          <a:extLst>
            <a:ext uri="{FF2B5EF4-FFF2-40B4-BE49-F238E27FC236}">
              <a16:creationId xmlns:a16="http://schemas.microsoft.com/office/drawing/2014/main" id="{00000000-0008-0000-0D00-00009D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62" name="image17.jpg">
          <a:extLst>
            <a:ext uri="{FF2B5EF4-FFF2-40B4-BE49-F238E27FC236}">
              <a16:creationId xmlns:a16="http://schemas.microsoft.com/office/drawing/2014/main" id="{00000000-0008-0000-0D00-00009E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63" name="image17.jpg">
          <a:extLst>
            <a:ext uri="{FF2B5EF4-FFF2-40B4-BE49-F238E27FC236}">
              <a16:creationId xmlns:a16="http://schemas.microsoft.com/office/drawing/2014/main" id="{00000000-0008-0000-0D00-00009F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64" name="image17.jpg">
          <a:extLst>
            <a:ext uri="{FF2B5EF4-FFF2-40B4-BE49-F238E27FC236}">
              <a16:creationId xmlns:a16="http://schemas.microsoft.com/office/drawing/2014/main" id="{00000000-0008-0000-0D00-0000A0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65" name="image17.jpg">
          <a:extLst>
            <a:ext uri="{FF2B5EF4-FFF2-40B4-BE49-F238E27FC236}">
              <a16:creationId xmlns:a16="http://schemas.microsoft.com/office/drawing/2014/main" id="{00000000-0008-0000-0D00-0000A1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66" name="image17.jpg">
          <a:extLst>
            <a:ext uri="{FF2B5EF4-FFF2-40B4-BE49-F238E27FC236}">
              <a16:creationId xmlns:a16="http://schemas.microsoft.com/office/drawing/2014/main" id="{00000000-0008-0000-0D00-0000A2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67" name="image17.jpg">
          <a:extLst>
            <a:ext uri="{FF2B5EF4-FFF2-40B4-BE49-F238E27FC236}">
              <a16:creationId xmlns:a16="http://schemas.microsoft.com/office/drawing/2014/main" id="{00000000-0008-0000-0D00-0000A3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68" name="image17.jpg">
          <a:extLst>
            <a:ext uri="{FF2B5EF4-FFF2-40B4-BE49-F238E27FC236}">
              <a16:creationId xmlns:a16="http://schemas.microsoft.com/office/drawing/2014/main" id="{00000000-0008-0000-0D00-0000A4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69" name="image17.jpg">
          <a:extLst>
            <a:ext uri="{FF2B5EF4-FFF2-40B4-BE49-F238E27FC236}">
              <a16:creationId xmlns:a16="http://schemas.microsoft.com/office/drawing/2014/main" id="{00000000-0008-0000-0D00-0000A5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70" name="image17.jpg">
          <a:extLst>
            <a:ext uri="{FF2B5EF4-FFF2-40B4-BE49-F238E27FC236}">
              <a16:creationId xmlns:a16="http://schemas.microsoft.com/office/drawing/2014/main" id="{00000000-0008-0000-0D00-0000A6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71" name="image17.jpg">
          <a:extLst>
            <a:ext uri="{FF2B5EF4-FFF2-40B4-BE49-F238E27FC236}">
              <a16:creationId xmlns:a16="http://schemas.microsoft.com/office/drawing/2014/main" id="{00000000-0008-0000-0D00-0000A7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72" name="image17.jpg">
          <a:extLst>
            <a:ext uri="{FF2B5EF4-FFF2-40B4-BE49-F238E27FC236}">
              <a16:creationId xmlns:a16="http://schemas.microsoft.com/office/drawing/2014/main" id="{00000000-0008-0000-0D00-0000A8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73" name="image17.jpg">
          <a:extLst>
            <a:ext uri="{FF2B5EF4-FFF2-40B4-BE49-F238E27FC236}">
              <a16:creationId xmlns:a16="http://schemas.microsoft.com/office/drawing/2014/main" id="{00000000-0008-0000-0D00-0000A9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74" name="image17.jpg">
          <a:extLst>
            <a:ext uri="{FF2B5EF4-FFF2-40B4-BE49-F238E27FC236}">
              <a16:creationId xmlns:a16="http://schemas.microsoft.com/office/drawing/2014/main" id="{00000000-0008-0000-0D00-0000AA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75" name="image17.jpg">
          <a:extLst>
            <a:ext uri="{FF2B5EF4-FFF2-40B4-BE49-F238E27FC236}">
              <a16:creationId xmlns:a16="http://schemas.microsoft.com/office/drawing/2014/main" id="{00000000-0008-0000-0D00-0000AB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76" name="image17.jpg">
          <a:extLst>
            <a:ext uri="{FF2B5EF4-FFF2-40B4-BE49-F238E27FC236}">
              <a16:creationId xmlns:a16="http://schemas.microsoft.com/office/drawing/2014/main" id="{00000000-0008-0000-0D00-0000AC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77" name="image17.jpg">
          <a:extLst>
            <a:ext uri="{FF2B5EF4-FFF2-40B4-BE49-F238E27FC236}">
              <a16:creationId xmlns:a16="http://schemas.microsoft.com/office/drawing/2014/main" id="{00000000-0008-0000-0D00-0000AD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78" name="image17.jpg">
          <a:extLst>
            <a:ext uri="{FF2B5EF4-FFF2-40B4-BE49-F238E27FC236}">
              <a16:creationId xmlns:a16="http://schemas.microsoft.com/office/drawing/2014/main" id="{00000000-0008-0000-0D00-0000AE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79" name="image17.jpg">
          <a:extLst>
            <a:ext uri="{FF2B5EF4-FFF2-40B4-BE49-F238E27FC236}">
              <a16:creationId xmlns:a16="http://schemas.microsoft.com/office/drawing/2014/main" id="{00000000-0008-0000-0D00-0000AF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480" name="image17.jpg">
          <a:extLst>
            <a:ext uri="{FF2B5EF4-FFF2-40B4-BE49-F238E27FC236}">
              <a16:creationId xmlns:a16="http://schemas.microsoft.com/office/drawing/2014/main" id="{00000000-0008-0000-0D00-0000B0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81" name="image17.jpg">
          <a:extLst>
            <a:ext uri="{FF2B5EF4-FFF2-40B4-BE49-F238E27FC236}">
              <a16:creationId xmlns:a16="http://schemas.microsoft.com/office/drawing/2014/main" id="{00000000-0008-0000-0D00-0000B1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82" name="image17.jpg">
          <a:extLst>
            <a:ext uri="{FF2B5EF4-FFF2-40B4-BE49-F238E27FC236}">
              <a16:creationId xmlns:a16="http://schemas.microsoft.com/office/drawing/2014/main" id="{00000000-0008-0000-0D00-0000B2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83" name="image17.jpg">
          <a:extLst>
            <a:ext uri="{FF2B5EF4-FFF2-40B4-BE49-F238E27FC236}">
              <a16:creationId xmlns:a16="http://schemas.microsoft.com/office/drawing/2014/main" id="{00000000-0008-0000-0D00-0000B3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484" name="image17.jpg">
          <a:extLst>
            <a:ext uri="{FF2B5EF4-FFF2-40B4-BE49-F238E27FC236}">
              <a16:creationId xmlns:a16="http://schemas.microsoft.com/office/drawing/2014/main" id="{00000000-0008-0000-0D00-0000B4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85" name="image17.jpg">
          <a:extLst>
            <a:ext uri="{FF2B5EF4-FFF2-40B4-BE49-F238E27FC236}">
              <a16:creationId xmlns:a16="http://schemas.microsoft.com/office/drawing/2014/main" id="{00000000-0008-0000-0D00-0000B5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86" name="image17.jpg">
          <a:extLst>
            <a:ext uri="{FF2B5EF4-FFF2-40B4-BE49-F238E27FC236}">
              <a16:creationId xmlns:a16="http://schemas.microsoft.com/office/drawing/2014/main" id="{00000000-0008-0000-0D00-0000B6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87" name="image17.jpg">
          <a:extLst>
            <a:ext uri="{FF2B5EF4-FFF2-40B4-BE49-F238E27FC236}">
              <a16:creationId xmlns:a16="http://schemas.microsoft.com/office/drawing/2014/main" id="{00000000-0008-0000-0D00-0000B7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488" name="image17.jpg">
          <a:extLst>
            <a:ext uri="{FF2B5EF4-FFF2-40B4-BE49-F238E27FC236}">
              <a16:creationId xmlns:a16="http://schemas.microsoft.com/office/drawing/2014/main" id="{00000000-0008-0000-0D00-0000B8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89" name="image17.jpg">
          <a:extLst>
            <a:ext uri="{FF2B5EF4-FFF2-40B4-BE49-F238E27FC236}">
              <a16:creationId xmlns:a16="http://schemas.microsoft.com/office/drawing/2014/main" id="{00000000-0008-0000-0D00-0000B9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90" name="image17.jpg">
          <a:extLst>
            <a:ext uri="{FF2B5EF4-FFF2-40B4-BE49-F238E27FC236}">
              <a16:creationId xmlns:a16="http://schemas.microsoft.com/office/drawing/2014/main" id="{00000000-0008-0000-0D00-0000BA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91" name="image17.jpg">
          <a:extLst>
            <a:ext uri="{FF2B5EF4-FFF2-40B4-BE49-F238E27FC236}">
              <a16:creationId xmlns:a16="http://schemas.microsoft.com/office/drawing/2014/main" id="{00000000-0008-0000-0D00-0000BB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492" name="image17.jpg">
          <a:extLst>
            <a:ext uri="{FF2B5EF4-FFF2-40B4-BE49-F238E27FC236}">
              <a16:creationId xmlns:a16="http://schemas.microsoft.com/office/drawing/2014/main" id="{00000000-0008-0000-0D00-0000BC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93" name="image17.jpg">
          <a:extLst>
            <a:ext uri="{FF2B5EF4-FFF2-40B4-BE49-F238E27FC236}">
              <a16:creationId xmlns:a16="http://schemas.microsoft.com/office/drawing/2014/main" id="{00000000-0008-0000-0D00-0000BD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94" name="image17.jpg">
          <a:extLst>
            <a:ext uri="{FF2B5EF4-FFF2-40B4-BE49-F238E27FC236}">
              <a16:creationId xmlns:a16="http://schemas.microsoft.com/office/drawing/2014/main" id="{00000000-0008-0000-0D00-0000BE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95" name="image17.jpg">
          <a:extLst>
            <a:ext uri="{FF2B5EF4-FFF2-40B4-BE49-F238E27FC236}">
              <a16:creationId xmlns:a16="http://schemas.microsoft.com/office/drawing/2014/main" id="{00000000-0008-0000-0D00-0000BF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96" name="image17.jpg">
          <a:extLst>
            <a:ext uri="{FF2B5EF4-FFF2-40B4-BE49-F238E27FC236}">
              <a16:creationId xmlns:a16="http://schemas.microsoft.com/office/drawing/2014/main" id="{00000000-0008-0000-0D00-0000C0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97" name="image17.jpg">
          <a:extLst>
            <a:ext uri="{FF2B5EF4-FFF2-40B4-BE49-F238E27FC236}">
              <a16:creationId xmlns:a16="http://schemas.microsoft.com/office/drawing/2014/main" id="{00000000-0008-0000-0D00-0000C1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98" name="image17.jpg">
          <a:extLst>
            <a:ext uri="{FF2B5EF4-FFF2-40B4-BE49-F238E27FC236}">
              <a16:creationId xmlns:a16="http://schemas.microsoft.com/office/drawing/2014/main" id="{00000000-0008-0000-0D00-0000C2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99" name="image17.jpg">
          <a:extLst>
            <a:ext uri="{FF2B5EF4-FFF2-40B4-BE49-F238E27FC236}">
              <a16:creationId xmlns:a16="http://schemas.microsoft.com/office/drawing/2014/main" id="{00000000-0008-0000-0D00-0000C3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00" name="image17.jpg">
          <a:extLst>
            <a:ext uri="{FF2B5EF4-FFF2-40B4-BE49-F238E27FC236}">
              <a16:creationId xmlns:a16="http://schemas.microsoft.com/office/drawing/2014/main" id="{00000000-0008-0000-0D00-0000C4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01" name="image17.jpg">
          <a:extLst>
            <a:ext uri="{FF2B5EF4-FFF2-40B4-BE49-F238E27FC236}">
              <a16:creationId xmlns:a16="http://schemas.microsoft.com/office/drawing/2014/main" id="{00000000-0008-0000-0D00-0000C5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02" name="image17.jpg">
          <a:extLst>
            <a:ext uri="{FF2B5EF4-FFF2-40B4-BE49-F238E27FC236}">
              <a16:creationId xmlns:a16="http://schemas.microsoft.com/office/drawing/2014/main" id="{00000000-0008-0000-0D00-0000C6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03" name="image17.jpg">
          <a:extLst>
            <a:ext uri="{FF2B5EF4-FFF2-40B4-BE49-F238E27FC236}">
              <a16:creationId xmlns:a16="http://schemas.microsoft.com/office/drawing/2014/main" id="{00000000-0008-0000-0D00-0000C7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04" name="image17.jpg">
          <a:extLst>
            <a:ext uri="{FF2B5EF4-FFF2-40B4-BE49-F238E27FC236}">
              <a16:creationId xmlns:a16="http://schemas.microsoft.com/office/drawing/2014/main" id="{00000000-0008-0000-0D00-0000C8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05" name="image17.jpg">
          <a:extLst>
            <a:ext uri="{FF2B5EF4-FFF2-40B4-BE49-F238E27FC236}">
              <a16:creationId xmlns:a16="http://schemas.microsoft.com/office/drawing/2014/main" id="{00000000-0008-0000-0D00-0000C9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06" name="image17.jpg">
          <a:extLst>
            <a:ext uri="{FF2B5EF4-FFF2-40B4-BE49-F238E27FC236}">
              <a16:creationId xmlns:a16="http://schemas.microsoft.com/office/drawing/2014/main" id="{00000000-0008-0000-0D00-0000CA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07" name="image17.jpg">
          <a:extLst>
            <a:ext uri="{FF2B5EF4-FFF2-40B4-BE49-F238E27FC236}">
              <a16:creationId xmlns:a16="http://schemas.microsoft.com/office/drawing/2014/main" id="{00000000-0008-0000-0D00-0000CB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08" name="image17.jpg">
          <a:extLst>
            <a:ext uri="{FF2B5EF4-FFF2-40B4-BE49-F238E27FC236}">
              <a16:creationId xmlns:a16="http://schemas.microsoft.com/office/drawing/2014/main" id="{00000000-0008-0000-0D00-0000CC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09" name="image17.jpg">
          <a:extLst>
            <a:ext uri="{FF2B5EF4-FFF2-40B4-BE49-F238E27FC236}">
              <a16:creationId xmlns:a16="http://schemas.microsoft.com/office/drawing/2014/main" id="{00000000-0008-0000-0D00-0000CD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10" name="image17.jpg">
          <a:extLst>
            <a:ext uri="{FF2B5EF4-FFF2-40B4-BE49-F238E27FC236}">
              <a16:creationId xmlns:a16="http://schemas.microsoft.com/office/drawing/2014/main" id="{00000000-0008-0000-0D00-0000CE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11" name="image17.jpg">
          <a:extLst>
            <a:ext uri="{FF2B5EF4-FFF2-40B4-BE49-F238E27FC236}">
              <a16:creationId xmlns:a16="http://schemas.microsoft.com/office/drawing/2014/main" id="{00000000-0008-0000-0D00-0000CF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12" name="image17.jpg">
          <a:extLst>
            <a:ext uri="{FF2B5EF4-FFF2-40B4-BE49-F238E27FC236}">
              <a16:creationId xmlns:a16="http://schemas.microsoft.com/office/drawing/2014/main" id="{00000000-0008-0000-0D00-0000D0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13" name="image17.jpg">
          <a:extLst>
            <a:ext uri="{FF2B5EF4-FFF2-40B4-BE49-F238E27FC236}">
              <a16:creationId xmlns:a16="http://schemas.microsoft.com/office/drawing/2014/main" id="{00000000-0008-0000-0D00-0000D1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514" name="image17.jpg">
          <a:extLst>
            <a:ext uri="{FF2B5EF4-FFF2-40B4-BE49-F238E27FC236}">
              <a16:creationId xmlns:a16="http://schemas.microsoft.com/office/drawing/2014/main" id="{00000000-0008-0000-0D00-0000D2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15" name="image17.jpg">
          <a:extLst>
            <a:ext uri="{FF2B5EF4-FFF2-40B4-BE49-F238E27FC236}">
              <a16:creationId xmlns:a16="http://schemas.microsoft.com/office/drawing/2014/main" id="{00000000-0008-0000-0D00-0000D3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16" name="image17.jpg">
          <a:extLst>
            <a:ext uri="{FF2B5EF4-FFF2-40B4-BE49-F238E27FC236}">
              <a16:creationId xmlns:a16="http://schemas.microsoft.com/office/drawing/2014/main" id="{00000000-0008-0000-0D00-0000D4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17" name="image17.jpg">
          <a:extLst>
            <a:ext uri="{FF2B5EF4-FFF2-40B4-BE49-F238E27FC236}">
              <a16:creationId xmlns:a16="http://schemas.microsoft.com/office/drawing/2014/main" id="{00000000-0008-0000-0D00-0000D5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518" name="image17.jpg">
          <a:extLst>
            <a:ext uri="{FF2B5EF4-FFF2-40B4-BE49-F238E27FC236}">
              <a16:creationId xmlns:a16="http://schemas.microsoft.com/office/drawing/2014/main" id="{00000000-0008-0000-0D00-0000D6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19" name="image17.jpg">
          <a:extLst>
            <a:ext uri="{FF2B5EF4-FFF2-40B4-BE49-F238E27FC236}">
              <a16:creationId xmlns:a16="http://schemas.microsoft.com/office/drawing/2014/main" id="{00000000-0008-0000-0D00-0000D7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20" name="image17.jpg">
          <a:extLst>
            <a:ext uri="{FF2B5EF4-FFF2-40B4-BE49-F238E27FC236}">
              <a16:creationId xmlns:a16="http://schemas.microsoft.com/office/drawing/2014/main" id="{00000000-0008-0000-0D00-0000D8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21" name="image17.jpg">
          <a:extLst>
            <a:ext uri="{FF2B5EF4-FFF2-40B4-BE49-F238E27FC236}">
              <a16:creationId xmlns:a16="http://schemas.microsoft.com/office/drawing/2014/main" id="{00000000-0008-0000-0D00-0000D9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22" name="image17.jpg">
          <a:extLst>
            <a:ext uri="{FF2B5EF4-FFF2-40B4-BE49-F238E27FC236}">
              <a16:creationId xmlns:a16="http://schemas.microsoft.com/office/drawing/2014/main" id="{00000000-0008-0000-0D00-0000DA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23" name="image17.jpg">
          <a:extLst>
            <a:ext uri="{FF2B5EF4-FFF2-40B4-BE49-F238E27FC236}">
              <a16:creationId xmlns:a16="http://schemas.microsoft.com/office/drawing/2014/main" id="{00000000-0008-0000-0D00-0000DB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24" name="image17.jpg">
          <a:extLst>
            <a:ext uri="{FF2B5EF4-FFF2-40B4-BE49-F238E27FC236}">
              <a16:creationId xmlns:a16="http://schemas.microsoft.com/office/drawing/2014/main" id="{00000000-0008-0000-0D00-0000DC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25" name="image17.jpg">
          <a:extLst>
            <a:ext uri="{FF2B5EF4-FFF2-40B4-BE49-F238E27FC236}">
              <a16:creationId xmlns:a16="http://schemas.microsoft.com/office/drawing/2014/main" id="{00000000-0008-0000-0D00-0000DD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26" name="image17.jpg">
          <a:extLst>
            <a:ext uri="{FF2B5EF4-FFF2-40B4-BE49-F238E27FC236}">
              <a16:creationId xmlns:a16="http://schemas.microsoft.com/office/drawing/2014/main" id="{00000000-0008-0000-0D00-0000DE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27" name="image17.jpg">
          <a:extLst>
            <a:ext uri="{FF2B5EF4-FFF2-40B4-BE49-F238E27FC236}">
              <a16:creationId xmlns:a16="http://schemas.microsoft.com/office/drawing/2014/main" id="{00000000-0008-0000-0D00-0000DF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528" name="image17.jpg">
          <a:extLst>
            <a:ext uri="{FF2B5EF4-FFF2-40B4-BE49-F238E27FC236}">
              <a16:creationId xmlns:a16="http://schemas.microsoft.com/office/drawing/2014/main" id="{00000000-0008-0000-0D00-0000E0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29" name="image17.jpg">
          <a:extLst>
            <a:ext uri="{FF2B5EF4-FFF2-40B4-BE49-F238E27FC236}">
              <a16:creationId xmlns:a16="http://schemas.microsoft.com/office/drawing/2014/main" id="{00000000-0008-0000-0D00-0000E1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30" name="image17.jpg">
          <a:extLst>
            <a:ext uri="{FF2B5EF4-FFF2-40B4-BE49-F238E27FC236}">
              <a16:creationId xmlns:a16="http://schemas.microsoft.com/office/drawing/2014/main" id="{00000000-0008-0000-0D00-0000E2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31" name="image17.jpg">
          <a:extLst>
            <a:ext uri="{FF2B5EF4-FFF2-40B4-BE49-F238E27FC236}">
              <a16:creationId xmlns:a16="http://schemas.microsoft.com/office/drawing/2014/main" id="{00000000-0008-0000-0D00-0000E3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532" name="image17.jpg">
          <a:extLst>
            <a:ext uri="{FF2B5EF4-FFF2-40B4-BE49-F238E27FC236}">
              <a16:creationId xmlns:a16="http://schemas.microsoft.com/office/drawing/2014/main" id="{00000000-0008-0000-0D00-0000E4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33" name="image17.jpg">
          <a:extLst>
            <a:ext uri="{FF2B5EF4-FFF2-40B4-BE49-F238E27FC236}">
              <a16:creationId xmlns:a16="http://schemas.microsoft.com/office/drawing/2014/main" id="{00000000-0008-0000-0D00-0000E5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34" name="image17.jpg">
          <a:extLst>
            <a:ext uri="{FF2B5EF4-FFF2-40B4-BE49-F238E27FC236}">
              <a16:creationId xmlns:a16="http://schemas.microsoft.com/office/drawing/2014/main" id="{00000000-0008-0000-0D00-0000E6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35" name="image17.jpg">
          <a:extLst>
            <a:ext uri="{FF2B5EF4-FFF2-40B4-BE49-F238E27FC236}">
              <a16:creationId xmlns:a16="http://schemas.microsoft.com/office/drawing/2014/main" id="{00000000-0008-0000-0D00-0000E7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36" name="image17.jpg">
          <a:extLst>
            <a:ext uri="{FF2B5EF4-FFF2-40B4-BE49-F238E27FC236}">
              <a16:creationId xmlns:a16="http://schemas.microsoft.com/office/drawing/2014/main" id="{00000000-0008-0000-0D00-0000E8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37" name="image17.jpg">
          <a:extLst>
            <a:ext uri="{FF2B5EF4-FFF2-40B4-BE49-F238E27FC236}">
              <a16:creationId xmlns:a16="http://schemas.microsoft.com/office/drawing/2014/main" id="{00000000-0008-0000-0D00-0000E9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38" name="image17.jpg">
          <a:extLst>
            <a:ext uri="{FF2B5EF4-FFF2-40B4-BE49-F238E27FC236}">
              <a16:creationId xmlns:a16="http://schemas.microsoft.com/office/drawing/2014/main" id="{00000000-0008-0000-0D00-0000EA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39" name="image17.jpg">
          <a:extLst>
            <a:ext uri="{FF2B5EF4-FFF2-40B4-BE49-F238E27FC236}">
              <a16:creationId xmlns:a16="http://schemas.microsoft.com/office/drawing/2014/main" id="{00000000-0008-0000-0D00-0000EB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40" name="image17.jpg">
          <a:extLst>
            <a:ext uri="{FF2B5EF4-FFF2-40B4-BE49-F238E27FC236}">
              <a16:creationId xmlns:a16="http://schemas.microsoft.com/office/drawing/2014/main" id="{00000000-0008-0000-0D00-0000EC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41" name="image17.jpg">
          <a:extLst>
            <a:ext uri="{FF2B5EF4-FFF2-40B4-BE49-F238E27FC236}">
              <a16:creationId xmlns:a16="http://schemas.microsoft.com/office/drawing/2014/main" id="{00000000-0008-0000-0D00-0000ED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542" name="image17.jpg">
          <a:extLst>
            <a:ext uri="{FF2B5EF4-FFF2-40B4-BE49-F238E27FC236}">
              <a16:creationId xmlns:a16="http://schemas.microsoft.com/office/drawing/2014/main" id="{00000000-0008-0000-0D00-0000EE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43" name="image17.jpg">
          <a:extLst>
            <a:ext uri="{FF2B5EF4-FFF2-40B4-BE49-F238E27FC236}">
              <a16:creationId xmlns:a16="http://schemas.microsoft.com/office/drawing/2014/main" id="{00000000-0008-0000-0D00-0000EF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44" name="image17.jpg">
          <a:extLst>
            <a:ext uri="{FF2B5EF4-FFF2-40B4-BE49-F238E27FC236}">
              <a16:creationId xmlns:a16="http://schemas.microsoft.com/office/drawing/2014/main" id="{00000000-0008-0000-0D00-0000F0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45" name="image17.jpg">
          <a:extLst>
            <a:ext uri="{FF2B5EF4-FFF2-40B4-BE49-F238E27FC236}">
              <a16:creationId xmlns:a16="http://schemas.microsoft.com/office/drawing/2014/main" id="{00000000-0008-0000-0D00-0000F1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546" name="image17.jpg">
          <a:extLst>
            <a:ext uri="{FF2B5EF4-FFF2-40B4-BE49-F238E27FC236}">
              <a16:creationId xmlns:a16="http://schemas.microsoft.com/office/drawing/2014/main" id="{00000000-0008-0000-0D00-0000F2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47" name="image17.jpg">
          <a:extLst>
            <a:ext uri="{FF2B5EF4-FFF2-40B4-BE49-F238E27FC236}">
              <a16:creationId xmlns:a16="http://schemas.microsoft.com/office/drawing/2014/main" id="{00000000-0008-0000-0D00-0000F3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48" name="image17.jpg">
          <a:extLst>
            <a:ext uri="{FF2B5EF4-FFF2-40B4-BE49-F238E27FC236}">
              <a16:creationId xmlns:a16="http://schemas.microsoft.com/office/drawing/2014/main" id="{00000000-0008-0000-0D00-0000F4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49" name="image17.jpg">
          <a:extLst>
            <a:ext uri="{FF2B5EF4-FFF2-40B4-BE49-F238E27FC236}">
              <a16:creationId xmlns:a16="http://schemas.microsoft.com/office/drawing/2014/main" id="{00000000-0008-0000-0D00-0000F5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2550" name="image17.jpg">
          <a:extLst>
            <a:ext uri="{FF2B5EF4-FFF2-40B4-BE49-F238E27FC236}">
              <a16:creationId xmlns:a16="http://schemas.microsoft.com/office/drawing/2014/main" id="{00000000-0008-0000-0D00-0000F6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51" name="image17.jpg">
          <a:extLst>
            <a:ext uri="{FF2B5EF4-FFF2-40B4-BE49-F238E27FC236}">
              <a16:creationId xmlns:a16="http://schemas.microsoft.com/office/drawing/2014/main" id="{00000000-0008-0000-0D00-0000F7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52" name="image17.jpg">
          <a:extLst>
            <a:ext uri="{FF2B5EF4-FFF2-40B4-BE49-F238E27FC236}">
              <a16:creationId xmlns:a16="http://schemas.microsoft.com/office/drawing/2014/main" id="{00000000-0008-0000-0D00-0000F8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53" name="image17.jpg">
          <a:extLst>
            <a:ext uri="{FF2B5EF4-FFF2-40B4-BE49-F238E27FC236}">
              <a16:creationId xmlns:a16="http://schemas.microsoft.com/office/drawing/2014/main" id="{00000000-0008-0000-0D00-0000F9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2554" name="image17.jpg">
          <a:extLst>
            <a:ext uri="{FF2B5EF4-FFF2-40B4-BE49-F238E27FC236}">
              <a16:creationId xmlns:a16="http://schemas.microsoft.com/office/drawing/2014/main" id="{00000000-0008-0000-0D00-0000FA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55" name="image17.jpg">
          <a:extLst>
            <a:ext uri="{FF2B5EF4-FFF2-40B4-BE49-F238E27FC236}">
              <a16:creationId xmlns:a16="http://schemas.microsoft.com/office/drawing/2014/main" id="{00000000-0008-0000-0D00-0000FB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56" name="image17.jpg">
          <a:extLst>
            <a:ext uri="{FF2B5EF4-FFF2-40B4-BE49-F238E27FC236}">
              <a16:creationId xmlns:a16="http://schemas.microsoft.com/office/drawing/2014/main" id="{00000000-0008-0000-0D00-0000FC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57" name="image17.jpg">
          <a:extLst>
            <a:ext uri="{FF2B5EF4-FFF2-40B4-BE49-F238E27FC236}">
              <a16:creationId xmlns:a16="http://schemas.microsoft.com/office/drawing/2014/main" id="{00000000-0008-0000-0D00-0000FD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2558" name="image17.jpg">
          <a:extLst>
            <a:ext uri="{FF2B5EF4-FFF2-40B4-BE49-F238E27FC236}">
              <a16:creationId xmlns:a16="http://schemas.microsoft.com/office/drawing/2014/main" id="{00000000-0008-0000-0D00-0000FE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59" name="image17.jpg">
          <a:extLst>
            <a:ext uri="{FF2B5EF4-FFF2-40B4-BE49-F238E27FC236}">
              <a16:creationId xmlns:a16="http://schemas.microsoft.com/office/drawing/2014/main" id="{00000000-0008-0000-0D00-0000FF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60" name="image17.jpg">
          <a:extLst>
            <a:ext uri="{FF2B5EF4-FFF2-40B4-BE49-F238E27FC236}">
              <a16:creationId xmlns:a16="http://schemas.microsoft.com/office/drawing/2014/main" id="{00000000-0008-0000-0D00-000000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61" name="image17.jpg">
          <a:extLst>
            <a:ext uri="{FF2B5EF4-FFF2-40B4-BE49-F238E27FC236}">
              <a16:creationId xmlns:a16="http://schemas.microsoft.com/office/drawing/2014/main" id="{00000000-0008-0000-0D00-000001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2562" name="image17.jpg">
          <a:extLst>
            <a:ext uri="{FF2B5EF4-FFF2-40B4-BE49-F238E27FC236}">
              <a16:creationId xmlns:a16="http://schemas.microsoft.com/office/drawing/2014/main" id="{00000000-0008-0000-0D00-000002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63" name="image17.jpg">
          <a:extLst>
            <a:ext uri="{FF2B5EF4-FFF2-40B4-BE49-F238E27FC236}">
              <a16:creationId xmlns:a16="http://schemas.microsoft.com/office/drawing/2014/main" id="{00000000-0008-0000-0D00-000003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64" name="image17.jpg">
          <a:extLst>
            <a:ext uri="{FF2B5EF4-FFF2-40B4-BE49-F238E27FC236}">
              <a16:creationId xmlns:a16="http://schemas.microsoft.com/office/drawing/2014/main" id="{00000000-0008-0000-0D00-000004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65" name="image17.jpg">
          <a:extLst>
            <a:ext uri="{FF2B5EF4-FFF2-40B4-BE49-F238E27FC236}">
              <a16:creationId xmlns:a16="http://schemas.microsoft.com/office/drawing/2014/main" id="{00000000-0008-0000-0D00-000005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66" name="image17.jpg">
          <a:extLst>
            <a:ext uri="{FF2B5EF4-FFF2-40B4-BE49-F238E27FC236}">
              <a16:creationId xmlns:a16="http://schemas.microsoft.com/office/drawing/2014/main" id="{00000000-0008-0000-0D00-000006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67" name="image17.jpg">
          <a:extLst>
            <a:ext uri="{FF2B5EF4-FFF2-40B4-BE49-F238E27FC236}">
              <a16:creationId xmlns:a16="http://schemas.microsoft.com/office/drawing/2014/main" id="{00000000-0008-0000-0D00-000007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68" name="image17.jpg">
          <a:extLst>
            <a:ext uri="{FF2B5EF4-FFF2-40B4-BE49-F238E27FC236}">
              <a16:creationId xmlns:a16="http://schemas.microsoft.com/office/drawing/2014/main" id="{00000000-0008-0000-0D00-000008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69" name="image17.jpg">
          <a:extLst>
            <a:ext uri="{FF2B5EF4-FFF2-40B4-BE49-F238E27FC236}">
              <a16:creationId xmlns:a16="http://schemas.microsoft.com/office/drawing/2014/main" id="{00000000-0008-0000-0D00-000009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70" name="image17.jpg">
          <a:extLst>
            <a:ext uri="{FF2B5EF4-FFF2-40B4-BE49-F238E27FC236}">
              <a16:creationId xmlns:a16="http://schemas.microsoft.com/office/drawing/2014/main" id="{00000000-0008-0000-0D00-00000A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71" name="image17.jpg">
          <a:extLst>
            <a:ext uri="{FF2B5EF4-FFF2-40B4-BE49-F238E27FC236}">
              <a16:creationId xmlns:a16="http://schemas.microsoft.com/office/drawing/2014/main" id="{00000000-0008-0000-0D00-00000B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72" name="image17.jpg">
          <a:extLst>
            <a:ext uri="{FF2B5EF4-FFF2-40B4-BE49-F238E27FC236}">
              <a16:creationId xmlns:a16="http://schemas.microsoft.com/office/drawing/2014/main" id="{00000000-0008-0000-0D00-00000C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73" name="image17.jpg">
          <a:extLst>
            <a:ext uri="{FF2B5EF4-FFF2-40B4-BE49-F238E27FC236}">
              <a16:creationId xmlns:a16="http://schemas.microsoft.com/office/drawing/2014/main" id="{00000000-0008-0000-0D00-00000D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74" name="image17.jpg">
          <a:extLst>
            <a:ext uri="{FF2B5EF4-FFF2-40B4-BE49-F238E27FC236}">
              <a16:creationId xmlns:a16="http://schemas.microsoft.com/office/drawing/2014/main" id="{00000000-0008-0000-0D00-00000E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75" name="image17.jpg">
          <a:extLst>
            <a:ext uri="{FF2B5EF4-FFF2-40B4-BE49-F238E27FC236}">
              <a16:creationId xmlns:a16="http://schemas.microsoft.com/office/drawing/2014/main" id="{00000000-0008-0000-0D00-00000F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76" name="image17.jpg">
          <a:extLst>
            <a:ext uri="{FF2B5EF4-FFF2-40B4-BE49-F238E27FC236}">
              <a16:creationId xmlns:a16="http://schemas.microsoft.com/office/drawing/2014/main" id="{00000000-0008-0000-0D00-000010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77" name="image17.jpg">
          <a:extLst>
            <a:ext uri="{FF2B5EF4-FFF2-40B4-BE49-F238E27FC236}">
              <a16:creationId xmlns:a16="http://schemas.microsoft.com/office/drawing/2014/main" id="{00000000-0008-0000-0D00-000011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78" name="image17.jpg">
          <a:extLst>
            <a:ext uri="{FF2B5EF4-FFF2-40B4-BE49-F238E27FC236}">
              <a16:creationId xmlns:a16="http://schemas.microsoft.com/office/drawing/2014/main" id="{00000000-0008-0000-0D00-000012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79" name="image17.jpg">
          <a:extLst>
            <a:ext uri="{FF2B5EF4-FFF2-40B4-BE49-F238E27FC236}">
              <a16:creationId xmlns:a16="http://schemas.microsoft.com/office/drawing/2014/main" id="{00000000-0008-0000-0D00-000013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80" name="image17.jpg">
          <a:extLst>
            <a:ext uri="{FF2B5EF4-FFF2-40B4-BE49-F238E27FC236}">
              <a16:creationId xmlns:a16="http://schemas.microsoft.com/office/drawing/2014/main" id="{00000000-0008-0000-0D00-000014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81" name="image17.jpg">
          <a:extLst>
            <a:ext uri="{FF2B5EF4-FFF2-40B4-BE49-F238E27FC236}">
              <a16:creationId xmlns:a16="http://schemas.microsoft.com/office/drawing/2014/main" id="{00000000-0008-0000-0D00-000015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82" name="image17.jpg">
          <a:extLst>
            <a:ext uri="{FF2B5EF4-FFF2-40B4-BE49-F238E27FC236}">
              <a16:creationId xmlns:a16="http://schemas.microsoft.com/office/drawing/2014/main" id="{00000000-0008-0000-0D00-000016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83" name="image17.jpg">
          <a:extLst>
            <a:ext uri="{FF2B5EF4-FFF2-40B4-BE49-F238E27FC236}">
              <a16:creationId xmlns:a16="http://schemas.microsoft.com/office/drawing/2014/main" id="{00000000-0008-0000-0D00-000017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84" name="image17.jpg">
          <a:extLst>
            <a:ext uri="{FF2B5EF4-FFF2-40B4-BE49-F238E27FC236}">
              <a16:creationId xmlns:a16="http://schemas.microsoft.com/office/drawing/2014/main" id="{00000000-0008-0000-0D00-000018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85" name="image17.jpg">
          <a:extLst>
            <a:ext uri="{FF2B5EF4-FFF2-40B4-BE49-F238E27FC236}">
              <a16:creationId xmlns:a16="http://schemas.microsoft.com/office/drawing/2014/main" id="{00000000-0008-0000-0D00-000019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86" name="image17.jpg">
          <a:extLst>
            <a:ext uri="{FF2B5EF4-FFF2-40B4-BE49-F238E27FC236}">
              <a16:creationId xmlns:a16="http://schemas.microsoft.com/office/drawing/2014/main" id="{00000000-0008-0000-0D00-00001A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87" name="image17.jpg">
          <a:extLst>
            <a:ext uri="{FF2B5EF4-FFF2-40B4-BE49-F238E27FC236}">
              <a16:creationId xmlns:a16="http://schemas.microsoft.com/office/drawing/2014/main" id="{00000000-0008-0000-0D00-00001B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88" name="image17.jpg">
          <a:extLst>
            <a:ext uri="{FF2B5EF4-FFF2-40B4-BE49-F238E27FC236}">
              <a16:creationId xmlns:a16="http://schemas.microsoft.com/office/drawing/2014/main" id="{00000000-0008-0000-0D00-00001C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89" name="image17.jpg">
          <a:extLst>
            <a:ext uri="{FF2B5EF4-FFF2-40B4-BE49-F238E27FC236}">
              <a16:creationId xmlns:a16="http://schemas.microsoft.com/office/drawing/2014/main" id="{00000000-0008-0000-0D00-00001D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90" name="image17.jpg">
          <a:extLst>
            <a:ext uri="{FF2B5EF4-FFF2-40B4-BE49-F238E27FC236}">
              <a16:creationId xmlns:a16="http://schemas.microsoft.com/office/drawing/2014/main" id="{00000000-0008-0000-0D00-00001E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91" name="image17.jpg">
          <a:extLst>
            <a:ext uri="{FF2B5EF4-FFF2-40B4-BE49-F238E27FC236}">
              <a16:creationId xmlns:a16="http://schemas.microsoft.com/office/drawing/2014/main" id="{00000000-0008-0000-0D00-00001F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92" name="image17.jpg">
          <a:extLst>
            <a:ext uri="{FF2B5EF4-FFF2-40B4-BE49-F238E27FC236}">
              <a16:creationId xmlns:a16="http://schemas.microsoft.com/office/drawing/2014/main" id="{00000000-0008-0000-0D00-000020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93" name="image17.jpg">
          <a:extLst>
            <a:ext uri="{FF2B5EF4-FFF2-40B4-BE49-F238E27FC236}">
              <a16:creationId xmlns:a16="http://schemas.microsoft.com/office/drawing/2014/main" id="{00000000-0008-0000-0D00-000021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94" name="image17.jpg">
          <a:extLst>
            <a:ext uri="{FF2B5EF4-FFF2-40B4-BE49-F238E27FC236}">
              <a16:creationId xmlns:a16="http://schemas.microsoft.com/office/drawing/2014/main" id="{00000000-0008-0000-0D00-000022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95" name="image17.jpg">
          <a:extLst>
            <a:ext uri="{FF2B5EF4-FFF2-40B4-BE49-F238E27FC236}">
              <a16:creationId xmlns:a16="http://schemas.microsoft.com/office/drawing/2014/main" id="{00000000-0008-0000-0D00-000023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96" name="image17.jpg">
          <a:extLst>
            <a:ext uri="{FF2B5EF4-FFF2-40B4-BE49-F238E27FC236}">
              <a16:creationId xmlns:a16="http://schemas.microsoft.com/office/drawing/2014/main" id="{00000000-0008-0000-0D00-000024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97" name="image17.jpg">
          <a:extLst>
            <a:ext uri="{FF2B5EF4-FFF2-40B4-BE49-F238E27FC236}">
              <a16:creationId xmlns:a16="http://schemas.microsoft.com/office/drawing/2014/main" id="{00000000-0008-0000-0D00-000025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98" name="image17.jpg">
          <a:extLst>
            <a:ext uri="{FF2B5EF4-FFF2-40B4-BE49-F238E27FC236}">
              <a16:creationId xmlns:a16="http://schemas.microsoft.com/office/drawing/2014/main" id="{00000000-0008-0000-0D00-000026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99" name="image17.jpg">
          <a:extLst>
            <a:ext uri="{FF2B5EF4-FFF2-40B4-BE49-F238E27FC236}">
              <a16:creationId xmlns:a16="http://schemas.microsoft.com/office/drawing/2014/main" id="{00000000-0008-0000-0D00-000027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600" name="image17.jpg">
          <a:extLst>
            <a:ext uri="{FF2B5EF4-FFF2-40B4-BE49-F238E27FC236}">
              <a16:creationId xmlns:a16="http://schemas.microsoft.com/office/drawing/2014/main" id="{00000000-0008-0000-0D00-000028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601" name="image17.jpg">
          <a:extLst>
            <a:ext uri="{FF2B5EF4-FFF2-40B4-BE49-F238E27FC236}">
              <a16:creationId xmlns:a16="http://schemas.microsoft.com/office/drawing/2014/main" id="{00000000-0008-0000-0D00-000029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602" name="image17.jpg">
          <a:extLst>
            <a:ext uri="{FF2B5EF4-FFF2-40B4-BE49-F238E27FC236}">
              <a16:creationId xmlns:a16="http://schemas.microsoft.com/office/drawing/2014/main" id="{00000000-0008-0000-0D00-00002A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90550"/>
    <xdr:pic>
      <xdr:nvPicPr>
        <xdr:cNvPr id="2603" name="image3.png">
          <a:extLst>
            <a:ext uri="{FF2B5EF4-FFF2-40B4-BE49-F238E27FC236}">
              <a16:creationId xmlns:a16="http://schemas.microsoft.com/office/drawing/2014/main" id="{00000000-0008-0000-0D00-00002B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604" name="image17.jpg">
          <a:extLst>
            <a:ext uri="{FF2B5EF4-FFF2-40B4-BE49-F238E27FC236}">
              <a16:creationId xmlns:a16="http://schemas.microsoft.com/office/drawing/2014/main" id="{00000000-0008-0000-0D00-00002C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605" name="image3.png">
          <a:extLst>
            <a:ext uri="{FF2B5EF4-FFF2-40B4-BE49-F238E27FC236}">
              <a16:creationId xmlns:a16="http://schemas.microsoft.com/office/drawing/2014/main" id="{00000000-0008-0000-0D00-00002D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606" name="image17.jpg">
          <a:extLst>
            <a:ext uri="{FF2B5EF4-FFF2-40B4-BE49-F238E27FC236}">
              <a16:creationId xmlns:a16="http://schemas.microsoft.com/office/drawing/2014/main" id="{00000000-0008-0000-0D00-00002E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607" name="image3.png">
          <a:extLst>
            <a:ext uri="{FF2B5EF4-FFF2-40B4-BE49-F238E27FC236}">
              <a16:creationId xmlns:a16="http://schemas.microsoft.com/office/drawing/2014/main" id="{00000000-0008-0000-0D00-00002F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608" name="image17.jpg">
          <a:extLst>
            <a:ext uri="{FF2B5EF4-FFF2-40B4-BE49-F238E27FC236}">
              <a16:creationId xmlns:a16="http://schemas.microsoft.com/office/drawing/2014/main" id="{00000000-0008-0000-0D00-000030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609" name="image3.png">
          <a:extLst>
            <a:ext uri="{FF2B5EF4-FFF2-40B4-BE49-F238E27FC236}">
              <a16:creationId xmlns:a16="http://schemas.microsoft.com/office/drawing/2014/main" id="{00000000-0008-0000-0D00-000031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610" name="image17.jpg">
          <a:extLst>
            <a:ext uri="{FF2B5EF4-FFF2-40B4-BE49-F238E27FC236}">
              <a16:creationId xmlns:a16="http://schemas.microsoft.com/office/drawing/2014/main" id="{00000000-0008-0000-0D00-000032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90550"/>
    <xdr:pic>
      <xdr:nvPicPr>
        <xdr:cNvPr id="2611" name="image3.png">
          <a:extLst>
            <a:ext uri="{FF2B5EF4-FFF2-40B4-BE49-F238E27FC236}">
              <a16:creationId xmlns:a16="http://schemas.microsoft.com/office/drawing/2014/main" id="{00000000-0008-0000-0D00-000033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612" name="image17.jpg">
          <a:extLst>
            <a:ext uri="{FF2B5EF4-FFF2-40B4-BE49-F238E27FC236}">
              <a16:creationId xmlns:a16="http://schemas.microsoft.com/office/drawing/2014/main" id="{00000000-0008-0000-0D00-000034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613" name="image3.png">
          <a:extLst>
            <a:ext uri="{FF2B5EF4-FFF2-40B4-BE49-F238E27FC236}">
              <a16:creationId xmlns:a16="http://schemas.microsoft.com/office/drawing/2014/main" id="{00000000-0008-0000-0D00-000035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614" name="image17.jpg">
          <a:extLst>
            <a:ext uri="{FF2B5EF4-FFF2-40B4-BE49-F238E27FC236}">
              <a16:creationId xmlns:a16="http://schemas.microsoft.com/office/drawing/2014/main" id="{00000000-0008-0000-0D00-000036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615" name="image3.png">
          <a:extLst>
            <a:ext uri="{FF2B5EF4-FFF2-40B4-BE49-F238E27FC236}">
              <a16:creationId xmlns:a16="http://schemas.microsoft.com/office/drawing/2014/main" id="{00000000-0008-0000-0D00-000037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616" name="image17.jpg">
          <a:extLst>
            <a:ext uri="{FF2B5EF4-FFF2-40B4-BE49-F238E27FC236}">
              <a16:creationId xmlns:a16="http://schemas.microsoft.com/office/drawing/2014/main" id="{00000000-0008-0000-0D00-000038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617" name="image3.png">
          <a:extLst>
            <a:ext uri="{FF2B5EF4-FFF2-40B4-BE49-F238E27FC236}">
              <a16:creationId xmlns:a16="http://schemas.microsoft.com/office/drawing/2014/main" id="{00000000-0008-0000-0D00-000039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57225"/>
    <xdr:pic>
      <xdr:nvPicPr>
        <xdr:cNvPr id="2618" name="image17.jpg">
          <a:extLst>
            <a:ext uri="{FF2B5EF4-FFF2-40B4-BE49-F238E27FC236}">
              <a16:creationId xmlns:a16="http://schemas.microsoft.com/office/drawing/2014/main" id="{00000000-0008-0000-0D00-00003A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81025"/>
    <xdr:pic>
      <xdr:nvPicPr>
        <xdr:cNvPr id="2619" name="image3.png">
          <a:extLst>
            <a:ext uri="{FF2B5EF4-FFF2-40B4-BE49-F238E27FC236}">
              <a16:creationId xmlns:a16="http://schemas.microsoft.com/office/drawing/2014/main" id="{00000000-0008-0000-0D00-00003B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620" name="image17.jpg">
          <a:extLst>
            <a:ext uri="{FF2B5EF4-FFF2-40B4-BE49-F238E27FC236}">
              <a16:creationId xmlns:a16="http://schemas.microsoft.com/office/drawing/2014/main" id="{00000000-0008-0000-0D00-00003C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621" name="image3.png">
          <a:extLst>
            <a:ext uri="{FF2B5EF4-FFF2-40B4-BE49-F238E27FC236}">
              <a16:creationId xmlns:a16="http://schemas.microsoft.com/office/drawing/2014/main" id="{00000000-0008-0000-0D00-00003D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622" name="image17.jpg">
          <a:extLst>
            <a:ext uri="{FF2B5EF4-FFF2-40B4-BE49-F238E27FC236}">
              <a16:creationId xmlns:a16="http://schemas.microsoft.com/office/drawing/2014/main" id="{00000000-0008-0000-0D00-00003E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623" name="image3.png">
          <a:extLst>
            <a:ext uri="{FF2B5EF4-FFF2-40B4-BE49-F238E27FC236}">
              <a16:creationId xmlns:a16="http://schemas.microsoft.com/office/drawing/2014/main" id="{00000000-0008-0000-0D00-00003F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624" name="image17.jpg">
          <a:extLst>
            <a:ext uri="{FF2B5EF4-FFF2-40B4-BE49-F238E27FC236}">
              <a16:creationId xmlns:a16="http://schemas.microsoft.com/office/drawing/2014/main" id="{00000000-0008-0000-0D00-000040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625" name="image3.png">
          <a:extLst>
            <a:ext uri="{FF2B5EF4-FFF2-40B4-BE49-F238E27FC236}">
              <a16:creationId xmlns:a16="http://schemas.microsoft.com/office/drawing/2014/main" id="{00000000-0008-0000-0D00-000041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57225"/>
    <xdr:pic>
      <xdr:nvPicPr>
        <xdr:cNvPr id="2626" name="image17.jpg">
          <a:extLst>
            <a:ext uri="{FF2B5EF4-FFF2-40B4-BE49-F238E27FC236}">
              <a16:creationId xmlns:a16="http://schemas.microsoft.com/office/drawing/2014/main" id="{00000000-0008-0000-0D00-000042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81025"/>
    <xdr:pic>
      <xdr:nvPicPr>
        <xdr:cNvPr id="2627" name="image3.png">
          <a:extLst>
            <a:ext uri="{FF2B5EF4-FFF2-40B4-BE49-F238E27FC236}">
              <a16:creationId xmlns:a16="http://schemas.microsoft.com/office/drawing/2014/main" id="{00000000-0008-0000-0D00-000043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628" name="image17.jpg">
          <a:extLst>
            <a:ext uri="{FF2B5EF4-FFF2-40B4-BE49-F238E27FC236}">
              <a16:creationId xmlns:a16="http://schemas.microsoft.com/office/drawing/2014/main" id="{00000000-0008-0000-0D00-000044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629" name="image3.png">
          <a:extLst>
            <a:ext uri="{FF2B5EF4-FFF2-40B4-BE49-F238E27FC236}">
              <a16:creationId xmlns:a16="http://schemas.microsoft.com/office/drawing/2014/main" id="{00000000-0008-0000-0D00-000045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630" name="image17.jpg">
          <a:extLst>
            <a:ext uri="{FF2B5EF4-FFF2-40B4-BE49-F238E27FC236}">
              <a16:creationId xmlns:a16="http://schemas.microsoft.com/office/drawing/2014/main" id="{00000000-0008-0000-0D00-000046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631" name="image3.png">
          <a:extLst>
            <a:ext uri="{FF2B5EF4-FFF2-40B4-BE49-F238E27FC236}">
              <a16:creationId xmlns:a16="http://schemas.microsoft.com/office/drawing/2014/main" id="{00000000-0008-0000-0D00-000047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632" name="image17.jpg">
          <a:extLst>
            <a:ext uri="{FF2B5EF4-FFF2-40B4-BE49-F238E27FC236}">
              <a16:creationId xmlns:a16="http://schemas.microsoft.com/office/drawing/2014/main" id="{00000000-0008-0000-0D00-000048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633" name="image3.png">
          <a:extLst>
            <a:ext uri="{FF2B5EF4-FFF2-40B4-BE49-F238E27FC236}">
              <a16:creationId xmlns:a16="http://schemas.microsoft.com/office/drawing/2014/main" id="{00000000-0008-0000-0D00-000049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634" name="image17.jpg">
          <a:extLst>
            <a:ext uri="{FF2B5EF4-FFF2-40B4-BE49-F238E27FC236}">
              <a16:creationId xmlns:a16="http://schemas.microsoft.com/office/drawing/2014/main" id="{00000000-0008-0000-0D00-00004A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635" name="image3.png">
          <a:extLst>
            <a:ext uri="{FF2B5EF4-FFF2-40B4-BE49-F238E27FC236}">
              <a16:creationId xmlns:a16="http://schemas.microsoft.com/office/drawing/2014/main" id="{00000000-0008-0000-0D00-00004B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636" name="image17.jpg">
          <a:extLst>
            <a:ext uri="{FF2B5EF4-FFF2-40B4-BE49-F238E27FC236}">
              <a16:creationId xmlns:a16="http://schemas.microsoft.com/office/drawing/2014/main" id="{00000000-0008-0000-0D00-00004C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637" name="image3.png">
          <a:extLst>
            <a:ext uri="{FF2B5EF4-FFF2-40B4-BE49-F238E27FC236}">
              <a16:creationId xmlns:a16="http://schemas.microsoft.com/office/drawing/2014/main" id="{00000000-0008-0000-0D00-00004D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638" name="image17.jpg">
          <a:extLst>
            <a:ext uri="{FF2B5EF4-FFF2-40B4-BE49-F238E27FC236}">
              <a16:creationId xmlns:a16="http://schemas.microsoft.com/office/drawing/2014/main" id="{00000000-0008-0000-0D00-00004E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639" name="image3.png">
          <a:extLst>
            <a:ext uri="{FF2B5EF4-FFF2-40B4-BE49-F238E27FC236}">
              <a16:creationId xmlns:a16="http://schemas.microsoft.com/office/drawing/2014/main" id="{00000000-0008-0000-0D00-00004F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640" name="image17.jpg">
          <a:extLst>
            <a:ext uri="{FF2B5EF4-FFF2-40B4-BE49-F238E27FC236}">
              <a16:creationId xmlns:a16="http://schemas.microsoft.com/office/drawing/2014/main" id="{00000000-0008-0000-0D00-000050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641" name="image3.png">
          <a:extLst>
            <a:ext uri="{FF2B5EF4-FFF2-40B4-BE49-F238E27FC236}">
              <a16:creationId xmlns:a16="http://schemas.microsoft.com/office/drawing/2014/main" id="{00000000-0008-0000-0D00-000051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642" name="image17.jpg">
          <a:extLst>
            <a:ext uri="{FF2B5EF4-FFF2-40B4-BE49-F238E27FC236}">
              <a16:creationId xmlns:a16="http://schemas.microsoft.com/office/drawing/2014/main" id="{00000000-0008-0000-0D00-000052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643" name="image3.png">
          <a:extLst>
            <a:ext uri="{FF2B5EF4-FFF2-40B4-BE49-F238E27FC236}">
              <a16:creationId xmlns:a16="http://schemas.microsoft.com/office/drawing/2014/main" id="{00000000-0008-0000-0D00-000053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644" name="image17.jpg">
          <a:extLst>
            <a:ext uri="{FF2B5EF4-FFF2-40B4-BE49-F238E27FC236}">
              <a16:creationId xmlns:a16="http://schemas.microsoft.com/office/drawing/2014/main" id="{00000000-0008-0000-0D00-000054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645" name="image3.png">
          <a:extLst>
            <a:ext uri="{FF2B5EF4-FFF2-40B4-BE49-F238E27FC236}">
              <a16:creationId xmlns:a16="http://schemas.microsoft.com/office/drawing/2014/main" id="{00000000-0008-0000-0D00-000055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646" name="image17.jpg">
          <a:extLst>
            <a:ext uri="{FF2B5EF4-FFF2-40B4-BE49-F238E27FC236}">
              <a16:creationId xmlns:a16="http://schemas.microsoft.com/office/drawing/2014/main" id="{00000000-0008-0000-0D00-000056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647" name="image3.png">
          <a:extLst>
            <a:ext uri="{FF2B5EF4-FFF2-40B4-BE49-F238E27FC236}">
              <a16:creationId xmlns:a16="http://schemas.microsoft.com/office/drawing/2014/main" id="{00000000-0008-0000-0D00-000057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648" name="image17.jpg">
          <a:extLst>
            <a:ext uri="{FF2B5EF4-FFF2-40B4-BE49-F238E27FC236}">
              <a16:creationId xmlns:a16="http://schemas.microsoft.com/office/drawing/2014/main" id="{00000000-0008-0000-0D00-000058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649" name="image3.png">
          <a:extLst>
            <a:ext uri="{FF2B5EF4-FFF2-40B4-BE49-F238E27FC236}">
              <a16:creationId xmlns:a16="http://schemas.microsoft.com/office/drawing/2014/main" id="{00000000-0008-0000-0D00-000059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650" name="image17.jpg">
          <a:extLst>
            <a:ext uri="{FF2B5EF4-FFF2-40B4-BE49-F238E27FC236}">
              <a16:creationId xmlns:a16="http://schemas.microsoft.com/office/drawing/2014/main" id="{00000000-0008-0000-0D00-00005A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651" name="image3.png">
          <a:extLst>
            <a:ext uri="{FF2B5EF4-FFF2-40B4-BE49-F238E27FC236}">
              <a16:creationId xmlns:a16="http://schemas.microsoft.com/office/drawing/2014/main" id="{00000000-0008-0000-0D00-00005B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652" name="image17.jpg">
          <a:extLst>
            <a:ext uri="{FF2B5EF4-FFF2-40B4-BE49-F238E27FC236}">
              <a16:creationId xmlns:a16="http://schemas.microsoft.com/office/drawing/2014/main" id="{00000000-0008-0000-0D00-00005C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653" name="image3.png">
          <a:extLst>
            <a:ext uri="{FF2B5EF4-FFF2-40B4-BE49-F238E27FC236}">
              <a16:creationId xmlns:a16="http://schemas.microsoft.com/office/drawing/2014/main" id="{00000000-0008-0000-0D00-00005D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654" name="image17.jpg">
          <a:extLst>
            <a:ext uri="{FF2B5EF4-FFF2-40B4-BE49-F238E27FC236}">
              <a16:creationId xmlns:a16="http://schemas.microsoft.com/office/drawing/2014/main" id="{00000000-0008-0000-0D00-00005E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655" name="image3.png">
          <a:extLst>
            <a:ext uri="{FF2B5EF4-FFF2-40B4-BE49-F238E27FC236}">
              <a16:creationId xmlns:a16="http://schemas.microsoft.com/office/drawing/2014/main" id="{00000000-0008-0000-0D00-00005F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656" name="image17.jpg">
          <a:extLst>
            <a:ext uri="{FF2B5EF4-FFF2-40B4-BE49-F238E27FC236}">
              <a16:creationId xmlns:a16="http://schemas.microsoft.com/office/drawing/2014/main" id="{00000000-0008-0000-0D00-000060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657" name="image3.png">
          <a:extLst>
            <a:ext uri="{FF2B5EF4-FFF2-40B4-BE49-F238E27FC236}">
              <a16:creationId xmlns:a16="http://schemas.microsoft.com/office/drawing/2014/main" id="{00000000-0008-0000-0D00-000061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658" name="image17.jpg">
          <a:extLst>
            <a:ext uri="{FF2B5EF4-FFF2-40B4-BE49-F238E27FC236}">
              <a16:creationId xmlns:a16="http://schemas.microsoft.com/office/drawing/2014/main" id="{00000000-0008-0000-0D00-000062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659" name="image3.png">
          <a:extLst>
            <a:ext uri="{FF2B5EF4-FFF2-40B4-BE49-F238E27FC236}">
              <a16:creationId xmlns:a16="http://schemas.microsoft.com/office/drawing/2014/main" id="{00000000-0008-0000-0D00-000063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660" name="image17.jpg">
          <a:extLst>
            <a:ext uri="{FF2B5EF4-FFF2-40B4-BE49-F238E27FC236}">
              <a16:creationId xmlns:a16="http://schemas.microsoft.com/office/drawing/2014/main" id="{00000000-0008-0000-0D00-000064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661" name="image3.png">
          <a:extLst>
            <a:ext uri="{FF2B5EF4-FFF2-40B4-BE49-F238E27FC236}">
              <a16:creationId xmlns:a16="http://schemas.microsoft.com/office/drawing/2014/main" id="{00000000-0008-0000-0D00-000065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662" name="image17.jpg">
          <a:extLst>
            <a:ext uri="{FF2B5EF4-FFF2-40B4-BE49-F238E27FC236}">
              <a16:creationId xmlns:a16="http://schemas.microsoft.com/office/drawing/2014/main" id="{00000000-0008-0000-0D00-000066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663" name="image3.png">
          <a:extLst>
            <a:ext uri="{FF2B5EF4-FFF2-40B4-BE49-F238E27FC236}">
              <a16:creationId xmlns:a16="http://schemas.microsoft.com/office/drawing/2014/main" id="{00000000-0008-0000-0D00-000067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664" name="image17.jpg">
          <a:extLst>
            <a:ext uri="{FF2B5EF4-FFF2-40B4-BE49-F238E27FC236}">
              <a16:creationId xmlns:a16="http://schemas.microsoft.com/office/drawing/2014/main" id="{00000000-0008-0000-0D00-000068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665" name="image3.png">
          <a:extLst>
            <a:ext uri="{FF2B5EF4-FFF2-40B4-BE49-F238E27FC236}">
              <a16:creationId xmlns:a16="http://schemas.microsoft.com/office/drawing/2014/main" id="{00000000-0008-0000-0D00-000069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666" name="image17.jpg">
          <a:extLst>
            <a:ext uri="{FF2B5EF4-FFF2-40B4-BE49-F238E27FC236}">
              <a16:creationId xmlns:a16="http://schemas.microsoft.com/office/drawing/2014/main" id="{00000000-0008-0000-0D00-00006A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2667" name="image3.png">
          <a:extLst>
            <a:ext uri="{FF2B5EF4-FFF2-40B4-BE49-F238E27FC236}">
              <a16:creationId xmlns:a16="http://schemas.microsoft.com/office/drawing/2014/main" id="{00000000-0008-0000-0D00-00006B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668" name="image17.jpg">
          <a:extLst>
            <a:ext uri="{FF2B5EF4-FFF2-40B4-BE49-F238E27FC236}">
              <a16:creationId xmlns:a16="http://schemas.microsoft.com/office/drawing/2014/main" id="{00000000-0008-0000-0D00-00006C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669" name="image3.png">
          <a:extLst>
            <a:ext uri="{FF2B5EF4-FFF2-40B4-BE49-F238E27FC236}">
              <a16:creationId xmlns:a16="http://schemas.microsoft.com/office/drawing/2014/main" id="{00000000-0008-0000-0D00-00006D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670" name="image17.jpg">
          <a:extLst>
            <a:ext uri="{FF2B5EF4-FFF2-40B4-BE49-F238E27FC236}">
              <a16:creationId xmlns:a16="http://schemas.microsoft.com/office/drawing/2014/main" id="{00000000-0008-0000-0D00-00006E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671" name="image3.png">
          <a:extLst>
            <a:ext uri="{FF2B5EF4-FFF2-40B4-BE49-F238E27FC236}">
              <a16:creationId xmlns:a16="http://schemas.microsoft.com/office/drawing/2014/main" id="{00000000-0008-0000-0D00-00006F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672" name="image17.jpg">
          <a:extLst>
            <a:ext uri="{FF2B5EF4-FFF2-40B4-BE49-F238E27FC236}">
              <a16:creationId xmlns:a16="http://schemas.microsoft.com/office/drawing/2014/main" id="{00000000-0008-0000-0D00-000070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673" name="image3.png">
          <a:extLst>
            <a:ext uri="{FF2B5EF4-FFF2-40B4-BE49-F238E27FC236}">
              <a16:creationId xmlns:a16="http://schemas.microsoft.com/office/drawing/2014/main" id="{00000000-0008-0000-0D00-000071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674" name="image17.jpg">
          <a:extLst>
            <a:ext uri="{FF2B5EF4-FFF2-40B4-BE49-F238E27FC236}">
              <a16:creationId xmlns:a16="http://schemas.microsoft.com/office/drawing/2014/main" id="{00000000-0008-0000-0D00-000072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2675" name="image3.png">
          <a:extLst>
            <a:ext uri="{FF2B5EF4-FFF2-40B4-BE49-F238E27FC236}">
              <a16:creationId xmlns:a16="http://schemas.microsoft.com/office/drawing/2014/main" id="{00000000-0008-0000-0D00-000073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676" name="image17.jpg">
          <a:extLst>
            <a:ext uri="{FF2B5EF4-FFF2-40B4-BE49-F238E27FC236}">
              <a16:creationId xmlns:a16="http://schemas.microsoft.com/office/drawing/2014/main" id="{00000000-0008-0000-0D00-000074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677" name="image3.png">
          <a:extLst>
            <a:ext uri="{FF2B5EF4-FFF2-40B4-BE49-F238E27FC236}">
              <a16:creationId xmlns:a16="http://schemas.microsoft.com/office/drawing/2014/main" id="{00000000-0008-0000-0D00-000075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678" name="image17.jpg">
          <a:extLst>
            <a:ext uri="{FF2B5EF4-FFF2-40B4-BE49-F238E27FC236}">
              <a16:creationId xmlns:a16="http://schemas.microsoft.com/office/drawing/2014/main" id="{00000000-0008-0000-0D00-000076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679" name="image3.png">
          <a:extLst>
            <a:ext uri="{FF2B5EF4-FFF2-40B4-BE49-F238E27FC236}">
              <a16:creationId xmlns:a16="http://schemas.microsoft.com/office/drawing/2014/main" id="{00000000-0008-0000-0D00-000077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680" name="image17.jpg">
          <a:extLst>
            <a:ext uri="{FF2B5EF4-FFF2-40B4-BE49-F238E27FC236}">
              <a16:creationId xmlns:a16="http://schemas.microsoft.com/office/drawing/2014/main" id="{00000000-0008-0000-0D00-000078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681" name="image3.png">
          <a:extLst>
            <a:ext uri="{FF2B5EF4-FFF2-40B4-BE49-F238E27FC236}">
              <a16:creationId xmlns:a16="http://schemas.microsoft.com/office/drawing/2014/main" id="{00000000-0008-0000-0D00-000079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682" name="image17.jpg">
          <a:extLst>
            <a:ext uri="{FF2B5EF4-FFF2-40B4-BE49-F238E27FC236}">
              <a16:creationId xmlns:a16="http://schemas.microsoft.com/office/drawing/2014/main" id="{00000000-0008-0000-0D00-00007A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2683" name="image3.png">
          <a:extLst>
            <a:ext uri="{FF2B5EF4-FFF2-40B4-BE49-F238E27FC236}">
              <a16:creationId xmlns:a16="http://schemas.microsoft.com/office/drawing/2014/main" id="{00000000-0008-0000-0D00-00007B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684" name="image17.jpg">
          <a:extLst>
            <a:ext uri="{FF2B5EF4-FFF2-40B4-BE49-F238E27FC236}">
              <a16:creationId xmlns:a16="http://schemas.microsoft.com/office/drawing/2014/main" id="{00000000-0008-0000-0D00-00007C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685" name="image3.png">
          <a:extLst>
            <a:ext uri="{FF2B5EF4-FFF2-40B4-BE49-F238E27FC236}">
              <a16:creationId xmlns:a16="http://schemas.microsoft.com/office/drawing/2014/main" id="{00000000-0008-0000-0D00-00007D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686" name="image17.jpg">
          <a:extLst>
            <a:ext uri="{FF2B5EF4-FFF2-40B4-BE49-F238E27FC236}">
              <a16:creationId xmlns:a16="http://schemas.microsoft.com/office/drawing/2014/main" id="{00000000-0008-0000-0D00-00007E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687" name="image3.png">
          <a:extLst>
            <a:ext uri="{FF2B5EF4-FFF2-40B4-BE49-F238E27FC236}">
              <a16:creationId xmlns:a16="http://schemas.microsoft.com/office/drawing/2014/main" id="{00000000-0008-0000-0D00-00007F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688" name="image17.jpg">
          <a:extLst>
            <a:ext uri="{FF2B5EF4-FFF2-40B4-BE49-F238E27FC236}">
              <a16:creationId xmlns:a16="http://schemas.microsoft.com/office/drawing/2014/main" id="{00000000-0008-0000-0D00-000080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689" name="image3.png">
          <a:extLst>
            <a:ext uri="{FF2B5EF4-FFF2-40B4-BE49-F238E27FC236}">
              <a16:creationId xmlns:a16="http://schemas.microsoft.com/office/drawing/2014/main" id="{00000000-0008-0000-0D00-000081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690" name="image17.jpg">
          <a:extLst>
            <a:ext uri="{FF2B5EF4-FFF2-40B4-BE49-F238E27FC236}">
              <a16:creationId xmlns:a16="http://schemas.microsoft.com/office/drawing/2014/main" id="{00000000-0008-0000-0D00-000082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2691" name="image3.png">
          <a:extLst>
            <a:ext uri="{FF2B5EF4-FFF2-40B4-BE49-F238E27FC236}">
              <a16:creationId xmlns:a16="http://schemas.microsoft.com/office/drawing/2014/main" id="{00000000-0008-0000-0D00-000083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692" name="image17.jpg">
          <a:extLst>
            <a:ext uri="{FF2B5EF4-FFF2-40B4-BE49-F238E27FC236}">
              <a16:creationId xmlns:a16="http://schemas.microsoft.com/office/drawing/2014/main" id="{00000000-0008-0000-0D00-000084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693" name="image3.png">
          <a:extLst>
            <a:ext uri="{FF2B5EF4-FFF2-40B4-BE49-F238E27FC236}">
              <a16:creationId xmlns:a16="http://schemas.microsoft.com/office/drawing/2014/main" id="{00000000-0008-0000-0D00-000085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694" name="image17.jpg">
          <a:extLst>
            <a:ext uri="{FF2B5EF4-FFF2-40B4-BE49-F238E27FC236}">
              <a16:creationId xmlns:a16="http://schemas.microsoft.com/office/drawing/2014/main" id="{00000000-0008-0000-0D00-000086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695" name="image3.png">
          <a:extLst>
            <a:ext uri="{FF2B5EF4-FFF2-40B4-BE49-F238E27FC236}">
              <a16:creationId xmlns:a16="http://schemas.microsoft.com/office/drawing/2014/main" id="{00000000-0008-0000-0D00-000087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696" name="image17.jpg">
          <a:extLst>
            <a:ext uri="{FF2B5EF4-FFF2-40B4-BE49-F238E27FC236}">
              <a16:creationId xmlns:a16="http://schemas.microsoft.com/office/drawing/2014/main" id="{00000000-0008-0000-0D00-000088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697" name="image3.png">
          <a:extLst>
            <a:ext uri="{FF2B5EF4-FFF2-40B4-BE49-F238E27FC236}">
              <a16:creationId xmlns:a16="http://schemas.microsoft.com/office/drawing/2014/main" id="{00000000-0008-0000-0D00-000089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698" name="image17.jpg">
          <a:extLst>
            <a:ext uri="{FF2B5EF4-FFF2-40B4-BE49-F238E27FC236}">
              <a16:creationId xmlns:a16="http://schemas.microsoft.com/office/drawing/2014/main" id="{00000000-0008-0000-0D00-00008A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2699" name="image3.png">
          <a:extLst>
            <a:ext uri="{FF2B5EF4-FFF2-40B4-BE49-F238E27FC236}">
              <a16:creationId xmlns:a16="http://schemas.microsoft.com/office/drawing/2014/main" id="{00000000-0008-0000-0D00-00008B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700" name="image17.jpg">
          <a:extLst>
            <a:ext uri="{FF2B5EF4-FFF2-40B4-BE49-F238E27FC236}">
              <a16:creationId xmlns:a16="http://schemas.microsoft.com/office/drawing/2014/main" id="{00000000-0008-0000-0D00-00008C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701" name="image3.png">
          <a:extLst>
            <a:ext uri="{FF2B5EF4-FFF2-40B4-BE49-F238E27FC236}">
              <a16:creationId xmlns:a16="http://schemas.microsoft.com/office/drawing/2014/main" id="{00000000-0008-0000-0D00-00008D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702" name="image17.jpg">
          <a:extLst>
            <a:ext uri="{FF2B5EF4-FFF2-40B4-BE49-F238E27FC236}">
              <a16:creationId xmlns:a16="http://schemas.microsoft.com/office/drawing/2014/main" id="{00000000-0008-0000-0D00-00008E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703" name="image3.png">
          <a:extLst>
            <a:ext uri="{FF2B5EF4-FFF2-40B4-BE49-F238E27FC236}">
              <a16:creationId xmlns:a16="http://schemas.microsoft.com/office/drawing/2014/main" id="{00000000-0008-0000-0D00-00008F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704" name="image17.jpg">
          <a:extLst>
            <a:ext uri="{FF2B5EF4-FFF2-40B4-BE49-F238E27FC236}">
              <a16:creationId xmlns:a16="http://schemas.microsoft.com/office/drawing/2014/main" id="{00000000-0008-0000-0D00-000090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705" name="image3.png">
          <a:extLst>
            <a:ext uri="{FF2B5EF4-FFF2-40B4-BE49-F238E27FC236}">
              <a16:creationId xmlns:a16="http://schemas.microsoft.com/office/drawing/2014/main" id="{00000000-0008-0000-0D00-000091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706" name="image17.jpg">
          <a:extLst>
            <a:ext uri="{FF2B5EF4-FFF2-40B4-BE49-F238E27FC236}">
              <a16:creationId xmlns:a16="http://schemas.microsoft.com/office/drawing/2014/main" id="{00000000-0008-0000-0D00-000092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2707" name="image3.png">
          <a:extLst>
            <a:ext uri="{FF2B5EF4-FFF2-40B4-BE49-F238E27FC236}">
              <a16:creationId xmlns:a16="http://schemas.microsoft.com/office/drawing/2014/main" id="{00000000-0008-0000-0D00-000093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708" name="image17.jpg">
          <a:extLst>
            <a:ext uri="{FF2B5EF4-FFF2-40B4-BE49-F238E27FC236}">
              <a16:creationId xmlns:a16="http://schemas.microsoft.com/office/drawing/2014/main" id="{00000000-0008-0000-0D00-000094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709" name="image3.png">
          <a:extLst>
            <a:ext uri="{FF2B5EF4-FFF2-40B4-BE49-F238E27FC236}">
              <a16:creationId xmlns:a16="http://schemas.microsoft.com/office/drawing/2014/main" id="{00000000-0008-0000-0D00-000095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710" name="image17.jpg">
          <a:extLst>
            <a:ext uri="{FF2B5EF4-FFF2-40B4-BE49-F238E27FC236}">
              <a16:creationId xmlns:a16="http://schemas.microsoft.com/office/drawing/2014/main" id="{00000000-0008-0000-0D00-000096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711" name="image3.png">
          <a:extLst>
            <a:ext uri="{FF2B5EF4-FFF2-40B4-BE49-F238E27FC236}">
              <a16:creationId xmlns:a16="http://schemas.microsoft.com/office/drawing/2014/main" id="{00000000-0008-0000-0D00-000097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712" name="image17.jpg">
          <a:extLst>
            <a:ext uri="{FF2B5EF4-FFF2-40B4-BE49-F238E27FC236}">
              <a16:creationId xmlns:a16="http://schemas.microsoft.com/office/drawing/2014/main" id="{00000000-0008-0000-0D00-000098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713" name="image3.png">
          <a:extLst>
            <a:ext uri="{FF2B5EF4-FFF2-40B4-BE49-F238E27FC236}">
              <a16:creationId xmlns:a16="http://schemas.microsoft.com/office/drawing/2014/main" id="{00000000-0008-0000-0D00-000099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714" name="image17.jpg">
          <a:extLst>
            <a:ext uri="{FF2B5EF4-FFF2-40B4-BE49-F238E27FC236}">
              <a16:creationId xmlns:a16="http://schemas.microsoft.com/office/drawing/2014/main" id="{00000000-0008-0000-0D00-00009A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2715" name="image3.png">
          <a:extLst>
            <a:ext uri="{FF2B5EF4-FFF2-40B4-BE49-F238E27FC236}">
              <a16:creationId xmlns:a16="http://schemas.microsoft.com/office/drawing/2014/main" id="{00000000-0008-0000-0D00-00009B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716" name="image17.jpg">
          <a:extLst>
            <a:ext uri="{FF2B5EF4-FFF2-40B4-BE49-F238E27FC236}">
              <a16:creationId xmlns:a16="http://schemas.microsoft.com/office/drawing/2014/main" id="{00000000-0008-0000-0D00-00009C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717" name="image3.png">
          <a:extLst>
            <a:ext uri="{FF2B5EF4-FFF2-40B4-BE49-F238E27FC236}">
              <a16:creationId xmlns:a16="http://schemas.microsoft.com/office/drawing/2014/main" id="{00000000-0008-0000-0D00-00009D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718" name="image17.jpg">
          <a:extLst>
            <a:ext uri="{FF2B5EF4-FFF2-40B4-BE49-F238E27FC236}">
              <a16:creationId xmlns:a16="http://schemas.microsoft.com/office/drawing/2014/main" id="{00000000-0008-0000-0D00-00009E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719" name="image3.png">
          <a:extLst>
            <a:ext uri="{FF2B5EF4-FFF2-40B4-BE49-F238E27FC236}">
              <a16:creationId xmlns:a16="http://schemas.microsoft.com/office/drawing/2014/main" id="{00000000-0008-0000-0D00-00009F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720" name="image17.jpg">
          <a:extLst>
            <a:ext uri="{FF2B5EF4-FFF2-40B4-BE49-F238E27FC236}">
              <a16:creationId xmlns:a16="http://schemas.microsoft.com/office/drawing/2014/main" id="{00000000-0008-0000-0D00-0000A0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721" name="image3.png">
          <a:extLst>
            <a:ext uri="{FF2B5EF4-FFF2-40B4-BE49-F238E27FC236}">
              <a16:creationId xmlns:a16="http://schemas.microsoft.com/office/drawing/2014/main" id="{00000000-0008-0000-0D00-0000A1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722" name="image17.jpg">
          <a:extLst>
            <a:ext uri="{FF2B5EF4-FFF2-40B4-BE49-F238E27FC236}">
              <a16:creationId xmlns:a16="http://schemas.microsoft.com/office/drawing/2014/main" id="{00000000-0008-0000-0D00-0000A2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2723" name="image3.png">
          <a:extLst>
            <a:ext uri="{FF2B5EF4-FFF2-40B4-BE49-F238E27FC236}">
              <a16:creationId xmlns:a16="http://schemas.microsoft.com/office/drawing/2014/main" id="{00000000-0008-0000-0D00-0000A3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724" name="image17.jpg">
          <a:extLst>
            <a:ext uri="{FF2B5EF4-FFF2-40B4-BE49-F238E27FC236}">
              <a16:creationId xmlns:a16="http://schemas.microsoft.com/office/drawing/2014/main" id="{00000000-0008-0000-0D00-0000A4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725" name="image3.png">
          <a:extLst>
            <a:ext uri="{FF2B5EF4-FFF2-40B4-BE49-F238E27FC236}">
              <a16:creationId xmlns:a16="http://schemas.microsoft.com/office/drawing/2014/main" id="{00000000-0008-0000-0D00-0000A5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726" name="image17.jpg">
          <a:extLst>
            <a:ext uri="{FF2B5EF4-FFF2-40B4-BE49-F238E27FC236}">
              <a16:creationId xmlns:a16="http://schemas.microsoft.com/office/drawing/2014/main" id="{00000000-0008-0000-0D00-0000A6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727" name="image3.png">
          <a:extLst>
            <a:ext uri="{FF2B5EF4-FFF2-40B4-BE49-F238E27FC236}">
              <a16:creationId xmlns:a16="http://schemas.microsoft.com/office/drawing/2014/main" id="{00000000-0008-0000-0D00-0000A7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728" name="image17.jpg">
          <a:extLst>
            <a:ext uri="{FF2B5EF4-FFF2-40B4-BE49-F238E27FC236}">
              <a16:creationId xmlns:a16="http://schemas.microsoft.com/office/drawing/2014/main" id="{00000000-0008-0000-0D00-0000A8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729" name="image3.png">
          <a:extLst>
            <a:ext uri="{FF2B5EF4-FFF2-40B4-BE49-F238E27FC236}">
              <a16:creationId xmlns:a16="http://schemas.microsoft.com/office/drawing/2014/main" id="{00000000-0008-0000-0D00-0000A9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730" name="image17.jpg">
          <a:extLst>
            <a:ext uri="{FF2B5EF4-FFF2-40B4-BE49-F238E27FC236}">
              <a16:creationId xmlns:a16="http://schemas.microsoft.com/office/drawing/2014/main" id="{00000000-0008-0000-0D00-0000AA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2731" name="image3.png">
          <a:extLst>
            <a:ext uri="{FF2B5EF4-FFF2-40B4-BE49-F238E27FC236}">
              <a16:creationId xmlns:a16="http://schemas.microsoft.com/office/drawing/2014/main" id="{00000000-0008-0000-0D00-0000AB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732" name="image17.jpg">
          <a:extLst>
            <a:ext uri="{FF2B5EF4-FFF2-40B4-BE49-F238E27FC236}">
              <a16:creationId xmlns:a16="http://schemas.microsoft.com/office/drawing/2014/main" id="{00000000-0008-0000-0D00-0000AC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733" name="image3.png">
          <a:extLst>
            <a:ext uri="{FF2B5EF4-FFF2-40B4-BE49-F238E27FC236}">
              <a16:creationId xmlns:a16="http://schemas.microsoft.com/office/drawing/2014/main" id="{00000000-0008-0000-0D00-0000AD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734" name="image17.jpg">
          <a:extLst>
            <a:ext uri="{FF2B5EF4-FFF2-40B4-BE49-F238E27FC236}">
              <a16:creationId xmlns:a16="http://schemas.microsoft.com/office/drawing/2014/main" id="{00000000-0008-0000-0D00-0000AE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735" name="image3.png">
          <a:extLst>
            <a:ext uri="{FF2B5EF4-FFF2-40B4-BE49-F238E27FC236}">
              <a16:creationId xmlns:a16="http://schemas.microsoft.com/office/drawing/2014/main" id="{00000000-0008-0000-0D00-0000AF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736" name="image17.jpg">
          <a:extLst>
            <a:ext uri="{FF2B5EF4-FFF2-40B4-BE49-F238E27FC236}">
              <a16:creationId xmlns:a16="http://schemas.microsoft.com/office/drawing/2014/main" id="{00000000-0008-0000-0D00-0000B0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737" name="image3.png">
          <a:extLst>
            <a:ext uri="{FF2B5EF4-FFF2-40B4-BE49-F238E27FC236}">
              <a16:creationId xmlns:a16="http://schemas.microsoft.com/office/drawing/2014/main" id="{00000000-0008-0000-0D00-0000B1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738" name="image17.jpg">
          <a:extLst>
            <a:ext uri="{FF2B5EF4-FFF2-40B4-BE49-F238E27FC236}">
              <a16:creationId xmlns:a16="http://schemas.microsoft.com/office/drawing/2014/main" id="{00000000-0008-0000-0D00-0000B2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2739" name="image3.png">
          <a:extLst>
            <a:ext uri="{FF2B5EF4-FFF2-40B4-BE49-F238E27FC236}">
              <a16:creationId xmlns:a16="http://schemas.microsoft.com/office/drawing/2014/main" id="{00000000-0008-0000-0D00-0000B3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740" name="image17.jpg">
          <a:extLst>
            <a:ext uri="{FF2B5EF4-FFF2-40B4-BE49-F238E27FC236}">
              <a16:creationId xmlns:a16="http://schemas.microsoft.com/office/drawing/2014/main" id="{00000000-0008-0000-0D00-0000B4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741" name="image3.png">
          <a:extLst>
            <a:ext uri="{FF2B5EF4-FFF2-40B4-BE49-F238E27FC236}">
              <a16:creationId xmlns:a16="http://schemas.microsoft.com/office/drawing/2014/main" id="{00000000-0008-0000-0D00-0000B5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742" name="image17.jpg">
          <a:extLst>
            <a:ext uri="{FF2B5EF4-FFF2-40B4-BE49-F238E27FC236}">
              <a16:creationId xmlns:a16="http://schemas.microsoft.com/office/drawing/2014/main" id="{00000000-0008-0000-0D00-0000B6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743" name="image3.png">
          <a:extLst>
            <a:ext uri="{FF2B5EF4-FFF2-40B4-BE49-F238E27FC236}">
              <a16:creationId xmlns:a16="http://schemas.microsoft.com/office/drawing/2014/main" id="{00000000-0008-0000-0D00-0000B7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744" name="image17.jpg">
          <a:extLst>
            <a:ext uri="{FF2B5EF4-FFF2-40B4-BE49-F238E27FC236}">
              <a16:creationId xmlns:a16="http://schemas.microsoft.com/office/drawing/2014/main" id="{00000000-0008-0000-0D00-0000B8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745" name="image3.png">
          <a:extLst>
            <a:ext uri="{FF2B5EF4-FFF2-40B4-BE49-F238E27FC236}">
              <a16:creationId xmlns:a16="http://schemas.microsoft.com/office/drawing/2014/main" id="{00000000-0008-0000-0D00-0000B9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746" name="image17.jpg">
          <a:extLst>
            <a:ext uri="{FF2B5EF4-FFF2-40B4-BE49-F238E27FC236}">
              <a16:creationId xmlns:a16="http://schemas.microsoft.com/office/drawing/2014/main" id="{00000000-0008-0000-0D00-0000BA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2747" name="image3.png">
          <a:extLst>
            <a:ext uri="{FF2B5EF4-FFF2-40B4-BE49-F238E27FC236}">
              <a16:creationId xmlns:a16="http://schemas.microsoft.com/office/drawing/2014/main" id="{00000000-0008-0000-0D00-0000BB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748" name="image17.jpg">
          <a:extLst>
            <a:ext uri="{FF2B5EF4-FFF2-40B4-BE49-F238E27FC236}">
              <a16:creationId xmlns:a16="http://schemas.microsoft.com/office/drawing/2014/main" id="{00000000-0008-0000-0D00-0000BC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749" name="image3.png">
          <a:extLst>
            <a:ext uri="{FF2B5EF4-FFF2-40B4-BE49-F238E27FC236}">
              <a16:creationId xmlns:a16="http://schemas.microsoft.com/office/drawing/2014/main" id="{00000000-0008-0000-0D00-0000BD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750" name="image17.jpg">
          <a:extLst>
            <a:ext uri="{FF2B5EF4-FFF2-40B4-BE49-F238E27FC236}">
              <a16:creationId xmlns:a16="http://schemas.microsoft.com/office/drawing/2014/main" id="{00000000-0008-0000-0D00-0000BE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751" name="image3.png">
          <a:extLst>
            <a:ext uri="{FF2B5EF4-FFF2-40B4-BE49-F238E27FC236}">
              <a16:creationId xmlns:a16="http://schemas.microsoft.com/office/drawing/2014/main" id="{00000000-0008-0000-0D00-0000BF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752" name="image17.jpg">
          <a:extLst>
            <a:ext uri="{FF2B5EF4-FFF2-40B4-BE49-F238E27FC236}">
              <a16:creationId xmlns:a16="http://schemas.microsoft.com/office/drawing/2014/main" id="{00000000-0008-0000-0D00-0000C0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753" name="image3.png">
          <a:extLst>
            <a:ext uri="{FF2B5EF4-FFF2-40B4-BE49-F238E27FC236}">
              <a16:creationId xmlns:a16="http://schemas.microsoft.com/office/drawing/2014/main" id="{00000000-0008-0000-0D00-0000C1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754" name="image17.jpg">
          <a:extLst>
            <a:ext uri="{FF2B5EF4-FFF2-40B4-BE49-F238E27FC236}">
              <a16:creationId xmlns:a16="http://schemas.microsoft.com/office/drawing/2014/main" id="{00000000-0008-0000-0D00-0000C2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2755" name="image3.png">
          <a:extLst>
            <a:ext uri="{FF2B5EF4-FFF2-40B4-BE49-F238E27FC236}">
              <a16:creationId xmlns:a16="http://schemas.microsoft.com/office/drawing/2014/main" id="{00000000-0008-0000-0D00-0000C3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756" name="image17.jpg">
          <a:extLst>
            <a:ext uri="{FF2B5EF4-FFF2-40B4-BE49-F238E27FC236}">
              <a16:creationId xmlns:a16="http://schemas.microsoft.com/office/drawing/2014/main" id="{00000000-0008-0000-0D00-0000C4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757" name="image3.png">
          <a:extLst>
            <a:ext uri="{FF2B5EF4-FFF2-40B4-BE49-F238E27FC236}">
              <a16:creationId xmlns:a16="http://schemas.microsoft.com/office/drawing/2014/main" id="{00000000-0008-0000-0D00-0000C5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758" name="image17.jpg">
          <a:extLst>
            <a:ext uri="{FF2B5EF4-FFF2-40B4-BE49-F238E27FC236}">
              <a16:creationId xmlns:a16="http://schemas.microsoft.com/office/drawing/2014/main" id="{00000000-0008-0000-0D00-0000C6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759" name="image3.png">
          <a:extLst>
            <a:ext uri="{FF2B5EF4-FFF2-40B4-BE49-F238E27FC236}">
              <a16:creationId xmlns:a16="http://schemas.microsoft.com/office/drawing/2014/main" id="{00000000-0008-0000-0D00-0000C7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760" name="image17.jpg">
          <a:extLst>
            <a:ext uri="{FF2B5EF4-FFF2-40B4-BE49-F238E27FC236}">
              <a16:creationId xmlns:a16="http://schemas.microsoft.com/office/drawing/2014/main" id="{00000000-0008-0000-0D00-0000C8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761" name="image3.png">
          <a:extLst>
            <a:ext uri="{FF2B5EF4-FFF2-40B4-BE49-F238E27FC236}">
              <a16:creationId xmlns:a16="http://schemas.microsoft.com/office/drawing/2014/main" id="{00000000-0008-0000-0D00-0000C9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2762" name="image17.jpg">
          <a:extLst>
            <a:ext uri="{FF2B5EF4-FFF2-40B4-BE49-F238E27FC236}">
              <a16:creationId xmlns:a16="http://schemas.microsoft.com/office/drawing/2014/main" id="{00000000-0008-0000-0D00-0000CA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763" name="image3.png">
          <a:extLst>
            <a:ext uri="{FF2B5EF4-FFF2-40B4-BE49-F238E27FC236}">
              <a16:creationId xmlns:a16="http://schemas.microsoft.com/office/drawing/2014/main" id="{00000000-0008-0000-0D00-0000CB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764" name="image17.jpg">
          <a:extLst>
            <a:ext uri="{FF2B5EF4-FFF2-40B4-BE49-F238E27FC236}">
              <a16:creationId xmlns:a16="http://schemas.microsoft.com/office/drawing/2014/main" id="{00000000-0008-0000-0D00-0000CC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765" name="image3.png">
          <a:extLst>
            <a:ext uri="{FF2B5EF4-FFF2-40B4-BE49-F238E27FC236}">
              <a16:creationId xmlns:a16="http://schemas.microsoft.com/office/drawing/2014/main" id="{00000000-0008-0000-0D00-0000CD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766" name="image17.jpg">
          <a:extLst>
            <a:ext uri="{FF2B5EF4-FFF2-40B4-BE49-F238E27FC236}">
              <a16:creationId xmlns:a16="http://schemas.microsoft.com/office/drawing/2014/main" id="{00000000-0008-0000-0D00-0000CE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767" name="image3.png">
          <a:extLst>
            <a:ext uri="{FF2B5EF4-FFF2-40B4-BE49-F238E27FC236}">
              <a16:creationId xmlns:a16="http://schemas.microsoft.com/office/drawing/2014/main" id="{00000000-0008-0000-0D00-0000CF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768" name="image17.jpg">
          <a:extLst>
            <a:ext uri="{FF2B5EF4-FFF2-40B4-BE49-F238E27FC236}">
              <a16:creationId xmlns:a16="http://schemas.microsoft.com/office/drawing/2014/main" id="{00000000-0008-0000-0D00-0000D0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769" name="image3.png">
          <a:extLst>
            <a:ext uri="{FF2B5EF4-FFF2-40B4-BE49-F238E27FC236}">
              <a16:creationId xmlns:a16="http://schemas.microsoft.com/office/drawing/2014/main" id="{00000000-0008-0000-0D00-0000D1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2770" name="image17.jpg">
          <a:extLst>
            <a:ext uri="{FF2B5EF4-FFF2-40B4-BE49-F238E27FC236}">
              <a16:creationId xmlns:a16="http://schemas.microsoft.com/office/drawing/2014/main" id="{00000000-0008-0000-0D00-0000D2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771" name="image3.png">
          <a:extLst>
            <a:ext uri="{FF2B5EF4-FFF2-40B4-BE49-F238E27FC236}">
              <a16:creationId xmlns:a16="http://schemas.microsoft.com/office/drawing/2014/main" id="{00000000-0008-0000-0D00-0000D3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772" name="image17.jpg">
          <a:extLst>
            <a:ext uri="{FF2B5EF4-FFF2-40B4-BE49-F238E27FC236}">
              <a16:creationId xmlns:a16="http://schemas.microsoft.com/office/drawing/2014/main" id="{00000000-0008-0000-0D00-0000D4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773" name="image3.png">
          <a:extLst>
            <a:ext uri="{FF2B5EF4-FFF2-40B4-BE49-F238E27FC236}">
              <a16:creationId xmlns:a16="http://schemas.microsoft.com/office/drawing/2014/main" id="{00000000-0008-0000-0D00-0000D5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774" name="image17.jpg">
          <a:extLst>
            <a:ext uri="{FF2B5EF4-FFF2-40B4-BE49-F238E27FC236}">
              <a16:creationId xmlns:a16="http://schemas.microsoft.com/office/drawing/2014/main" id="{00000000-0008-0000-0D00-0000D6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775" name="image3.png">
          <a:extLst>
            <a:ext uri="{FF2B5EF4-FFF2-40B4-BE49-F238E27FC236}">
              <a16:creationId xmlns:a16="http://schemas.microsoft.com/office/drawing/2014/main" id="{00000000-0008-0000-0D00-0000D7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776" name="image17.jpg">
          <a:extLst>
            <a:ext uri="{FF2B5EF4-FFF2-40B4-BE49-F238E27FC236}">
              <a16:creationId xmlns:a16="http://schemas.microsoft.com/office/drawing/2014/main" id="{00000000-0008-0000-0D00-0000D8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777" name="image3.png">
          <a:extLst>
            <a:ext uri="{FF2B5EF4-FFF2-40B4-BE49-F238E27FC236}">
              <a16:creationId xmlns:a16="http://schemas.microsoft.com/office/drawing/2014/main" id="{00000000-0008-0000-0D00-0000D9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2778" name="image17.jpg">
          <a:extLst>
            <a:ext uri="{FF2B5EF4-FFF2-40B4-BE49-F238E27FC236}">
              <a16:creationId xmlns:a16="http://schemas.microsoft.com/office/drawing/2014/main" id="{00000000-0008-0000-0D00-0000DA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779" name="image3.png">
          <a:extLst>
            <a:ext uri="{FF2B5EF4-FFF2-40B4-BE49-F238E27FC236}">
              <a16:creationId xmlns:a16="http://schemas.microsoft.com/office/drawing/2014/main" id="{00000000-0008-0000-0D00-0000DB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780" name="image17.jpg">
          <a:extLst>
            <a:ext uri="{FF2B5EF4-FFF2-40B4-BE49-F238E27FC236}">
              <a16:creationId xmlns:a16="http://schemas.microsoft.com/office/drawing/2014/main" id="{00000000-0008-0000-0D00-0000DC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781" name="image3.png">
          <a:extLst>
            <a:ext uri="{FF2B5EF4-FFF2-40B4-BE49-F238E27FC236}">
              <a16:creationId xmlns:a16="http://schemas.microsoft.com/office/drawing/2014/main" id="{00000000-0008-0000-0D00-0000DD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782" name="image17.jpg">
          <a:extLst>
            <a:ext uri="{FF2B5EF4-FFF2-40B4-BE49-F238E27FC236}">
              <a16:creationId xmlns:a16="http://schemas.microsoft.com/office/drawing/2014/main" id="{00000000-0008-0000-0D00-0000DE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783" name="image3.png">
          <a:extLst>
            <a:ext uri="{FF2B5EF4-FFF2-40B4-BE49-F238E27FC236}">
              <a16:creationId xmlns:a16="http://schemas.microsoft.com/office/drawing/2014/main" id="{00000000-0008-0000-0D00-0000DF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784" name="image17.jpg">
          <a:extLst>
            <a:ext uri="{FF2B5EF4-FFF2-40B4-BE49-F238E27FC236}">
              <a16:creationId xmlns:a16="http://schemas.microsoft.com/office/drawing/2014/main" id="{00000000-0008-0000-0D00-0000E0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785" name="image3.png">
          <a:extLst>
            <a:ext uri="{FF2B5EF4-FFF2-40B4-BE49-F238E27FC236}">
              <a16:creationId xmlns:a16="http://schemas.microsoft.com/office/drawing/2014/main" id="{00000000-0008-0000-0D00-0000E1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2786" name="image17.jpg">
          <a:extLst>
            <a:ext uri="{FF2B5EF4-FFF2-40B4-BE49-F238E27FC236}">
              <a16:creationId xmlns:a16="http://schemas.microsoft.com/office/drawing/2014/main" id="{00000000-0008-0000-0D00-0000E2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787" name="image3.png">
          <a:extLst>
            <a:ext uri="{FF2B5EF4-FFF2-40B4-BE49-F238E27FC236}">
              <a16:creationId xmlns:a16="http://schemas.microsoft.com/office/drawing/2014/main" id="{00000000-0008-0000-0D00-0000E3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788" name="image17.jpg">
          <a:extLst>
            <a:ext uri="{FF2B5EF4-FFF2-40B4-BE49-F238E27FC236}">
              <a16:creationId xmlns:a16="http://schemas.microsoft.com/office/drawing/2014/main" id="{00000000-0008-0000-0D00-0000E4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789" name="image3.png">
          <a:extLst>
            <a:ext uri="{FF2B5EF4-FFF2-40B4-BE49-F238E27FC236}">
              <a16:creationId xmlns:a16="http://schemas.microsoft.com/office/drawing/2014/main" id="{00000000-0008-0000-0D00-0000E5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790" name="image17.jpg">
          <a:extLst>
            <a:ext uri="{FF2B5EF4-FFF2-40B4-BE49-F238E27FC236}">
              <a16:creationId xmlns:a16="http://schemas.microsoft.com/office/drawing/2014/main" id="{00000000-0008-0000-0D00-0000E6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791" name="image3.png">
          <a:extLst>
            <a:ext uri="{FF2B5EF4-FFF2-40B4-BE49-F238E27FC236}">
              <a16:creationId xmlns:a16="http://schemas.microsoft.com/office/drawing/2014/main" id="{00000000-0008-0000-0D00-0000E7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792" name="image17.jpg">
          <a:extLst>
            <a:ext uri="{FF2B5EF4-FFF2-40B4-BE49-F238E27FC236}">
              <a16:creationId xmlns:a16="http://schemas.microsoft.com/office/drawing/2014/main" id="{00000000-0008-0000-0D00-0000E8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793" name="image3.png">
          <a:extLst>
            <a:ext uri="{FF2B5EF4-FFF2-40B4-BE49-F238E27FC236}">
              <a16:creationId xmlns:a16="http://schemas.microsoft.com/office/drawing/2014/main" id="{00000000-0008-0000-0D00-0000E9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794" name="image17.jpg">
          <a:extLst>
            <a:ext uri="{FF2B5EF4-FFF2-40B4-BE49-F238E27FC236}">
              <a16:creationId xmlns:a16="http://schemas.microsoft.com/office/drawing/2014/main" id="{00000000-0008-0000-0D00-0000EA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795" name="image3.png">
          <a:extLst>
            <a:ext uri="{FF2B5EF4-FFF2-40B4-BE49-F238E27FC236}">
              <a16:creationId xmlns:a16="http://schemas.microsoft.com/office/drawing/2014/main" id="{00000000-0008-0000-0D00-0000EB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796" name="image17.jpg">
          <a:extLst>
            <a:ext uri="{FF2B5EF4-FFF2-40B4-BE49-F238E27FC236}">
              <a16:creationId xmlns:a16="http://schemas.microsoft.com/office/drawing/2014/main" id="{00000000-0008-0000-0D00-0000EC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797" name="image3.png">
          <a:extLst>
            <a:ext uri="{FF2B5EF4-FFF2-40B4-BE49-F238E27FC236}">
              <a16:creationId xmlns:a16="http://schemas.microsoft.com/office/drawing/2014/main" id="{00000000-0008-0000-0D00-0000ED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798" name="image17.jpg">
          <a:extLst>
            <a:ext uri="{FF2B5EF4-FFF2-40B4-BE49-F238E27FC236}">
              <a16:creationId xmlns:a16="http://schemas.microsoft.com/office/drawing/2014/main" id="{00000000-0008-0000-0D00-0000EE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799" name="image3.png">
          <a:extLst>
            <a:ext uri="{FF2B5EF4-FFF2-40B4-BE49-F238E27FC236}">
              <a16:creationId xmlns:a16="http://schemas.microsoft.com/office/drawing/2014/main" id="{00000000-0008-0000-0D00-0000EF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800" name="image17.jpg">
          <a:extLst>
            <a:ext uri="{FF2B5EF4-FFF2-40B4-BE49-F238E27FC236}">
              <a16:creationId xmlns:a16="http://schemas.microsoft.com/office/drawing/2014/main" id="{00000000-0008-0000-0D00-0000F0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801" name="image3.png">
          <a:extLst>
            <a:ext uri="{FF2B5EF4-FFF2-40B4-BE49-F238E27FC236}">
              <a16:creationId xmlns:a16="http://schemas.microsoft.com/office/drawing/2014/main" id="{00000000-0008-0000-0D00-0000F1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802" name="image17.jpg">
          <a:extLst>
            <a:ext uri="{FF2B5EF4-FFF2-40B4-BE49-F238E27FC236}">
              <a16:creationId xmlns:a16="http://schemas.microsoft.com/office/drawing/2014/main" id="{00000000-0008-0000-0D00-0000F2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803" name="image3.png">
          <a:extLst>
            <a:ext uri="{FF2B5EF4-FFF2-40B4-BE49-F238E27FC236}">
              <a16:creationId xmlns:a16="http://schemas.microsoft.com/office/drawing/2014/main" id="{00000000-0008-0000-0D00-0000F3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804" name="image17.jpg">
          <a:extLst>
            <a:ext uri="{FF2B5EF4-FFF2-40B4-BE49-F238E27FC236}">
              <a16:creationId xmlns:a16="http://schemas.microsoft.com/office/drawing/2014/main" id="{00000000-0008-0000-0D00-0000F4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805" name="image3.png">
          <a:extLst>
            <a:ext uri="{FF2B5EF4-FFF2-40B4-BE49-F238E27FC236}">
              <a16:creationId xmlns:a16="http://schemas.microsoft.com/office/drawing/2014/main" id="{00000000-0008-0000-0D00-0000F5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806" name="image17.jpg">
          <a:extLst>
            <a:ext uri="{FF2B5EF4-FFF2-40B4-BE49-F238E27FC236}">
              <a16:creationId xmlns:a16="http://schemas.microsoft.com/office/drawing/2014/main" id="{00000000-0008-0000-0D00-0000F6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807" name="image3.png">
          <a:extLst>
            <a:ext uri="{FF2B5EF4-FFF2-40B4-BE49-F238E27FC236}">
              <a16:creationId xmlns:a16="http://schemas.microsoft.com/office/drawing/2014/main" id="{00000000-0008-0000-0D00-0000F7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808" name="image17.jpg">
          <a:extLst>
            <a:ext uri="{FF2B5EF4-FFF2-40B4-BE49-F238E27FC236}">
              <a16:creationId xmlns:a16="http://schemas.microsoft.com/office/drawing/2014/main" id="{00000000-0008-0000-0D00-0000F8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809" name="image3.png">
          <a:extLst>
            <a:ext uri="{FF2B5EF4-FFF2-40B4-BE49-F238E27FC236}">
              <a16:creationId xmlns:a16="http://schemas.microsoft.com/office/drawing/2014/main" id="{00000000-0008-0000-0D00-0000F9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810" name="image17.jpg">
          <a:extLst>
            <a:ext uri="{FF2B5EF4-FFF2-40B4-BE49-F238E27FC236}">
              <a16:creationId xmlns:a16="http://schemas.microsoft.com/office/drawing/2014/main" id="{00000000-0008-0000-0D00-0000FA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811" name="image3.png">
          <a:extLst>
            <a:ext uri="{FF2B5EF4-FFF2-40B4-BE49-F238E27FC236}">
              <a16:creationId xmlns:a16="http://schemas.microsoft.com/office/drawing/2014/main" id="{00000000-0008-0000-0D00-0000FB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812" name="image17.jpg">
          <a:extLst>
            <a:ext uri="{FF2B5EF4-FFF2-40B4-BE49-F238E27FC236}">
              <a16:creationId xmlns:a16="http://schemas.microsoft.com/office/drawing/2014/main" id="{00000000-0008-0000-0D00-0000FC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813" name="image3.png">
          <a:extLst>
            <a:ext uri="{FF2B5EF4-FFF2-40B4-BE49-F238E27FC236}">
              <a16:creationId xmlns:a16="http://schemas.microsoft.com/office/drawing/2014/main" id="{00000000-0008-0000-0D00-0000FD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814" name="image17.jpg">
          <a:extLst>
            <a:ext uri="{FF2B5EF4-FFF2-40B4-BE49-F238E27FC236}">
              <a16:creationId xmlns:a16="http://schemas.microsoft.com/office/drawing/2014/main" id="{00000000-0008-0000-0D00-0000FE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815" name="image3.png">
          <a:extLst>
            <a:ext uri="{FF2B5EF4-FFF2-40B4-BE49-F238E27FC236}">
              <a16:creationId xmlns:a16="http://schemas.microsoft.com/office/drawing/2014/main" id="{00000000-0008-0000-0D00-0000FF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816" name="image17.jpg">
          <a:extLst>
            <a:ext uri="{FF2B5EF4-FFF2-40B4-BE49-F238E27FC236}">
              <a16:creationId xmlns:a16="http://schemas.microsoft.com/office/drawing/2014/main" id="{00000000-0008-0000-0D00-000000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817" name="image3.png">
          <a:extLst>
            <a:ext uri="{FF2B5EF4-FFF2-40B4-BE49-F238E27FC236}">
              <a16:creationId xmlns:a16="http://schemas.microsoft.com/office/drawing/2014/main" id="{00000000-0008-0000-0D00-000001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818" name="image17.jpg">
          <a:extLst>
            <a:ext uri="{FF2B5EF4-FFF2-40B4-BE49-F238E27FC236}">
              <a16:creationId xmlns:a16="http://schemas.microsoft.com/office/drawing/2014/main" id="{00000000-0008-0000-0D00-000002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819" name="image3.png">
          <a:extLst>
            <a:ext uri="{FF2B5EF4-FFF2-40B4-BE49-F238E27FC236}">
              <a16:creationId xmlns:a16="http://schemas.microsoft.com/office/drawing/2014/main" id="{00000000-0008-0000-0D00-000003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820" name="image17.jpg">
          <a:extLst>
            <a:ext uri="{FF2B5EF4-FFF2-40B4-BE49-F238E27FC236}">
              <a16:creationId xmlns:a16="http://schemas.microsoft.com/office/drawing/2014/main" id="{00000000-0008-0000-0D00-000004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821" name="image3.png">
          <a:extLst>
            <a:ext uri="{FF2B5EF4-FFF2-40B4-BE49-F238E27FC236}">
              <a16:creationId xmlns:a16="http://schemas.microsoft.com/office/drawing/2014/main" id="{00000000-0008-0000-0D00-000005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822" name="image17.jpg">
          <a:extLst>
            <a:ext uri="{FF2B5EF4-FFF2-40B4-BE49-F238E27FC236}">
              <a16:creationId xmlns:a16="http://schemas.microsoft.com/office/drawing/2014/main" id="{00000000-0008-0000-0D00-000006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823" name="image3.png">
          <a:extLst>
            <a:ext uri="{FF2B5EF4-FFF2-40B4-BE49-F238E27FC236}">
              <a16:creationId xmlns:a16="http://schemas.microsoft.com/office/drawing/2014/main" id="{00000000-0008-0000-0D00-000007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824" name="image17.jpg">
          <a:extLst>
            <a:ext uri="{FF2B5EF4-FFF2-40B4-BE49-F238E27FC236}">
              <a16:creationId xmlns:a16="http://schemas.microsoft.com/office/drawing/2014/main" id="{00000000-0008-0000-0D00-000008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825" name="image3.png">
          <a:extLst>
            <a:ext uri="{FF2B5EF4-FFF2-40B4-BE49-F238E27FC236}">
              <a16:creationId xmlns:a16="http://schemas.microsoft.com/office/drawing/2014/main" id="{00000000-0008-0000-0D00-000009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826" name="image17.jpg">
          <a:extLst>
            <a:ext uri="{FF2B5EF4-FFF2-40B4-BE49-F238E27FC236}">
              <a16:creationId xmlns:a16="http://schemas.microsoft.com/office/drawing/2014/main" id="{00000000-0008-0000-0D00-00000A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827" name="image3.png">
          <a:extLst>
            <a:ext uri="{FF2B5EF4-FFF2-40B4-BE49-F238E27FC236}">
              <a16:creationId xmlns:a16="http://schemas.microsoft.com/office/drawing/2014/main" id="{00000000-0008-0000-0D00-00000B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828" name="image17.jpg">
          <a:extLst>
            <a:ext uri="{FF2B5EF4-FFF2-40B4-BE49-F238E27FC236}">
              <a16:creationId xmlns:a16="http://schemas.microsoft.com/office/drawing/2014/main" id="{00000000-0008-0000-0D00-00000C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829" name="image3.png">
          <a:extLst>
            <a:ext uri="{FF2B5EF4-FFF2-40B4-BE49-F238E27FC236}">
              <a16:creationId xmlns:a16="http://schemas.microsoft.com/office/drawing/2014/main" id="{00000000-0008-0000-0D00-00000D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830" name="image17.jpg">
          <a:extLst>
            <a:ext uri="{FF2B5EF4-FFF2-40B4-BE49-F238E27FC236}">
              <a16:creationId xmlns:a16="http://schemas.microsoft.com/office/drawing/2014/main" id="{00000000-0008-0000-0D00-00000E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831" name="image3.png">
          <a:extLst>
            <a:ext uri="{FF2B5EF4-FFF2-40B4-BE49-F238E27FC236}">
              <a16:creationId xmlns:a16="http://schemas.microsoft.com/office/drawing/2014/main" id="{00000000-0008-0000-0D00-00000F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832" name="image17.jpg">
          <a:extLst>
            <a:ext uri="{FF2B5EF4-FFF2-40B4-BE49-F238E27FC236}">
              <a16:creationId xmlns:a16="http://schemas.microsoft.com/office/drawing/2014/main" id="{00000000-0008-0000-0D00-000010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833" name="image3.png">
          <a:extLst>
            <a:ext uri="{FF2B5EF4-FFF2-40B4-BE49-F238E27FC236}">
              <a16:creationId xmlns:a16="http://schemas.microsoft.com/office/drawing/2014/main" id="{00000000-0008-0000-0D00-000011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834" name="image17.jpg">
          <a:extLst>
            <a:ext uri="{FF2B5EF4-FFF2-40B4-BE49-F238E27FC236}">
              <a16:creationId xmlns:a16="http://schemas.microsoft.com/office/drawing/2014/main" id="{00000000-0008-0000-0D00-000012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835" name="image3.png">
          <a:extLst>
            <a:ext uri="{FF2B5EF4-FFF2-40B4-BE49-F238E27FC236}">
              <a16:creationId xmlns:a16="http://schemas.microsoft.com/office/drawing/2014/main" id="{00000000-0008-0000-0D00-000013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836" name="image17.jpg">
          <a:extLst>
            <a:ext uri="{FF2B5EF4-FFF2-40B4-BE49-F238E27FC236}">
              <a16:creationId xmlns:a16="http://schemas.microsoft.com/office/drawing/2014/main" id="{00000000-0008-0000-0D00-000014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837" name="image3.png">
          <a:extLst>
            <a:ext uri="{FF2B5EF4-FFF2-40B4-BE49-F238E27FC236}">
              <a16:creationId xmlns:a16="http://schemas.microsoft.com/office/drawing/2014/main" id="{00000000-0008-0000-0D00-000015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838" name="image17.jpg">
          <a:extLst>
            <a:ext uri="{FF2B5EF4-FFF2-40B4-BE49-F238E27FC236}">
              <a16:creationId xmlns:a16="http://schemas.microsoft.com/office/drawing/2014/main" id="{00000000-0008-0000-0D00-000016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839" name="image3.png">
          <a:extLst>
            <a:ext uri="{FF2B5EF4-FFF2-40B4-BE49-F238E27FC236}">
              <a16:creationId xmlns:a16="http://schemas.microsoft.com/office/drawing/2014/main" id="{00000000-0008-0000-0D00-000017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840" name="image17.jpg">
          <a:extLst>
            <a:ext uri="{FF2B5EF4-FFF2-40B4-BE49-F238E27FC236}">
              <a16:creationId xmlns:a16="http://schemas.microsoft.com/office/drawing/2014/main" id="{00000000-0008-0000-0D00-000018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841" name="image3.png">
          <a:extLst>
            <a:ext uri="{FF2B5EF4-FFF2-40B4-BE49-F238E27FC236}">
              <a16:creationId xmlns:a16="http://schemas.microsoft.com/office/drawing/2014/main" id="{00000000-0008-0000-0D00-000019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842" name="image17.jpg">
          <a:extLst>
            <a:ext uri="{FF2B5EF4-FFF2-40B4-BE49-F238E27FC236}">
              <a16:creationId xmlns:a16="http://schemas.microsoft.com/office/drawing/2014/main" id="{00000000-0008-0000-0D00-00001A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843" name="image3.png">
          <a:extLst>
            <a:ext uri="{FF2B5EF4-FFF2-40B4-BE49-F238E27FC236}">
              <a16:creationId xmlns:a16="http://schemas.microsoft.com/office/drawing/2014/main" id="{00000000-0008-0000-0D00-00001B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844" name="image17.jpg">
          <a:extLst>
            <a:ext uri="{FF2B5EF4-FFF2-40B4-BE49-F238E27FC236}">
              <a16:creationId xmlns:a16="http://schemas.microsoft.com/office/drawing/2014/main" id="{00000000-0008-0000-0D00-00001C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845" name="image3.png">
          <a:extLst>
            <a:ext uri="{FF2B5EF4-FFF2-40B4-BE49-F238E27FC236}">
              <a16:creationId xmlns:a16="http://schemas.microsoft.com/office/drawing/2014/main" id="{00000000-0008-0000-0D00-00001D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846" name="image17.jpg">
          <a:extLst>
            <a:ext uri="{FF2B5EF4-FFF2-40B4-BE49-F238E27FC236}">
              <a16:creationId xmlns:a16="http://schemas.microsoft.com/office/drawing/2014/main" id="{00000000-0008-0000-0D00-00001E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847" name="image3.png">
          <a:extLst>
            <a:ext uri="{FF2B5EF4-FFF2-40B4-BE49-F238E27FC236}">
              <a16:creationId xmlns:a16="http://schemas.microsoft.com/office/drawing/2014/main" id="{00000000-0008-0000-0D00-00001F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848" name="image17.jpg">
          <a:extLst>
            <a:ext uri="{FF2B5EF4-FFF2-40B4-BE49-F238E27FC236}">
              <a16:creationId xmlns:a16="http://schemas.microsoft.com/office/drawing/2014/main" id="{00000000-0008-0000-0D00-000020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849" name="image3.png">
          <a:extLst>
            <a:ext uri="{FF2B5EF4-FFF2-40B4-BE49-F238E27FC236}">
              <a16:creationId xmlns:a16="http://schemas.microsoft.com/office/drawing/2014/main" id="{00000000-0008-0000-0D00-000021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850" name="image17.jpg">
          <a:extLst>
            <a:ext uri="{FF2B5EF4-FFF2-40B4-BE49-F238E27FC236}">
              <a16:creationId xmlns:a16="http://schemas.microsoft.com/office/drawing/2014/main" id="{00000000-0008-0000-0D00-000022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851" name="image3.png">
          <a:extLst>
            <a:ext uri="{FF2B5EF4-FFF2-40B4-BE49-F238E27FC236}">
              <a16:creationId xmlns:a16="http://schemas.microsoft.com/office/drawing/2014/main" id="{00000000-0008-0000-0D00-000023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852" name="image17.jpg">
          <a:extLst>
            <a:ext uri="{FF2B5EF4-FFF2-40B4-BE49-F238E27FC236}">
              <a16:creationId xmlns:a16="http://schemas.microsoft.com/office/drawing/2014/main" id="{00000000-0008-0000-0D00-000024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853" name="image3.png">
          <a:extLst>
            <a:ext uri="{FF2B5EF4-FFF2-40B4-BE49-F238E27FC236}">
              <a16:creationId xmlns:a16="http://schemas.microsoft.com/office/drawing/2014/main" id="{00000000-0008-0000-0D00-000025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854" name="image17.jpg">
          <a:extLst>
            <a:ext uri="{FF2B5EF4-FFF2-40B4-BE49-F238E27FC236}">
              <a16:creationId xmlns:a16="http://schemas.microsoft.com/office/drawing/2014/main" id="{00000000-0008-0000-0D00-000026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855" name="image3.png">
          <a:extLst>
            <a:ext uri="{FF2B5EF4-FFF2-40B4-BE49-F238E27FC236}">
              <a16:creationId xmlns:a16="http://schemas.microsoft.com/office/drawing/2014/main" id="{00000000-0008-0000-0D00-000027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856" name="image17.jpg">
          <a:extLst>
            <a:ext uri="{FF2B5EF4-FFF2-40B4-BE49-F238E27FC236}">
              <a16:creationId xmlns:a16="http://schemas.microsoft.com/office/drawing/2014/main" id="{00000000-0008-0000-0D00-000028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857" name="image3.png">
          <a:extLst>
            <a:ext uri="{FF2B5EF4-FFF2-40B4-BE49-F238E27FC236}">
              <a16:creationId xmlns:a16="http://schemas.microsoft.com/office/drawing/2014/main" id="{00000000-0008-0000-0D00-000029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858" name="image17.jpg">
          <a:extLst>
            <a:ext uri="{FF2B5EF4-FFF2-40B4-BE49-F238E27FC236}">
              <a16:creationId xmlns:a16="http://schemas.microsoft.com/office/drawing/2014/main" id="{00000000-0008-0000-0D00-00002A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859" name="image3.png">
          <a:extLst>
            <a:ext uri="{FF2B5EF4-FFF2-40B4-BE49-F238E27FC236}">
              <a16:creationId xmlns:a16="http://schemas.microsoft.com/office/drawing/2014/main" id="{00000000-0008-0000-0D00-00002B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860" name="image17.jpg">
          <a:extLst>
            <a:ext uri="{FF2B5EF4-FFF2-40B4-BE49-F238E27FC236}">
              <a16:creationId xmlns:a16="http://schemas.microsoft.com/office/drawing/2014/main" id="{00000000-0008-0000-0D00-00002C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861" name="image3.png">
          <a:extLst>
            <a:ext uri="{FF2B5EF4-FFF2-40B4-BE49-F238E27FC236}">
              <a16:creationId xmlns:a16="http://schemas.microsoft.com/office/drawing/2014/main" id="{00000000-0008-0000-0D00-00002D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862" name="image17.jpg">
          <a:extLst>
            <a:ext uri="{FF2B5EF4-FFF2-40B4-BE49-F238E27FC236}">
              <a16:creationId xmlns:a16="http://schemas.microsoft.com/office/drawing/2014/main" id="{00000000-0008-0000-0D00-00002E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863" name="image3.png">
          <a:extLst>
            <a:ext uri="{FF2B5EF4-FFF2-40B4-BE49-F238E27FC236}">
              <a16:creationId xmlns:a16="http://schemas.microsoft.com/office/drawing/2014/main" id="{00000000-0008-0000-0D00-00002F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864" name="image17.jpg">
          <a:extLst>
            <a:ext uri="{FF2B5EF4-FFF2-40B4-BE49-F238E27FC236}">
              <a16:creationId xmlns:a16="http://schemas.microsoft.com/office/drawing/2014/main" id="{00000000-0008-0000-0D00-000030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865" name="image3.png">
          <a:extLst>
            <a:ext uri="{FF2B5EF4-FFF2-40B4-BE49-F238E27FC236}">
              <a16:creationId xmlns:a16="http://schemas.microsoft.com/office/drawing/2014/main" id="{00000000-0008-0000-0D00-000031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866" name="image17.jpg">
          <a:extLst>
            <a:ext uri="{FF2B5EF4-FFF2-40B4-BE49-F238E27FC236}">
              <a16:creationId xmlns:a16="http://schemas.microsoft.com/office/drawing/2014/main" id="{00000000-0008-0000-0D00-000032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867" name="image3.png">
          <a:extLst>
            <a:ext uri="{FF2B5EF4-FFF2-40B4-BE49-F238E27FC236}">
              <a16:creationId xmlns:a16="http://schemas.microsoft.com/office/drawing/2014/main" id="{00000000-0008-0000-0D00-000033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868" name="image17.jpg">
          <a:extLst>
            <a:ext uri="{FF2B5EF4-FFF2-40B4-BE49-F238E27FC236}">
              <a16:creationId xmlns:a16="http://schemas.microsoft.com/office/drawing/2014/main" id="{00000000-0008-0000-0D00-000034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869" name="image3.png">
          <a:extLst>
            <a:ext uri="{FF2B5EF4-FFF2-40B4-BE49-F238E27FC236}">
              <a16:creationId xmlns:a16="http://schemas.microsoft.com/office/drawing/2014/main" id="{00000000-0008-0000-0D00-000035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870" name="image17.jpg">
          <a:extLst>
            <a:ext uri="{FF2B5EF4-FFF2-40B4-BE49-F238E27FC236}">
              <a16:creationId xmlns:a16="http://schemas.microsoft.com/office/drawing/2014/main" id="{00000000-0008-0000-0D00-000036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871" name="image3.png">
          <a:extLst>
            <a:ext uri="{FF2B5EF4-FFF2-40B4-BE49-F238E27FC236}">
              <a16:creationId xmlns:a16="http://schemas.microsoft.com/office/drawing/2014/main" id="{00000000-0008-0000-0D00-000037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872" name="image17.jpg">
          <a:extLst>
            <a:ext uri="{FF2B5EF4-FFF2-40B4-BE49-F238E27FC236}">
              <a16:creationId xmlns:a16="http://schemas.microsoft.com/office/drawing/2014/main" id="{00000000-0008-0000-0D00-000038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873" name="image3.png">
          <a:extLst>
            <a:ext uri="{FF2B5EF4-FFF2-40B4-BE49-F238E27FC236}">
              <a16:creationId xmlns:a16="http://schemas.microsoft.com/office/drawing/2014/main" id="{00000000-0008-0000-0D00-000039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874" name="image17.jpg">
          <a:extLst>
            <a:ext uri="{FF2B5EF4-FFF2-40B4-BE49-F238E27FC236}">
              <a16:creationId xmlns:a16="http://schemas.microsoft.com/office/drawing/2014/main" id="{00000000-0008-0000-0D00-00003A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875" name="image3.png">
          <a:extLst>
            <a:ext uri="{FF2B5EF4-FFF2-40B4-BE49-F238E27FC236}">
              <a16:creationId xmlns:a16="http://schemas.microsoft.com/office/drawing/2014/main" id="{00000000-0008-0000-0D00-00003B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876" name="image17.jpg">
          <a:extLst>
            <a:ext uri="{FF2B5EF4-FFF2-40B4-BE49-F238E27FC236}">
              <a16:creationId xmlns:a16="http://schemas.microsoft.com/office/drawing/2014/main" id="{00000000-0008-0000-0D00-00003C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877" name="image3.png">
          <a:extLst>
            <a:ext uri="{FF2B5EF4-FFF2-40B4-BE49-F238E27FC236}">
              <a16:creationId xmlns:a16="http://schemas.microsoft.com/office/drawing/2014/main" id="{00000000-0008-0000-0D00-00003D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878" name="image17.jpg">
          <a:extLst>
            <a:ext uri="{FF2B5EF4-FFF2-40B4-BE49-F238E27FC236}">
              <a16:creationId xmlns:a16="http://schemas.microsoft.com/office/drawing/2014/main" id="{00000000-0008-0000-0D00-00003E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879" name="image3.png">
          <a:extLst>
            <a:ext uri="{FF2B5EF4-FFF2-40B4-BE49-F238E27FC236}">
              <a16:creationId xmlns:a16="http://schemas.microsoft.com/office/drawing/2014/main" id="{00000000-0008-0000-0D00-00003F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880" name="image17.jpg">
          <a:extLst>
            <a:ext uri="{FF2B5EF4-FFF2-40B4-BE49-F238E27FC236}">
              <a16:creationId xmlns:a16="http://schemas.microsoft.com/office/drawing/2014/main" id="{00000000-0008-0000-0D00-000040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881" name="image3.png">
          <a:extLst>
            <a:ext uri="{FF2B5EF4-FFF2-40B4-BE49-F238E27FC236}">
              <a16:creationId xmlns:a16="http://schemas.microsoft.com/office/drawing/2014/main" id="{00000000-0008-0000-0D00-000041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882" name="image17.jpg">
          <a:extLst>
            <a:ext uri="{FF2B5EF4-FFF2-40B4-BE49-F238E27FC236}">
              <a16:creationId xmlns:a16="http://schemas.microsoft.com/office/drawing/2014/main" id="{00000000-0008-0000-0D00-000042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883" name="image3.png">
          <a:extLst>
            <a:ext uri="{FF2B5EF4-FFF2-40B4-BE49-F238E27FC236}">
              <a16:creationId xmlns:a16="http://schemas.microsoft.com/office/drawing/2014/main" id="{00000000-0008-0000-0D00-000043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884" name="image17.jpg">
          <a:extLst>
            <a:ext uri="{FF2B5EF4-FFF2-40B4-BE49-F238E27FC236}">
              <a16:creationId xmlns:a16="http://schemas.microsoft.com/office/drawing/2014/main" id="{00000000-0008-0000-0D00-000044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885" name="image3.png">
          <a:extLst>
            <a:ext uri="{FF2B5EF4-FFF2-40B4-BE49-F238E27FC236}">
              <a16:creationId xmlns:a16="http://schemas.microsoft.com/office/drawing/2014/main" id="{00000000-0008-0000-0D00-000045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886" name="image17.jpg">
          <a:extLst>
            <a:ext uri="{FF2B5EF4-FFF2-40B4-BE49-F238E27FC236}">
              <a16:creationId xmlns:a16="http://schemas.microsoft.com/office/drawing/2014/main" id="{00000000-0008-0000-0D00-000046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887" name="image3.png">
          <a:extLst>
            <a:ext uri="{FF2B5EF4-FFF2-40B4-BE49-F238E27FC236}">
              <a16:creationId xmlns:a16="http://schemas.microsoft.com/office/drawing/2014/main" id="{00000000-0008-0000-0D00-000047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888" name="image17.jpg">
          <a:extLst>
            <a:ext uri="{FF2B5EF4-FFF2-40B4-BE49-F238E27FC236}">
              <a16:creationId xmlns:a16="http://schemas.microsoft.com/office/drawing/2014/main" id="{00000000-0008-0000-0D00-000048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889" name="image3.png">
          <a:extLst>
            <a:ext uri="{FF2B5EF4-FFF2-40B4-BE49-F238E27FC236}">
              <a16:creationId xmlns:a16="http://schemas.microsoft.com/office/drawing/2014/main" id="{00000000-0008-0000-0D00-000049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890" name="image17.jpg">
          <a:extLst>
            <a:ext uri="{FF2B5EF4-FFF2-40B4-BE49-F238E27FC236}">
              <a16:creationId xmlns:a16="http://schemas.microsoft.com/office/drawing/2014/main" id="{00000000-0008-0000-0D00-00004A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891" name="image3.png">
          <a:extLst>
            <a:ext uri="{FF2B5EF4-FFF2-40B4-BE49-F238E27FC236}">
              <a16:creationId xmlns:a16="http://schemas.microsoft.com/office/drawing/2014/main" id="{00000000-0008-0000-0D00-00004B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892" name="image17.jpg">
          <a:extLst>
            <a:ext uri="{FF2B5EF4-FFF2-40B4-BE49-F238E27FC236}">
              <a16:creationId xmlns:a16="http://schemas.microsoft.com/office/drawing/2014/main" id="{00000000-0008-0000-0D00-00004C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893" name="image3.png">
          <a:extLst>
            <a:ext uri="{FF2B5EF4-FFF2-40B4-BE49-F238E27FC236}">
              <a16:creationId xmlns:a16="http://schemas.microsoft.com/office/drawing/2014/main" id="{00000000-0008-0000-0D00-00004D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894" name="image17.jpg">
          <a:extLst>
            <a:ext uri="{FF2B5EF4-FFF2-40B4-BE49-F238E27FC236}">
              <a16:creationId xmlns:a16="http://schemas.microsoft.com/office/drawing/2014/main" id="{00000000-0008-0000-0D00-00004E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895" name="image3.png">
          <a:extLst>
            <a:ext uri="{FF2B5EF4-FFF2-40B4-BE49-F238E27FC236}">
              <a16:creationId xmlns:a16="http://schemas.microsoft.com/office/drawing/2014/main" id="{00000000-0008-0000-0D00-00004F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896" name="image17.jpg">
          <a:extLst>
            <a:ext uri="{FF2B5EF4-FFF2-40B4-BE49-F238E27FC236}">
              <a16:creationId xmlns:a16="http://schemas.microsoft.com/office/drawing/2014/main" id="{00000000-0008-0000-0D00-000050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897" name="image3.png">
          <a:extLst>
            <a:ext uri="{FF2B5EF4-FFF2-40B4-BE49-F238E27FC236}">
              <a16:creationId xmlns:a16="http://schemas.microsoft.com/office/drawing/2014/main" id="{00000000-0008-0000-0D00-000051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898" name="image17.jpg">
          <a:extLst>
            <a:ext uri="{FF2B5EF4-FFF2-40B4-BE49-F238E27FC236}">
              <a16:creationId xmlns:a16="http://schemas.microsoft.com/office/drawing/2014/main" id="{00000000-0008-0000-0D00-000052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899" name="image3.png">
          <a:extLst>
            <a:ext uri="{FF2B5EF4-FFF2-40B4-BE49-F238E27FC236}">
              <a16:creationId xmlns:a16="http://schemas.microsoft.com/office/drawing/2014/main" id="{00000000-0008-0000-0D00-000053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900" name="image17.jpg">
          <a:extLst>
            <a:ext uri="{FF2B5EF4-FFF2-40B4-BE49-F238E27FC236}">
              <a16:creationId xmlns:a16="http://schemas.microsoft.com/office/drawing/2014/main" id="{00000000-0008-0000-0D00-000054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901" name="image3.png">
          <a:extLst>
            <a:ext uri="{FF2B5EF4-FFF2-40B4-BE49-F238E27FC236}">
              <a16:creationId xmlns:a16="http://schemas.microsoft.com/office/drawing/2014/main" id="{00000000-0008-0000-0D00-000055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902" name="image17.jpg">
          <a:extLst>
            <a:ext uri="{FF2B5EF4-FFF2-40B4-BE49-F238E27FC236}">
              <a16:creationId xmlns:a16="http://schemas.microsoft.com/office/drawing/2014/main" id="{00000000-0008-0000-0D00-000056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903" name="image3.png">
          <a:extLst>
            <a:ext uri="{FF2B5EF4-FFF2-40B4-BE49-F238E27FC236}">
              <a16:creationId xmlns:a16="http://schemas.microsoft.com/office/drawing/2014/main" id="{00000000-0008-0000-0D00-000057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904" name="image17.jpg">
          <a:extLst>
            <a:ext uri="{FF2B5EF4-FFF2-40B4-BE49-F238E27FC236}">
              <a16:creationId xmlns:a16="http://schemas.microsoft.com/office/drawing/2014/main" id="{00000000-0008-0000-0D00-000058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905" name="image3.png">
          <a:extLst>
            <a:ext uri="{FF2B5EF4-FFF2-40B4-BE49-F238E27FC236}">
              <a16:creationId xmlns:a16="http://schemas.microsoft.com/office/drawing/2014/main" id="{00000000-0008-0000-0D00-000059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906" name="image17.jpg">
          <a:extLst>
            <a:ext uri="{FF2B5EF4-FFF2-40B4-BE49-F238E27FC236}">
              <a16:creationId xmlns:a16="http://schemas.microsoft.com/office/drawing/2014/main" id="{00000000-0008-0000-0D00-00005A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907" name="image3.png">
          <a:extLst>
            <a:ext uri="{FF2B5EF4-FFF2-40B4-BE49-F238E27FC236}">
              <a16:creationId xmlns:a16="http://schemas.microsoft.com/office/drawing/2014/main" id="{00000000-0008-0000-0D00-00005B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908" name="image17.jpg">
          <a:extLst>
            <a:ext uri="{FF2B5EF4-FFF2-40B4-BE49-F238E27FC236}">
              <a16:creationId xmlns:a16="http://schemas.microsoft.com/office/drawing/2014/main" id="{00000000-0008-0000-0D00-00005C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909" name="image3.png">
          <a:extLst>
            <a:ext uri="{FF2B5EF4-FFF2-40B4-BE49-F238E27FC236}">
              <a16:creationId xmlns:a16="http://schemas.microsoft.com/office/drawing/2014/main" id="{00000000-0008-0000-0D00-00005D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910" name="image17.jpg">
          <a:extLst>
            <a:ext uri="{FF2B5EF4-FFF2-40B4-BE49-F238E27FC236}">
              <a16:creationId xmlns:a16="http://schemas.microsoft.com/office/drawing/2014/main" id="{00000000-0008-0000-0D00-00005E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911" name="image3.png">
          <a:extLst>
            <a:ext uri="{FF2B5EF4-FFF2-40B4-BE49-F238E27FC236}">
              <a16:creationId xmlns:a16="http://schemas.microsoft.com/office/drawing/2014/main" id="{00000000-0008-0000-0D00-00005F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912" name="image17.jpg">
          <a:extLst>
            <a:ext uri="{FF2B5EF4-FFF2-40B4-BE49-F238E27FC236}">
              <a16:creationId xmlns:a16="http://schemas.microsoft.com/office/drawing/2014/main" id="{00000000-0008-0000-0D00-000060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913" name="image3.png">
          <a:extLst>
            <a:ext uri="{FF2B5EF4-FFF2-40B4-BE49-F238E27FC236}">
              <a16:creationId xmlns:a16="http://schemas.microsoft.com/office/drawing/2014/main" id="{00000000-0008-0000-0D00-000061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914" name="image17.jpg">
          <a:extLst>
            <a:ext uri="{FF2B5EF4-FFF2-40B4-BE49-F238E27FC236}">
              <a16:creationId xmlns:a16="http://schemas.microsoft.com/office/drawing/2014/main" id="{00000000-0008-0000-0D00-000062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915" name="image3.png">
          <a:extLst>
            <a:ext uri="{FF2B5EF4-FFF2-40B4-BE49-F238E27FC236}">
              <a16:creationId xmlns:a16="http://schemas.microsoft.com/office/drawing/2014/main" id="{00000000-0008-0000-0D00-000063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916" name="image17.jpg">
          <a:extLst>
            <a:ext uri="{FF2B5EF4-FFF2-40B4-BE49-F238E27FC236}">
              <a16:creationId xmlns:a16="http://schemas.microsoft.com/office/drawing/2014/main" id="{00000000-0008-0000-0D00-000064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917" name="image3.png">
          <a:extLst>
            <a:ext uri="{FF2B5EF4-FFF2-40B4-BE49-F238E27FC236}">
              <a16:creationId xmlns:a16="http://schemas.microsoft.com/office/drawing/2014/main" id="{00000000-0008-0000-0D00-000065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918" name="image17.jpg">
          <a:extLst>
            <a:ext uri="{FF2B5EF4-FFF2-40B4-BE49-F238E27FC236}">
              <a16:creationId xmlns:a16="http://schemas.microsoft.com/office/drawing/2014/main" id="{00000000-0008-0000-0D00-000066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919" name="image3.png">
          <a:extLst>
            <a:ext uri="{FF2B5EF4-FFF2-40B4-BE49-F238E27FC236}">
              <a16:creationId xmlns:a16="http://schemas.microsoft.com/office/drawing/2014/main" id="{00000000-0008-0000-0D00-000067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920" name="image17.jpg">
          <a:extLst>
            <a:ext uri="{FF2B5EF4-FFF2-40B4-BE49-F238E27FC236}">
              <a16:creationId xmlns:a16="http://schemas.microsoft.com/office/drawing/2014/main" id="{00000000-0008-0000-0D00-000068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921" name="image3.png">
          <a:extLst>
            <a:ext uri="{FF2B5EF4-FFF2-40B4-BE49-F238E27FC236}">
              <a16:creationId xmlns:a16="http://schemas.microsoft.com/office/drawing/2014/main" id="{00000000-0008-0000-0D00-000069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922" name="image17.jpg">
          <a:extLst>
            <a:ext uri="{FF2B5EF4-FFF2-40B4-BE49-F238E27FC236}">
              <a16:creationId xmlns:a16="http://schemas.microsoft.com/office/drawing/2014/main" id="{00000000-0008-0000-0D00-00006A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923" name="image3.png">
          <a:extLst>
            <a:ext uri="{FF2B5EF4-FFF2-40B4-BE49-F238E27FC236}">
              <a16:creationId xmlns:a16="http://schemas.microsoft.com/office/drawing/2014/main" id="{00000000-0008-0000-0D00-00006B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924" name="image17.jpg">
          <a:extLst>
            <a:ext uri="{FF2B5EF4-FFF2-40B4-BE49-F238E27FC236}">
              <a16:creationId xmlns:a16="http://schemas.microsoft.com/office/drawing/2014/main" id="{00000000-0008-0000-0D00-00006C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925" name="image3.png">
          <a:extLst>
            <a:ext uri="{FF2B5EF4-FFF2-40B4-BE49-F238E27FC236}">
              <a16:creationId xmlns:a16="http://schemas.microsoft.com/office/drawing/2014/main" id="{00000000-0008-0000-0D00-00006D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926" name="image17.jpg">
          <a:extLst>
            <a:ext uri="{FF2B5EF4-FFF2-40B4-BE49-F238E27FC236}">
              <a16:creationId xmlns:a16="http://schemas.microsoft.com/office/drawing/2014/main" id="{00000000-0008-0000-0D00-00006E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927" name="image3.png">
          <a:extLst>
            <a:ext uri="{FF2B5EF4-FFF2-40B4-BE49-F238E27FC236}">
              <a16:creationId xmlns:a16="http://schemas.microsoft.com/office/drawing/2014/main" id="{00000000-0008-0000-0D00-00006F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928" name="image17.jpg">
          <a:extLst>
            <a:ext uri="{FF2B5EF4-FFF2-40B4-BE49-F238E27FC236}">
              <a16:creationId xmlns:a16="http://schemas.microsoft.com/office/drawing/2014/main" id="{00000000-0008-0000-0D00-000070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929" name="image3.png">
          <a:extLst>
            <a:ext uri="{FF2B5EF4-FFF2-40B4-BE49-F238E27FC236}">
              <a16:creationId xmlns:a16="http://schemas.microsoft.com/office/drawing/2014/main" id="{00000000-0008-0000-0D00-000071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930" name="image17.jpg">
          <a:extLst>
            <a:ext uri="{FF2B5EF4-FFF2-40B4-BE49-F238E27FC236}">
              <a16:creationId xmlns:a16="http://schemas.microsoft.com/office/drawing/2014/main" id="{00000000-0008-0000-0D00-000072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931" name="image3.png">
          <a:extLst>
            <a:ext uri="{FF2B5EF4-FFF2-40B4-BE49-F238E27FC236}">
              <a16:creationId xmlns:a16="http://schemas.microsoft.com/office/drawing/2014/main" id="{00000000-0008-0000-0D00-000073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932" name="image17.jpg">
          <a:extLst>
            <a:ext uri="{FF2B5EF4-FFF2-40B4-BE49-F238E27FC236}">
              <a16:creationId xmlns:a16="http://schemas.microsoft.com/office/drawing/2014/main" id="{00000000-0008-0000-0D00-000074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933" name="image3.png">
          <a:extLst>
            <a:ext uri="{FF2B5EF4-FFF2-40B4-BE49-F238E27FC236}">
              <a16:creationId xmlns:a16="http://schemas.microsoft.com/office/drawing/2014/main" id="{00000000-0008-0000-0D00-000075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934" name="image17.jpg">
          <a:extLst>
            <a:ext uri="{FF2B5EF4-FFF2-40B4-BE49-F238E27FC236}">
              <a16:creationId xmlns:a16="http://schemas.microsoft.com/office/drawing/2014/main" id="{00000000-0008-0000-0D00-000076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935" name="image3.png">
          <a:extLst>
            <a:ext uri="{FF2B5EF4-FFF2-40B4-BE49-F238E27FC236}">
              <a16:creationId xmlns:a16="http://schemas.microsoft.com/office/drawing/2014/main" id="{00000000-0008-0000-0D00-000077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936" name="image17.jpg">
          <a:extLst>
            <a:ext uri="{FF2B5EF4-FFF2-40B4-BE49-F238E27FC236}">
              <a16:creationId xmlns:a16="http://schemas.microsoft.com/office/drawing/2014/main" id="{00000000-0008-0000-0D00-000078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937" name="image3.png">
          <a:extLst>
            <a:ext uri="{FF2B5EF4-FFF2-40B4-BE49-F238E27FC236}">
              <a16:creationId xmlns:a16="http://schemas.microsoft.com/office/drawing/2014/main" id="{00000000-0008-0000-0D00-000079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938" name="image17.jpg">
          <a:extLst>
            <a:ext uri="{FF2B5EF4-FFF2-40B4-BE49-F238E27FC236}">
              <a16:creationId xmlns:a16="http://schemas.microsoft.com/office/drawing/2014/main" id="{00000000-0008-0000-0D00-00007A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939" name="image3.png">
          <a:extLst>
            <a:ext uri="{FF2B5EF4-FFF2-40B4-BE49-F238E27FC236}">
              <a16:creationId xmlns:a16="http://schemas.microsoft.com/office/drawing/2014/main" id="{00000000-0008-0000-0D00-00007B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940" name="image17.jpg">
          <a:extLst>
            <a:ext uri="{FF2B5EF4-FFF2-40B4-BE49-F238E27FC236}">
              <a16:creationId xmlns:a16="http://schemas.microsoft.com/office/drawing/2014/main" id="{00000000-0008-0000-0D00-00007C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941" name="image3.png">
          <a:extLst>
            <a:ext uri="{FF2B5EF4-FFF2-40B4-BE49-F238E27FC236}">
              <a16:creationId xmlns:a16="http://schemas.microsoft.com/office/drawing/2014/main" id="{00000000-0008-0000-0D00-00007D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942" name="image17.jpg">
          <a:extLst>
            <a:ext uri="{FF2B5EF4-FFF2-40B4-BE49-F238E27FC236}">
              <a16:creationId xmlns:a16="http://schemas.microsoft.com/office/drawing/2014/main" id="{00000000-0008-0000-0D00-00007E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943" name="image3.png">
          <a:extLst>
            <a:ext uri="{FF2B5EF4-FFF2-40B4-BE49-F238E27FC236}">
              <a16:creationId xmlns:a16="http://schemas.microsoft.com/office/drawing/2014/main" id="{00000000-0008-0000-0D00-00007F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944" name="image17.jpg">
          <a:extLst>
            <a:ext uri="{FF2B5EF4-FFF2-40B4-BE49-F238E27FC236}">
              <a16:creationId xmlns:a16="http://schemas.microsoft.com/office/drawing/2014/main" id="{00000000-0008-0000-0D00-000080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945" name="image3.png">
          <a:extLst>
            <a:ext uri="{FF2B5EF4-FFF2-40B4-BE49-F238E27FC236}">
              <a16:creationId xmlns:a16="http://schemas.microsoft.com/office/drawing/2014/main" id="{00000000-0008-0000-0D00-000081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946" name="image17.jpg">
          <a:extLst>
            <a:ext uri="{FF2B5EF4-FFF2-40B4-BE49-F238E27FC236}">
              <a16:creationId xmlns:a16="http://schemas.microsoft.com/office/drawing/2014/main" id="{00000000-0008-0000-0D00-000082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947" name="image3.png">
          <a:extLst>
            <a:ext uri="{FF2B5EF4-FFF2-40B4-BE49-F238E27FC236}">
              <a16:creationId xmlns:a16="http://schemas.microsoft.com/office/drawing/2014/main" id="{00000000-0008-0000-0D00-000083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948" name="image17.jpg">
          <a:extLst>
            <a:ext uri="{FF2B5EF4-FFF2-40B4-BE49-F238E27FC236}">
              <a16:creationId xmlns:a16="http://schemas.microsoft.com/office/drawing/2014/main" id="{00000000-0008-0000-0D00-000084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949" name="image3.png">
          <a:extLst>
            <a:ext uri="{FF2B5EF4-FFF2-40B4-BE49-F238E27FC236}">
              <a16:creationId xmlns:a16="http://schemas.microsoft.com/office/drawing/2014/main" id="{00000000-0008-0000-0D00-000085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950" name="image17.jpg">
          <a:extLst>
            <a:ext uri="{FF2B5EF4-FFF2-40B4-BE49-F238E27FC236}">
              <a16:creationId xmlns:a16="http://schemas.microsoft.com/office/drawing/2014/main" id="{00000000-0008-0000-0D00-000086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951" name="image3.png">
          <a:extLst>
            <a:ext uri="{FF2B5EF4-FFF2-40B4-BE49-F238E27FC236}">
              <a16:creationId xmlns:a16="http://schemas.microsoft.com/office/drawing/2014/main" id="{00000000-0008-0000-0D00-000087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952" name="image17.jpg">
          <a:extLst>
            <a:ext uri="{FF2B5EF4-FFF2-40B4-BE49-F238E27FC236}">
              <a16:creationId xmlns:a16="http://schemas.microsoft.com/office/drawing/2014/main" id="{00000000-0008-0000-0D00-000088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953" name="image3.png">
          <a:extLst>
            <a:ext uri="{FF2B5EF4-FFF2-40B4-BE49-F238E27FC236}">
              <a16:creationId xmlns:a16="http://schemas.microsoft.com/office/drawing/2014/main" id="{00000000-0008-0000-0D00-000089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954" name="image17.jpg">
          <a:extLst>
            <a:ext uri="{FF2B5EF4-FFF2-40B4-BE49-F238E27FC236}">
              <a16:creationId xmlns:a16="http://schemas.microsoft.com/office/drawing/2014/main" id="{00000000-0008-0000-0D00-00008A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955" name="image3.png">
          <a:extLst>
            <a:ext uri="{FF2B5EF4-FFF2-40B4-BE49-F238E27FC236}">
              <a16:creationId xmlns:a16="http://schemas.microsoft.com/office/drawing/2014/main" id="{00000000-0008-0000-0D00-00008B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956" name="image17.jpg">
          <a:extLst>
            <a:ext uri="{FF2B5EF4-FFF2-40B4-BE49-F238E27FC236}">
              <a16:creationId xmlns:a16="http://schemas.microsoft.com/office/drawing/2014/main" id="{00000000-0008-0000-0D00-00008C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957" name="image3.png">
          <a:extLst>
            <a:ext uri="{FF2B5EF4-FFF2-40B4-BE49-F238E27FC236}">
              <a16:creationId xmlns:a16="http://schemas.microsoft.com/office/drawing/2014/main" id="{00000000-0008-0000-0D00-00008D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958" name="image17.jpg">
          <a:extLst>
            <a:ext uri="{FF2B5EF4-FFF2-40B4-BE49-F238E27FC236}">
              <a16:creationId xmlns:a16="http://schemas.microsoft.com/office/drawing/2014/main" id="{00000000-0008-0000-0D00-00008E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959" name="image3.png">
          <a:extLst>
            <a:ext uri="{FF2B5EF4-FFF2-40B4-BE49-F238E27FC236}">
              <a16:creationId xmlns:a16="http://schemas.microsoft.com/office/drawing/2014/main" id="{00000000-0008-0000-0D00-00008F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960" name="image17.jpg">
          <a:extLst>
            <a:ext uri="{FF2B5EF4-FFF2-40B4-BE49-F238E27FC236}">
              <a16:creationId xmlns:a16="http://schemas.microsoft.com/office/drawing/2014/main" id="{00000000-0008-0000-0D00-000090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961" name="image3.png">
          <a:extLst>
            <a:ext uri="{FF2B5EF4-FFF2-40B4-BE49-F238E27FC236}">
              <a16:creationId xmlns:a16="http://schemas.microsoft.com/office/drawing/2014/main" id="{00000000-0008-0000-0D00-000091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962" name="image17.jpg">
          <a:extLst>
            <a:ext uri="{FF2B5EF4-FFF2-40B4-BE49-F238E27FC236}">
              <a16:creationId xmlns:a16="http://schemas.microsoft.com/office/drawing/2014/main" id="{00000000-0008-0000-0D00-000092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963" name="image3.png">
          <a:extLst>
            <a:ext uri="{FF2B5EF4-FFF2-40B4-BE49-F238E27FC236}">
              <a16:creationId xmlns:a16="http://schemas.microsoft.com/office/drawing/2014/main" id="{00000000-0008-0000-0D00-000093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964" name="image17.jpg">
          <a:extLst>
            <a:ext uri="{FF2B5EF4-FFF2-40B4-BE49-F238E27FC236}">
              <a16:creationId xmlns:a16="http://schemas.microsoft.com/office/drawing/2014/main" id="{00000000-0008-0000-0D00-000094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965" name="image3.png">
          <a:extLst>
            <a:ext uri="{FF2B5EF4-FFF2-40B4-BE49-F238E27FC236}">
              <a16:creationId xmlns:a16="http://schemas.microsoft.com/office/drawing/2014/main" id="{00000000-0008-0000-0D00-000095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966" name="image17.jpg">
          <a:extLst>
            <a:ext uri="{FF2B5EF4-FFF2-40B4-BE49-F238E27FC236}">
              <a16:creationId xmlns:a16="http://schemas.microsoft.com/office/drawing/2014/main" id="{00000000-0008-0000-0D00-000096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967" name="image3.png">
          <a:extLst>
            <a:ext uri="{FF2B5EF4-FFF2-40B4-BE49-F238E27FC236}">
              <a16:creationId xmlns:a16="http://schemas.microsoft.com/office/drawing/2014/main" id="{00000000-0008-0000-0D00-000097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968" name="image17.jpg">
          <a:extLst>
            <a:ext uri="{FF2B5EF4-FFF2-40B4-BE49-F238E27FC236}">
              <a16:creationId xmlns:a16="http://schemas.microsoft.com/office/drawing/2014/main" id="{00000000-0008-0000-0D00-000098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969" name="image3.png">
          <a:extLst>
            <a:ext uri="{FF2B5EF4-FFF2-40B4-BE49-F238E27FC236}">
              <a16:creationId xmlns:a16="http://schemas.microsoft.com/office/drawing/2014/main" id="{00000000-0008-0000-0D00-000099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970" name="image17.jpg">
          <a:extLst>
            <a:ext uri="{FF2B5EF4-FFF2-40B4-BE49-F238E27FC236}">
              <a16:creationId xmlns:a16="http://schemas.microsoft.com/office/drawing/2014/main" id="{00000000-0008-0000-0D00-00009A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971" name="image3.png">
          <a:extLst>
            <a:ext uri="{FF2B5EF4-FFF2-40B4-BE49-F238E27FC236}">
              <a16:creationId xmlns:a16="http://schemas.microsoft.com/office/drawing/2014/main" id="{00000000-0008-0000-0D00-00009B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972" name="image17.jpg">
          <a:extLst>
            <a:ext uri="{FF2B5EF4-FFF2-40B4-BE49-F238E27FC236}">
              <a16:creationId xmlns:a16="http://schemas.microsoft.com/office/drawing/2014/main" id="{00000000-0008-0000-0D00-00009C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973" name="image3.png">
          <a:extLst>
            <a:ext uri="{FF2B5EF4-FFF2-40B4-BE49-F238E27FC236}">
              <a16:creationId xmlns:a16="http://schemas.microsoft.com/office/drawing/2014/main" id="{00000000-0008-0000-0D00-00009D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974" name="image17.jpg">
          <a:extLst>
            <a:ext uri="{FF2B5EF4-FFF2-40B4-BE49-F238E27FC236}">
              <a16:creationId xmlns:a16="http://schemas.microsoft.com/office/drawing/2014/main" id="{00000000-0008-0000-0D00-00009E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975" name="image3.png">
          <a:extLst>
            <a:ext uri="{FF2B5EF4-FFF2-40B4-BE49-F238E27FC236}">
              <a16:creationId xmlns:a16="http://schemas.microsoft.com/office/drawing/2014/main" id="{00000000-0008-0000-0D00-00009F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976" name="image17.jpg">
          <a:extLst>
            <a:ext uri="{FF2B5EF4-FFF2-40B4-BE49-F238E27FC236}">
              <a16:creationId xmlns:a16="http://schemas.microsoft.com/office/drawing/2014/main" id="{00000000-0008-0000-0D00-0000A0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977" name="image3.png">
          <a:extLst>
            <a:ext uri="{FF2B5EF4-FFF2-40B4-BE49-F238E27FC236}">
              <a16:creationId xmlns:a16="http://schemas.microsoft.com/office/drawing/2014/main" id="{00000000-0008-0000-0D00-0000A1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978" name="image17.jpg">
          <a:extLst>
            <a:ext uri="{FF2B5EF4-FFF2-40B4-BE49-F238E27FC236}">
              <a16:creationId xmlns:a16="http://schemas.microsoft.com/office/drawing/2014/main" id="{00000000-0008-0000-0D00-0000A2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979" name="image3.png">
          <a:extLst>
            <a:ext uri="{FF2B5EF4-FFF2-40B4-BE49-F238E27FC236}">
              <a16:creationId xmlns:a16="http://schemas.microsoft.com/office/drawing/2014/main" id="{00000000-0008-0000-0D00-0000A3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980" name="image17.jpg">
          <a:extLst>
            <a:ext uri="{FF2B5EF4-FFF2-40B4-BE49-F238E27FC236}">
              <a16:creationId xmlns:a16="http://schemas.microsoft.com/office/drawing/2014/main" id="{00000000-0008-0000-0D00-0000A4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981" name="image3.png">
          <a:extLst>
            <a:ext uri="{FF2B5EF4-FFF2-40B4-BE49-F238E27FC236}">
              <a16:creationId xmlns:a16="http://schemas.microsoft.com/office/drawing/2014/main" id="{00000000-0008-0000-0D00-0000A5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982" name="image17.jpg">
          <a:extLst>
            <a:ext uri="{FF2B5EF4-FFF2-40B4-BE49-F238E27FC236}">
              <a16:creationId xmlns:a16="http://schemas.microsoft.com/office/drawing/2014/main" id="{00000000-0008-0000-0D00-0000A6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983" name="image3.png">
          <a:extLst>
            <a:ext uri="{FF2B5EF4-FFF2-40B4-BE49-F238E27FC236}">
              <a16:creationId xmlns:a16="http://schemas.microsoft.com/office/drawing/2014/main" id="{00000000-0008-0000-0D00-0000A7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984" name="image17.jpg">
          <a:extLst>
            <a:ext uri="{FF2B5EF4-FFF2-40B4-BE49-F238E27FC236}">
              <a16:creationId xmlns:a16="http://schemas.microsoft.com/office/drawing/2014/main" id="{00000000-0008-0000-0D00-0000A8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985" name="image3.png">
          <a:extLst>
            <a:ext uri="{FF2B5EF4-FFF2-40B4-BE49-F238E27FC236}">
              <a16:creationId xmlns:a16="http://schemas.microsoft.com/office/drawing/2014/main" id="{00000000-0008-0000-0D00-0000A9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986" name="image17.jpg">
          <a:extLst>
            <a:ext uri="{FF2B5EF4-FFF2-40B4-BE49-F238E27FC236}">
              <a16:creationId xmlns:a16="http://schemas.microsoft.com/office/drawing/2014/main" id="{00000000-0008-0000-0D00-0000AA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987" name="image3.png">
          <a:extLst>
            <a:ext uri="{FF2B5EF4-FFF2-40B4-BE49-F238E27FC236}">
              <a16:creationId xmlns:a16="http://schemas.microsoft.com/office/drawing/2014/main" id="{00000000-0008-0000-0D00-0000AB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988" name="image17.jpg">
          <a:extLst>
            <a:ext uri="{FF2B5EF4-FFF2-40B4-BE49-F238E27FC236}">
              <a16:creationId xmlns:a16="http://schemas.microsoft.com/office/drawing/2014/main" id="{00000000-0008-0000-0D00-0000AC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989" name="image3.png">
          <a:extLst>
            <a:ext uri="{FF2B5EF4-FFF2-40B4-BE49-F238E27FC236}">
              <a16:creationId xmlns:a16="http://schemas.microsoft.com/office/drawing/2014/main" id="{00000000-0008-0000-0D00-0000AD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990" name="image17.jpg">
          <a:extLst>
            <a:ext uri="{FF2B5EF4-FFF2-40B4-BE49-F238E27FC236}">
              <a16:creationId xmlns:a16="http://schemas.microsoft.com/office/drawing/2014/main" id="{00000000-0008-0000-0D00-0000AE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991" name="image3.png">
          <a:extLst>
            <a:ext uri="{FF2B5EF4-FFF2-40B4-BE49-F238E27FC236}">
              <a16:creationId xmlns:a16="http://schemas.microsoft.com/office/drawing/2014/main" id="{00000000-0008-0000-0D00-0000AF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992" name="image17.jpg">
          <a:extLst>
            <a:ext uri="{FF2B5EF4-FFF2-40B4-BE49-F238E27FC236}">
              <a16:creationId xmlns:a16="http://schemas.microsoft.com/office/drawing/2014/main" id="{00000000-0008-0000-0D00-0000B0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993" name="image3.png">
          <a:extLst>
            <a:ext uri="{FF2B5EF4-FFF2-40B4-BE49-F238E27FC236}">
              <a16:creationId xmlns:a16="http://schemas.microsoft.com/office/drawing/2014/main" id="{00000000-0008-0000-0D00-0000B1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994" name="image17.jpg">
          <a:extLst>
            <a:ext uri="{FF2B5EF4-FFF2-40B4-BE49-F238E27FC236}">
              <a16:creationId xmlns:a16="http://schemas.microsoft.com/office/drawing/2014/main" id="{00000000-0008-0000-0D00-0000B2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995" name="image3.png">
          <a:extLst>
            <a:ext uri="{FF2B5EF4-FFF2-40B4-BE49-F238E27FC236}">
              <a16:creationId xmlns:a16="http://schemas.microsoft.com/office/drawing/2014/main" id="{00000000-0008-0000-0D00-0000B3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996" name="image17.jpg">
          <a:extLst>
            <a:ext uri="{FF2B5EF4-FFF2-40B4-BE49-F238E27FC236}">
              <a16:creationId xmlns:a16="http://schemas.microsoft.com/office/drawing/2014/main" id="{00000000-0008-0000-0D00-0000B4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997" name="image3.png">
          <a:extLst>
            <a:ext uri="{FF2B5EF4-FFF2-40B4-BE49-F238E27FC236}">
              <a16:creationId xmlns:a16="http://schemas.microsoft.com/office/drawing/2014/main" id="{00000000-0008-0000-0D00-0000B5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998" name="image17.jpg">
          <a:extLst>
            <a:ext uri="{FF2B5EF4-FFF2-40B4-BE49-F238E27FC236}">
              <a16:creationId xmlns:a16="http://schemas.microsoft.com/office/drawing/2014/main" id="{00000000-0008-0000-0D00-0000B6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999" name="image3.png">
          <a:extLst>
            <a:ext uri="{FF2B5EF4-FFF2-40B4-BE49-F238E27FC236}">
              <a16:creationId xmlns:a16="http://schemas.microsoft.com/office/drawing/2014/main" id="{00000000-0008-0000-0D00-0000B7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000" name="image17.jpg">
          <a:extLst>
            <a:ext uri="{FF2B5EF4-FFF2-40B4-BE49-F238E27FC236}">
              <a16:creationId xmlns:a16="http://schemas.microsoft.com/office/drawing/2014/main" id="{00000000-0008-0000-0D00-0000B8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001" name="image3.png">
          <a:extLst>
            <a:ext uri="{FF2B5EF4-FFF2-40B4-BE49-F238E27FC236}">
              <a16:creationId xmlns:a16="http://schemas.microsoft.com/office/drawing/2014/main" id="{00000000-0008-0000-0D00-0000B9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002" name="image17.jpg">
          <a:extLst>
            <a:ext uri="{FF2B5EF4-FFF2-40B4-BE49-F238E27FC236}">
              <a16:creationId xmlns:a16="http://schemas.microsoft.com/office/drawing/2014/main" id="{00000000-0008-0000-0D00-0000BA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003" name="image3.png">
          <a:extLst>
            <a:ext uri="{FF2B5EF4-FFF2-40B4-BE49-F238E27FC236}">
              <a16:creationId xmlns:a16="http://schemas.microsoft.com/office/drawing/2014/main" id="{00000000-0008-0000-0D00-0000BB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004" name="image17.jpg">
          <a:extLst>
            <a:ext uri="{FF2B5EF4-FFF2-40B4-BE49-F238E27FC236}">
              <a16:creationId xmlns:a16="http://schemas.microsoft.com/office/drawing/2014/main" id="{00000000-0008-0000-0D00-0000BC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005" name="image3.png">
          <a:extLst>
            <a:ext uri="{FF2B5EF4-FFF2-40B4-BE49-F238E27FC236}">
              <a16:creationId xmlns:a16="http://schemas.microsoft.com/office/drawing/2014/main" id="{00000000-0008-0000-0D00-0000BD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006" name="image17.jpg">
          <a:extLst>
            <a:ext uri="{FF2B5EF4-FFF2-40B4-BE49-F238E27FC236}">
              <a16:creationId xmlns:a16="http://schemas.microsoft.com/office/drawing/2014/main" id="{00000000-0008-0000-0D00-0000BE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007" name="image3.png">
          <a:extLst>
            <a:ext uri="{FF2B5EF4-FFF2-40B4-BE49-F238E27FC236}">
              <a16:creationId xmlns:a16="http://schemas.microsoft.com/office/drawing/2014/main" id="{00000000-0008-0000-0D00-0000BF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008" name="image17.jpg">
          <a:extLst>
            <a:ext uri="{FF2B5EF4-FFF2-40B4-BE49-F238E27FC236}">
              <a16:creationId xmlns:a16="http://schemas.microsoft.com/office/drawing/2014/main" id="{00000000-0008-0000-0D00-0000C0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009" name="image3.png">
          <a:extLst>
            <a:ext uri="{FF2B5EF4-FFF2-40B4-BE49-F238E27FC236}">
              <a16:creationId xmlns:a16="http://schemas.microsoft.com/office/drawing/2014/main" id="{00000000-0008-0000-0D00-0000C1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010" name="image17.jpg">
          <a:extLst>
            <a:ext uri="{FF2B5EF4-FFF2-40B4-BE49-F238E27FC236}">
              <a16:creationId xmlns:a16="http://schemas.microsoft.com/office/drawing/2014/main" id="{00000000-0008-0000-0D00-0000C2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011" name="image3.png">
          <a:extLst>
            <a:ext uri="{FF2B5EF4-FFF2-40B4-BE49-F238E27FC236}">
              <a16:creationId xmlns:a16="http://schemas.microsoft.com/office/drawing/2014/main" id="{00000000-0008-0000-0D00-0000C3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012" name="image17.jpg">
          <a:extLst>
            <a:ext uri="{FF2B5EF4-FFF2-40B4-BE49-F238E27FC236}">
              <a16:creationId xmlns:a16="http://schemas.microsoft.com/office/drawing/2014/main" id="{00000000-0008-0000-0D00-0000C4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013" name="image3.png">
          <a:extLst>
            <a:ext uri="{FF2B5EF4-FFF2-40B4-BE49-F238E27FC236}">
              <a16:creationId xmlns:a16="http://schemas.microsoft.com/office/drawing/2014/main" id="{00000000-0008-0000-0D00-0000C5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014" name="image17.jpg">
          <a:extLst>
            <a:ext uri="{FF2B5EF4-FFF2-40B4-BE49-F238E27FC236}">
              <a16:creationId xmlns:a16="http://schemas.microsoft.com/office/drawing/2014/main" id="{00000000-0008-0000-0D00-0000C6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015" name="image3.png">
          <a:extLst>
            <a:ext uri="{FF2B5EF4-FFF2-40B4-BE49-F238E27FC236}">
              <a16:creationId xmlns:a16="http://schemas.microsoft.com/office/drawing/2014/main" id="{00000000-0008-0000-0D00-0000C7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016" name="image17.jpg">
          <a:extLst>
            <a:ext uri="{FF2B5EF4-FFF2-40B4-BE49-F238E27FC236}">
              <a16:creationId xmlns:a16="http://schemas.microsoft.com/office/drawing/2014/main" id="{00000000-0008-0000-0D00-0000C8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017" name="image3.png">
          <a:extLst>
            <a:ext uri="{FF2B5EF4-FFF2-40B4-BE49-F238E27FC236}">
              <a16:creationId xmlns:a16="http://schemas.microsoft.com/office/drawing/2014/main" id="{00000000-0008-0000-0D00-0000C9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018" name="image17.jpg">
          <a:extLst>
            <a:ext uri="{FF2B5EF4-FFF2-40B4-BE49-F238E27FC236}">
              <a16:creationId xmlns:a16="http://schemas.microsoft.com/office/drawing/2014/main" id="{00000000-0008-0000-0D00-0000CA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019" name="image3.png">
          <a:extLst>
            <a:ext uri="{FF2B5EF4-FFF2-40B4-BE49-F238E27FC236}">
              <a16:creationId xmlns:a16="http://schemas.microsoft.com/office/drawing/2014/main" id="{00000000-0008-0000-0D00-0000CB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020" name="image17.jpg">
          <a:extLst>
            <a:ext uri="{FF2B5EF4-FFF2-40B4-BE49-F238E27FC236}">
              <a16:creationId xmlns:a16="http://schemas.microsoft.com/office/drawing/2014/main" id="{00000000-0008-0000-0D00-0000CC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021" name="image3.png">
          <a:extLst>
            <a:ext uri="{FF2B5EF4-FFF2-40B4-BE49-F238E27FC236}">
              <a16:creationId xmlns:a16="http://schemas.microsoft.com/office/drawing/2014/main" id="{00000000-0008-0000-0D00-0000CD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022" name="image17.jpg">
          <a:extLst>
            <a:ext uri="{FF2B5EF4-FFF2-40B4-BE49-F238E27FC236}">
              <a16:creationId xmlns:a16="http://schemas.microsoft.com/office/drawing/2014/main" id="{00000000-0008-0000-0D00-0000CE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023" name="image3.png">
          <a:extLst>
            <a:ext uri="{FF2B5EF4-FFF2-40B4-BE49-F238E27FC236}">
              <a16:creationId xmlns:a16="http://schemas.microsoft.com/office/drawing/2014/main" id="{00000000-0008-0000-0D00-0000CF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024" name="image17.jpg">
          <a:extLst>
            <a:ext uri="{FF2B5EF4-FFF2-40B4-BE49-F238E27FC236}">
              <a16:creationId xmlns:a16="http://schemas.microsoft.com/office/drawing/2014/main" id="{00000000-0008-0000-0D00-0000D0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025" name="image3.png">
          <a:extLst>
            <a:ext uri="{FF2B5EF4-FFF2-40B4-BE49-F238E27FC236}">
              <a16:creationId xmlns:a16="http://schemas.microsoft.com/office/drawing/2014/main" id="{00000000-0008-0000-0D00-0000D1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026" name="image17.jpg">
          <a:extLst>
            <a:ext uri="{FF2B5EF4-FFF2-40B4-BE49-F238E27FC236}">
              <a16:creationId xmlns:a16="http://schemas.microsoft.com/office/drawing/2014/main" id="{00000000-0008-0000-0D00-0000D2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027" name="image3.png">
          <a:extLst>
            <a:ext uri="{FF2B5EF4-FFF2-40B4-BE49-F238E27FC236}">
              <a16:creationId xmlns:a16="http://schemas.microsoft.com/office/drawing/2014/main" id="{00000000-0008-0000-0D00-0000D3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028" name="image17.jpg">
          <a:extLst>
            <a:ext uri="{FF2B5EF4-FFF2-40B4-BE49-F238E27FC236}">
              <a16:creationId xmlns:a16="http://schemas.microsoft.com/office/drawing/2014/main" id="{00000000-0008-0000-0D00-0000D4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029" name="image3.png">
          <a:extLst>
            <a:ext uri="{FF2B5EF4-FFF2-40B4-BE49-F238E27FC236}">
              <a16:creationId xmlns:a16="http://schemas.microsoft.com/office/drawing/2014/main" id="{00000000-0008-0000-0D00-0000D5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030" name="image17.jpg">
          <a:extLst>
            <a:ext uri="{FF2B5EF4-FFF2-40B4-BE49-F238E27FC236}">
              <a16:creationId xmlns:a16="http://schemas.microsoft.com/office/drawing/2014/main" id="{00000000-0008-0000-0D00-0000D6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031" name="image3.png">
          <a:extLst>
            <a:ext uri="{FF2B5EF4-FFF2-40B4-BE49-F238E27FC236}">
              <a16:creationId xmlns:a16="http://schemas.microsoft.com/office/drawing/2014/main" id="{00000000-0008-0000-0D00-0000D7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032" name="image17.jpg">
          <a:extLst>
            <a:ext uri="{FF2B5EF4-FFF2-40B4-BE49-F238E27FC236}">
              <a16:creationId xmlns:a16="http://schemas.microsoft.com/office/drawing/2014/main" id="{00000000-0008-0000-0D00-0000D8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033" name="image3.png">
          <a:extLst>
            <a:ext uri="{FF2B5EF4-FFF2-40B4-BE49-F238E27FC236}">
              <a16:creationId xmlns:a16="http://schemas.microsoft.com/office/drawing/2014/main" id="{00000000-0008-0000-0D00-0000D9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034" name="image17.jpg">
          <a:extLst>
            <a:ext uri="{FF2B5EF4-FFF2-40B4-BE49-F238E27FC236}">
              <a16:creationId xmlns:a16="http://schemas.microsoft.com/office/drawing/2014/main" id="{00000000-0008-0000-0D00-0000DA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035" name="image3.png">
          <a:extLst>
            <a:ext uri="{FF2B5EF4-FFF2-40B4-BE49-F238E27FC236}">
              <a16:creationId xmlns:a16="http://schemas.microsoft.com/office/drawing/2014/main" id="{00000000-0008-0000-0D00-0000DB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036" name="image17.jpg">
          <a:extLst>
            <a:ext uri="{FF2B5EF4-FFF2-40B4-BE49-F238E27FC236}">
              <a16:creationId xmlns:a16="http://schemas.microsoft.com/office/drawing/2014/main" id="{00000000-0008-0000-0D00-0000DC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037" name="image3.png">
          <a:extLst>
            <a:ext uri="{FF2B5EF4-FFF2-40B4-BE49-F238E27FC236}">
              <a16:creationId xmlns:a16="http://schemas.microsoft.com/office/drawing/2014/main" id="{00000000-0008-0000-0D00-0000DD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038" name="image17.jpg">
          <a:extLst>
            <a:ext uri="{FF2B5EF4-FFF2-40B4-BE49-F238E27FC236}">
              <a16:creationId xmlns:a16="http://schemas.microsoft.com/office/drawing/2014/main" id="{00000000-0008-0000-0D00-0000DE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039" name="image3.png">
          <a:extLst>
            <a:ext uri="{FF2B5EF4-FFF2-40B4-BE49-F238E27FC236}">
              <a16:creationId xmlns:a16="http://schemas.microsoft.com/office/drawing/2014/main" id="{00000000-0008-0000-0D00-0000DF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040" name="image17.jpg">
          <a:extLst>
            <a:ext uri="{FF2B5EF4-FFF2-40B4-BE49-F238E27FC236}">
              <a16:creationId xmlns:a16="http://schemas.microsoft.com/office/drawing/2014/main" id="{00000000-0008-0000-0D00-0000E0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041" name="image3.png">
          <a:extLst>
            <a:ext uri="{FF2B5EF4-FFF2-40B4-BE49-F238E27FC236}">
              <a16:creationId xmlns:a16="http://schemas.microsoft.com/office/drawing/2014/main" id="{00000000-0008-0000-0D00-0000E1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042" name="image17.jpg">
          <a:extLst>
            <a:ext uri="{FF2B5EF4-FFF2-40B4-BE49-F238E27FC236}">
              <a16:creationId xmlns:a16="http://schemas.microsoft.com/office/drawing/2014/main" id="{00000000-0008-0000-0D00-0000E2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043" name="image3.png">
          <a:extLst>
            <a:ext uri="{FF2B5EF4-FFF2-40B4-BE49-F238E27FC236}">
              <a16:creationId xmlns:a16="http://schemas.microsoft.com/office/drawing/2014/main" id="{00000000-0008-0000-0D00-0000E3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044" name="image17.jpg">
          <a:extLst>
            <a:ext uri="{FF2B5EF4-FFF2-40B4-BE49-F238E27FC236}">
              <a16:creationId xmlns:a16="http://schemas.microsoft.com/office/drawing/2014/main" id="{00000000-0008-0000-0D00-0000E4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045" name="image3.png">
          <a:extLst>
            <a:ext uri="{FF2B5EF4-FFF2-40B4-BE49-F238E27FC236}">
              <a16:creationId xmlns:a16="http://schemas.microsoft.com/office/drawing/2014/main" id="{00000000-0008-0000-0D00-0000E5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046" name="image17.jpg">
          <a:extLst>
            <a:ext uri="{FF2B5EF4-FFF2-40B4-BE49-F238E27FC236}">
              <a16:creationId xmlns:a16="http://schemas.microsoft.com/office/drawing/2014/main" id="{00000000-0008-0000-0D00-0000E6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047" name="image3.png">
          <a:extLst>
            <a:ext uri="{FF2B5EF4-FFF2-40B4-BE49-F238E27FC236}">
              <a16:creationId xmlns:a16="http://schemas.microsoft.com/office/drawing/2014/main" id="{00000000-0008-0000-0D00-0000E7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048" name="image17.jpg">
          <a:extLst>
            <a:ext uri="{FF2B5EF4-FFF2-40B4-BE49-F238E27FC236}">
              <a16:creationId xmlns:a16="http://schemas.microsoft.com/office/drawing/2014/main" id="{00000000-0008-0000-0D00-0000E8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049" name="image3.png">
          <a:extLst>
            <a:ext uri="{FF2B5EF4-FFF2-40B4-BE49-F238E27FC236}">
              <a16:creationId xmlns:a16="http://schemas.microsoft.com/office/drawing/2014/main" id="{00000000-0008-0000-0D00-0000E9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3050" name="image17.jpg">
          <a:extLst>
            <a:ext uri="{FF2B5EF4-FFF2-40B4-BE49-F238E27FC236}">
              <a16:creationId xmlns:a16="http://schemas.microsoft.com/office/drawing/2014/main" id="{00000000-0008-0000-0D00-0000EA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051" name="image3.png">
          <a:extLst>
            <a:ext uri="{FF2B5EF4-FFF2-40B4-BE49-F238E27FC236}">
              <a16:creationId xmlns:a16="http://schemas.microsoft.com/office/drawing/2014/main" id="{00000000-0008-0000-0D00-0000EB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052" name="image17.jpg">
          <a:extLst>
            <a:ext uri="{FF2B5EF4-FFF2-40B4-BE49-F238E27FC236}">
              <a16:creationId xmlns:a16="http://schemas.microsoft.com/office/drawing/2014/main" id="{00000000-0008-0000-0D00-0000EC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053" name="image3.png">
          <a:extLst>
            <a:ext uri="{FF2B5EF4-FFF2-40B4-BE49-F238E27FC236}">
              <a16:creationId xmlns:a16="http://schemas.microsoft.com/office/drawing/2014/main" id="{00000000-0008-0000-0D00-0000ED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054" name="image17.jpg">
          <a:extLst>
            <a:ext uri="{FF2B5EF4-FFF2-40B4-BE49-F238E27FC236}">
              <a16:creationId xmlns:a16="http://schemas.microsoft.com/office/drawing/2014/main" id="{00000000-0008-0000-0D00-0000EE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055" name="image3.png">
          <a:extLst>
            <a:ext uri="{FF2B5EF4-FFF2-40B4-BE49-F238E27FC236}">
              <a16:creationId xmlns:a16="http://schemas.microsoft.com/office/drawing/2014/main" id="{00000000-0008-0000-0D00-0000EF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056" name="image17.jpg">
          <a:extLst>
            <a:ext uri="{FF2B5EF4-FFF2-40B4-BE49-F238E27FC236}">
              <a16:creationId xmlns:a16="http://schemas.microsoft.com/office/drawing/2014/main" id="{00000000-0008-0000-0D00-0000F0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057" name="image3.png">
          <a:extLst>
            <a:ext uri="{FF2B5EF4-FFF2-40B4-BE49-F238E27FC236}">
              <a16:creationId xmlns:a16="http://schemas.microsoft.com/office/drawing/2014/main" id="{00000000-0008-0000-0D00-0000F1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3058" name="image17.jpg">
          <a:extLst>
            <a:ext uri="{FF2B5EF4-FFF2-40B4-BE49-F238E27FC236}">
              <a16:creationId xmlns:a16="http://schemas.microsoft.com/office/drawing/2014/main" id="{00000000-0008-0000-0D00-0000F2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059" name="image3.png">
          <a:extLst>
            <a:ext uri="{FF2B5EF4-FFF2-40B4-BE49-F238E27FC236}">
              <a16:creationId xmlns:a16="http://schemas.microsoft.com/office/drawing/2014/main" id="{00000000-0008-0000-0D00-0000F3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060" name="image17.jpg">
          <a:extLst>
            <a:ext uri="{FF2B5EF4-FFF2-40B4-BE49-F238E27FC236}">
              <a16:creationId xmlns:a16="http://schemas.microsoft.com/office/drawing/2014/main" id="{00000000-0008-0000-0D00-0000F4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061" name="image3.png">
          <a:extLst>
            <a:ext uri="{FF2B5EF4-FFF2-40B4-BE49-F238E27FC236}">
              <a16:creationId xmlns:a16="http://schemas.microsoft.com/office/drawing/2014/main" id="{00000000-0008-0000-0D00-0000F5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062" name="image17.jpg">
          <a:extLst>
            <a:ext uri="{FF2B5EF4-FFF2-40B4-BE49-F238E27FC236}">
              <a16:creationId xmlns:a16="http://schemas.microsoft.com/office/drawing/2014/main" id="{00000000-0008-0000-0D00-0000F6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063" name="image3.png">
          <a:extLst>
            <a:ext uri="{FF2B5EF4-FFF2-40B4-BE49-F238E27FC236}">
              <a16:creationId xmlns:a16="http://schemas.microsoft.com/office/drawing/2014/main" id="{00000000-0008-0000-0D00-0000F7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064" name="image17.jpg">
          <a:extLst>
            <a:ext uri="{FF2B5EF4-FFF2-40B4-BE49-F238E27FC236}">
              <a16:creationId xmlns:a16="http://schemas.microsoft.com/office/drawing/2014/main" id="{00000000-0008-0000-0D00-0000F8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065" name="image3.png">
          <a:extLst>
            <a:ext uri="{FF2B5EF4-FFF2-40B4-BE49-F238E27FC236}">
              <a16:creationId xmlns:a16="http://schemas.microsoft.com/office/drawing/2014/main" id="{00000000-0008-0000-0D00-0000F9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3066" name="image17.jpg">
          <a:extLst>
            <a:ext uri="{FF2B5EF4-FFF2-40B4-BE49-F238E27FC236}">
              <a16:creationId xmlns:a16="http://schemas.microsoft.com/office/drawing/2014/main" id="{00000000-0008-0000-0D00-0000FA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067" name="image3.png">
          <a:extLst>
            <a:ext uri="{FF2B5EF4-FFF2-40B4-BE49-F238E27FC236}">
              <a16:creationId xmlns:a16="http://schemas.microsoft.com/office/drawing/2014/main" id="{00000000-0008-0000-0D00-0000FB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068" name="image17.jpg">
          <a:extLst>
            <a:ext uri="{FF2B5EF4-FFF2-40B4-BE49-F238E27FC236}">
              <a16:creationId xmlns:a16="http://schemas.microsoft.com/office/drawing/2014/main" id="{00000000-0008-0000-0D00-0000FC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069" name="image3.png">
          <a:extLst>
            <a:ext uri="{FF2B5EF4-FFF2-40B4-BE49-F238E27FC236}">
              <a16:creationId xmlns:a16="http://schemas.microsoft.com/office/drawing/2014/main" id="{00000000-0008-0000-0D00-0000FD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070" name="image17.jpg">
          <a:extLst>
            <a:ext uri="{FF2B5EF4-FFF2-40B4-BE49-F238E27FC236}">
              <a16:creationId xmlns:a16="http://schemas.microsoft.com/office/drawing/2014/main" id="{00000000-0008-0000-0D00-0000FE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071" name="image3.png">
          <a:extLst>
            <a:ext uri="{FF2B5EF4-FFF2-40B4-BE49-F238E27FC236}">
              <a16:creationId xmlns:a16="http://schemas.microsoft.com/office/drawing/2014/main" id="{00000000-0008-0000-0D00-0000FF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072" name="image17.jpg">
          <a:extLst>
            <a:ext uri="{FF2B5EF4-FFF2-40B4-BE49-F238E27FC236}">
              <a16:creationId xmlns:a16="http://schemas.microsoft.com/office/drawing/2014/main" id="{00000000-0008-0000-0D00-000000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073" name="image3.png">
          <a:extLst>
            <a:ext uri="{FF2B5EF4-FFF2-40B4-BE49-F238E27FC236}">
              <a16:creationId xmlns:a16="http://schemas.microsoft.com/office/drawing/2014/main" id="{00000000-0008-0000-0D00-000001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3074" name="image17.jpg">
          <a:extLst>
            <a:ext uri="{FF2B5EF4-FFF2-40B4-BE49-F238E27FC236}">
              <a16:creationId xmlns:a16="http://schemas.microsoft.com/office/drawing/2014/main" id="{00000000-0008-0000-0D00-000002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075" name="image3.png">
          <a:extLst>
            <a:ext uri="{FF2B5EF4-FFF2-40B4-BE49-F238E27FC236}">
              <a16:creationId xmlns:a16="http://schemas.microsoft.com/office/drawing/2014/main" id="{00000000-0008-0000-0D00-000003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076" name="image17.jpg">
          <a:extLst>
            <a:ext uri="{FF2B5EF4-FFF2-40B4-BE49-F238E27FC236}">
              <a16:creationId xmlns:a16="http://schemas.microsoft.com/office/drawing/2014/main" id="{00000000-0008-0000-0D00-000004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077" name="image3.png">
          <a:extLst>
            <a:ext uri="{FF2B5EF4-FFF2-40B4-BE49-F238E27FC236}">
              <a16:creationId xmlns:a16="http://schemas.microsoft.com/office/drawing/2014/main" id="{00000000-0008-0000-0D00-000005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078" name="image17.jpg">
          <a:extLst>
            <a:ext uri="{FF2B5EF4-FFF2-40B4-BE49-F238E27FC236}">
              <a16:creationId xmlns:a16="http://schemas.microsoft.com/office/drawing/2014/main" id="{00000000-0008-0000-0D00-000006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079" name="image3.png">
          <a:extLst>
            <a:ext uri="{FF2B5EF4-FFF2-40B4-BE49-F238E27FC236}">
              <a16:creationId xmlns:a16="http://schemas.microsoft.com/office/drawing/2014/main" id="{00000000-0008-0000-0D00-000007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080" name="image17.jpg">
          <a:extLst>
            <a:ext uri="{FF2B5EF4-FFF2-40B4-BE49-F238E27FC236}">
              <a16:creationId xmlns:a16="http://schemas.microsoft.com/office/drawing/2014/main" id="{00000000-0008-0000-0D00-000008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081" name="image3.png">
          <a:extLst>
            <a:ext uri="{FF2B5EF4-FFF2-40B4-BE49-F238E27FC236}">
              <a16:creationId xmlns:a16="http://schemas.microsoft.com/office/drawing/2014/main" id="{00000000-0008-0000-0D00-000009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082" name="image17.jpg">
          <a:extLst>
            <a:ext uri="{FF2B5EF4-FFF2-40B4-BE49-F238E27FC236}">
              <a16:creationId xmlns:a16="http://schemas.microsoft.com/office/drawing/2014/main" id="{00000000-0008-0000-0D00-00000A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083" name="image3.png">
          <a:extLst>
            <a:ext uri="{FF2B5EF4-FFF2-40B4-BE49-F238E27FC236}">
              <a16:creationId xmlns:a16="http://schemas.microsoft.com/office/drawing/2014/main" id="{00000000-0008-0000-0D00-00000B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084" name="image17.jpg">
          <a:extLst>
            <a:ext uri="{FF2B5EF4-FFF2-40B4-BE49-F238E27FC236}">
              <a16:creationId xmlns:a16="http://schemas.microsoft.com/office/drawing/2014/main" id="{00000000-0008-0000-0D00-00000C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085" name="image3.png">
          <a:extLst>
            <a:ext uri="{FF2B5EF4-FFF2-40B4-BE49-F238E27FC236}">
              <a16:creationId xmlns:a16="http://schemas.microsoft.com/office/drawing/2014/main" id="{00000000-0008-0000-0D00-00000D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086" name="image17.jpg">
          <a:extLst>
            <a:ext uri="{FF2B5EF4-FFF2-40B4-BE49-F238E27FC236}">
              <a16:creationId xmlns:a16="http://schemas.microsoft.com/office/drawing/2014/main" id="{00000000-0008-0000-0D00-00000E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087" name="image3.png">
          <a:extLst>
            <a:ext uri="{FF2B5EF4-FFF2-40B4-BE49-F238E27FC236}">
              <a16:creationId xmlns:a16="http://schemas.microsoft.com/office/drawing/2014/main" id="{00000000-0008-0000-0D00-00000F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088" name="image17.jpg">
          <a:extLst>
            <a:ext uri="{FF2B5EF4-FFF2-40B4-BE49-F238E27FC236}">
              <a16:creationId xmlns:a16="http://schemas.microsoft.com/office/drawing/2014/main" id="{00000000-0008-0000-0D00-000010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089" name="image3.png">
          <a:extLst>
            <a:ext uri="{FF2B5EF4-FFF2-40B4-BE49-F238E27FC236}">
              <a16:creationId xmlns:a16="http://schemas.microsoft.com/office/drawing/2014/main" id="{00000000-0008-0000-0D00-000011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090" name="image17.jpg">
          <a:extLst>
            <a:ext uri="{FF2B5EF4-FFF2-40B4-BE49-F238E27FC236}">
              <a16:creationId xmlns:a16="http://schemas.microsoft.com/office/drawing/2014/main" id="{00000000-0008-0000-0D00-000012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091" name="image3.png">
          <a:extLst>
            <a:ext uri="{FF2B5EF4-FFF2-40B4-BE49-F238E27FC236}">
              <a16:creationId xmlns:a16="http://schemas.microsoft.com/office/drawing/2014/main" id="{00000000-0008-0000-0D00-000013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092" name="image17.jpg">
          <a:extLst>
            <a:ext uri="{FF2B5EF4-FFF2-40B4-BE49-F238E27FC236}">
              <a16:creationId xmlns:a16="http://schemas.microsoft.com/office/drawing/2014/main" id="{00000000-0008-0000-0D00-000014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093" name="image3.png">
          <a:extLst>
            <a:ext uri="{FF2B5EF4-FFF2-40B4-BE49-F238E27FC236}">
              <a16:creationId xmlns:a16="http://schemas.microsoft.com/office/drawing/2014/main" id="{00000000-0008-0000-0D00-000015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094" name="image17.jpg">
          <a:extLst>
            <a:ext uri="{FF2B5EF4-FFF2-40B4-BE49-F238E27FC236}">
              <a16:creationId xmlns:a16="http://schemas.microsoft.com/office/drawing/2014/main" id="{00000000-0008-0000-0D00-000016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095" name="image3.png">
          <a:extLst>
            <a:ext uri="{FF2B5EF4-FFF2-40B4-BE49-F238E27FC236}">
              <a16:creationId xmlns:a16="http://schemas.microsoft.com/office/drawing/2014/main" id="{00000000-0008-0000-0D00-000017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096" name="image17.jpg">
          <a:extLst>
            <a:ext uri="{FF2B5EF4-FFF2-40B4-BE49-F238E27FC236}">
              <a16:creationId xmlns:a16="http://schemas.microsoft.com/office/drawing/2014/main" id="{00000000-0008-0000-0D00-000018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097" name="image3.png">
          <a:extLst>
            <a:ext uri="{FF2B5EF4-FFF2-40B4-BE49-F238E27FC236}">
              <a16:creationId xmlns:a16="http://schemas.microsoft.com/office/drawing/2014/main" id="{00000000-0008-0000-0D00-000019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098" name="image17.jpg">
          <a:extLst>
            <a:ext uri="{FF2B5EF4-FFF2-40B4-BE49-F238E27FC236}">
              <a16:creationId xmlns:a16="http://schemas.microsoft.com/office/drawing/2014/main" id="{00000000-0008-0000-0D00-00001A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099" name="image3.png">
          <a:extLst>
            <a:ext uri="{FF2B5EF4-FFF2-40B4-BE49-F238E27FC236}">
              <a16:creationId xmlns:a16="http://schemas.microsoft.com/office/drawing/2014/main" id="{00000000-0008-0000-0D00-00001B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100" name="image17.jpg">
          <a:extLst>
            <a:ext uri="{FF2B5EF4-FFF2-40B4-BE49-F238E27FC236}">
              <a16:creationId xmlns:a16="http://schemas.microsoft.com/office/drawing/2014/main" id="{00000000-0008-0000-0D00-00001C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101" name="image3.png">
          <a:extLst>
            <a:ext uri="{FF2B5EF4-FFF2-40B4-BE49-F238E27FC236}">
              <a16:creationId xmlns:a16="http://schemas.microsoft.com/office/drawing/2014/main" id="{00000000-0008-0000-0D00-00001D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102" name="image17.jpg">
          <a:extLst>
            <a:ext uri="{FF2B5EF4-FFF2-40B4-BE49-F238E27FC236}">
              <a16:creationId xmlns:a16="http://schemas.microsoft.com/office/drawing/2014/main" id="{00000000-0008-0000-0D00-00001E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103" name="image3.png">
          <a:extLst>
            <a:ext uri="{FF2B5EF4-FFF2-40B4-BE49-F238E27FC236}">
              <a16:creationId xmlns:a16="http://schemas.microsoft.com/office/drawing/2014/main" id="{00000000-0008-0000-0D00-00001F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104" name="image17.jpg">
          <a:extLst>
            <a:ext uri="{FF2B5EF4-FFF2-40B4-BE49-F238E27FC236}">
              <a16:creationId xmlns:a16="http://schemas.microsoft.com/office/drawing/2014/main" id="{00000000-0008-0000-0D00-000020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105" name="image3.png">
          <a:extLst>
            <a:ext uri="{FF2B5EF4-FFF2-40B4-BE49-F238E27FC236}">
              <a16:creationId xmlns:a16="http://schemas.microsoft.com/office/drawing/2014/main" id="{00000000-0008-0000-0D00-000021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106" name="image17.jpg">
          <a:extLst>
            <a:ext uri="{FF2B5EF4-FFF2-40B4-BE49-F238E27FC236}">
              <a16:creationId xmlns:a16="http://schemas.microsoft.com/office/drawing/2014/main" id="{00000000-0008-0000-0D00-000022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107" name="image3.png">
          <a:extLst>
            <a:ext uri="{FF2B5EF4-FFF2-40B4-BE49-F238E27FC236}">
              <a16:creationId xmlns:a16="http://schemas.microsoft.com/office/drawing/2014/main" id="{00000000-0008-0000-0D00-000023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108" name="image17.jpg">
          <a:extLst>
            <a:ext uri="{FF2B5EF4-FFF2-40B4-BE49-F238E27FC236}">
              <a16:creationId xmlns:a16="http://schemas.microsoft.com/office/drawing/2014/main" id="{00000000-0008-0000-0D00-000024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109" name="image3.png">
          <a:extLst>
            <a:ext uri="{FF2B5EF4-FFF2-40B4-BE49-F238E27FC236}">
              <a16:creationId xmlns:a16="http://schemas.microsoft.com/office/drawing/2014/main" id="{00000000-0008-0000-0D00-000025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110" name="image17.jpg">
          <a:extLst>
            <a:ext uri="{FF2B5EF4-FFF2-40B4-BE49-F238E27FC236}">
              <a16:creationId xmlns:a16="http://schemas.microsoft.com/office/drawing/2014/main" id="{00000000-0008-0000-0D00-000026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111" name="image3.png">
          <a:extLst>
            <a:ext uri="{FF2B5EF4-FFF2-40B4-BE49-F238E27FC236}">
              <a16:creationId xmlns:a16="http://schemas.microsoft.com/office/drawing/2014/main" id="{00000000-0008-0000-0D00-000027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112" name="image17.jpg">
          <a:extLst>
            <a:ext uri="{FF2B5EF4-FFF2-40B4-BE49-F238E27FC236}">
              <a16:creationId xmlns:a16="http://schemas.microsoft.com/office/drawing/2014/main" id="{00000000-0008-0000-0D00-000028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113" name="image3.png">
          <a:extLst>
            <a:ext uri="{FF2B5EF4-FFF2-40B4-BE49-F238E27FC236}">
              <a16:creationId xmlns:a16="http://schemas.microsoft.com/office/drawing/2014/main" id="{00000000-0008-0000-0D00-000029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114" name="image17.jpg">
          <a:extLst>
            <a:ext uri="{FF2B5EF4-FFF2-40B4-BE49-F238E27FC236}">
              <a16:creationId xmlns:a16="http://schemas.microsoft.com/office/drawing/2014/main" id="{00000000-0008-0000-0D00-00002A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3115" name="image3.png">
          <a:extLst>
            <a:ext uri="{FF2B5EF4-FFF2-40B4-BE49-F238E27FC236}">
              <a16:creationId xmlns:a16="http://schemas.microsoft.com/office/drawing/2014/main" id="{00000000-0008-0000-0D00-00002B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116" name="image17.jpg">
          <a:extLst>
            <a:ext uri="{FF2B5EF4-FFF2-40B4-BE49-F238E27FC236}">
              <a16:creationId xmlns:a16="http://schemas.microsoft.com/office/drawing/2014/main" id="{00000000-0008-0000-0D00-00002C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117" name="image3.png">
          <a:extLst>
            <a:ext uri="{FF2B5EF4-FFF2-40B4-BE49-F238E27FC236}">
              <a16:creationId xmlns:a16="http://schemas.microsoft.com/office/drawing/2014/main" id="{00000000-0008-0000-0D00-00002D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118" name="image17.jpg">
          <a:extLst>
            <a:ext uri="{FF2B5EF4-FFF2-40B4-BE49-F238E27FC236}">
              <a16:creationId xmlns:a16="http://schemas.microsoft.com/office/drawing/2014/main" id="{00000000-0008-0000-0D00-00002E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119" name="image3.png">
          <a:extLst>
            <a:ext uri="{FF2B5EF4-FFF2-40B4-BE49-F238E27FC236}">
              <a16:creationId xmlns:a16="http://schemas.microsoft.com/office/drawing/2014/main" id="{00000000-0008-0000-0D00-00002F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120" name="image17.jpg">
          <a:extLst>
            <a:ext uri="{FF2B5EF4-FFF2-40B4-BE49-F238E27FC236}">
              <a16:creationId xmlns:a16="http://schemas.microsoft.com/office/drawing/2014/main" id="{00000000-0008-0000-0D00-000030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121" name="image3.png">
          <a:extLst>
            <a:ext uri="{FF2B5EF4-FFF2-40B4-BE49-F238E27FC236}">
              <a16:creationId xmlns:a16="http://schemas.microsoft.com/office/drawing/2014/main" id="{00000000-0008-0000-0D00-000031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122" name="image17.jpg">
          <a:extLst>
            <a:ext uri="{FF2B5EF4-FFF2-40B4-BE49-F238E27FC236}">
              <a16:creationId xmlns:a16="http://schemas.microsoft.com/office/drawing/2014/main" id="{00000000-0008-0000-0D00-000032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3123" name="image3.png">
          <a:extLst>
            <a:ext uri="{FF2B5EF4-FFF2-40B4-BE49-F238E27FC236}">
              <a16:creationId xmlns:a16="http://schemas.microsoft.com/office/drawing/2014/main" id="{00000000-0008-0000-0D00-000033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124" name="image17.jpg">
          <a:extLst>
            <a:ext uri="{FF2B5EF4-FFF2-40B4-BE49-F238E27FC236}">
              <a16:creationId xmlns:a16="http://schemas.microsoft.com/office/drawing/2014/main" id="{00000000-0008-0000-0D00-000034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125" name="image3.png">
          <a:extLst>
            <a:ext uri="{FF2B5EF4-FFF2-40B4-BE49-F238E27FC236}">
              <a16:creationId xmlns:a16="http://schemas.microsoft.com/office/drawing/2014/main" id="{00000000-0008-0000-0D00-000035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126" name="image17.jpg">
          <a:extLst>
            <a:ext uri="{FF2B5EF4-FFF2-40B4-BE49-F238E27FC236}">
              <a16:creationId xmlns:a16="http://schemas.microsoft.com/office/drawing/2014/main" id="{00000000-0008-0000-0D00-000036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127" name="image3.png">
          <a:extLst>
            <a:ext uri="{FF2B5EF4-FFF2-40B4-BE49-F238E27FC236}">
              <a16:creationId xmlns:a16="http://schemas.microsoft.com/office/drawing/2014/main" id="{00000000-0008-0000-0D00-000037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128" name="image17.jpg">
          <a:extLst>
            <a:ext uri="{FF2B5EF4-FFF2-40B4-BE49-F238E27FC236}">
              <a16:creationId xmlns:a16="http://schemas.microsoft.com/office/drawing/2014/main" id="{00000000-0008-0000-0D00-000038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129" name="image3.png">
          <a:extLst>
            <a:ext uri="{FF2B5EF4-FFF2-40B4-BE49-F238E27FC236}">
              <a16:creationId xmlns:a16="http://schemas.microsoft.com/office/drawing/2014/main" id="{00000000-0008-0000-0D00-000039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130" name="image17.jpg">
          <a:extLst>
            <a:ext uri="{FF2B5EF4-FFF2-40B4-BE49-F238E27FC236}">
              <a16:creationId xmlns:a16="http://schemas.microsoft.com/office/drawing/2014/main" id="{00000000-0008-0000-0D00-00003A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3131" name="image3.png">
          <a:extLst>
            <a:ext uri="{FF2B5EF4-FFF2-40B4-BE49-F238E27FC236}">
              <a16:creationId xmlns:a16="http://schemas.microsoft.com/office/drawing/2014/main" id="{00000000-0008-0000-0D00-00003B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132" name="image17.jpg">
          <a:extLst>
            <a:ext uri="{FF2B5EF4-FFF2-40B4-BE49-F238E27FC236}">
              <a16:creationId xmlns:a16="http://schemas.microsoft.com/office/drawing/2014/main" id="{00000000-0008-0000-0D00-00003C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133" name="image3.png">
          <a:extLst>
            <a:ext uri="{FF2B5EF4-FFF2-40B4-BE49-F238E27FC236}">
              <a16:creationId xmlns:a16="http://schemas.microsoft.com/office/drawing/2014/main" id="{00000000-0008-0000-0D00-00003D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134" name="image17.jpg">
          <a:extLst>
            <a:ext uri="{FF2B5EF4-FFF2-40B4-BE49-F238E27FC236}">
              <a16:creationId xmlns:a16="http://schemas.microsoft.com/office/drawing/2014/main" id="{00000000-0008-0000-0D00-00003E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135" name="image3.png">
          <a:extLst>
            <a:ext uri="{FF2B5EF4-FFF2-40B4-BE49-F238E27FC236}">
              <a16:creationId xmlns:a16="http://schemas.microsoft.com/office/drawing/2014/main" id="{00000000-0008-0000-0D00-00003F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136" name="image17.jpg">
          <a:extLst>
            <a:ext uri="{FF2B5EF4-FFF2-40B4-BE49-F238E27FC236}">
              <a16:creationId xmlns:a16="http://schemas.microsoft.com/office/drawing/2014/main" id="{00000000-0008-0000-0D00-000040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137" name="image3.png">
          <a:extLst>
            <a:ext uri="{FF2B5EF4-FFF2-40B4-BE49-F238E27FC236}">
              <a16:creationId xmlns:a16="http://schemas.microsoft.com/office/drawing/2014/main" id="{00000000-0008-0000-0D00-000041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138" name="image17.jpg">
          <a:extLst>
            <a:ext uri="{FF2B5EF4-FFF2-40B4-BE49-F238E27FC236}">
              <a16:creationId xmlns:a16="http://schemas.microsoft.com/office/drawing/2014/main" id="{00000000-0008-0000-0D00-000042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3139" name="image3.png">
          <a:extLst>
            <a:ext uri="{FF2B5EF4-FFF2-40B4-BE49-F238E27FC236}">
              <a16:creationId xmlns:a16="http://schemas.microsoft.com/office/drawing/2014/main" id="{00000000-0008-0000-0D00-000043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140" name="image17.jpg">
          <a:extLst>
            <a:ext uri="{FF2B5EF4-FFF2-40B4-BE49-F238E27FC236}">
              <a16:creationId xmlns:a16="http://schemas.microsoft.com/office/drawing/2014/main" id="{00000000-0008-0000-0D00-000044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141" name="image3.png">
          <a:extLst>
            <a:ext uri="{FF2B5EF4-FFF2-40B4-BE49-F238E27FC236}">
              <a16:creationId xmlns:a16="http://schemas.microsoft.com/office/drawing/2014/main" id="{00000000-0008-0000-0D00-000045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142" name="image17.jpg">
          <a:extLst>
            <a:ext uri="{FF2B5EF4-FFF2-40B4-BE49-F238E27FC236}">
              <a16:creationId xmlns:a16="http://schemas.microsoft.com/office/drawing/2014/main" id="{00000000-0008-0000-0D00-000046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143" name="image3.png">
          <a:extLst>
            <a:ext uri="{FF2B5EF4-FFF2-40B4-BE49-F238E27FC236}">
              <a16:creationId xmlns:a16="http://schemas.microsoft.com/office/drawing/2014/main" id="{00000000-0008-0000-0D00-000047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144" name="image17.jpg">
          <a:extLst>
            <a:ext uri="{FF2B5EF4-FFF2-40B4-BE49-F238E27FC236}">
              <a16:creationId xmlns:a16="http://schemas.microsoft.com/office/drawing/2014/main" id="{00000000-0008-0000-0D00-000048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145" name="image3.png">
          <a:extLst>
            <a:ext uri="{FF2B5EF4-FFF2-40B4-BE49-F238E27FC236}">
              <a16:creationId xmlns:a16="http://schemas.microsoft.com/office/drawing/2014/main" id="{00000000-0008-0000-0D00-000049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146" name="image17.jpg">
          <a:extLst>
            <a:ext uri="{FF2B5EF4-FFF2-40B4-BE49-F238E27FC236}">
              <a16:creationId xmlns:a16="http://schemas.microsoft.com/office/drawing/2014/main" id="{00000000-0008-0000-0D00-00004A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3147" name="image3.png">
          <a:extLst>
            <a:ext uri="{FF2B5EF4-FFF2-40B4-BE49-F238E27FC236}">
              <a16:creationId xmlns:a16="http://schemas.microsoft.com/office/drawing/2014/main" id="{00000000-0008-0000-0D00-00004B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148" name="image17.jpg">
          <a:extLst>
            <a:ext uri="{FF2B5EF4-FFF2-40B4-BE49-F238E27FC236}">
              <a16:creationId xmlns:a16="http://schemas.microsoft.com/office/drawing/2014/main" id="{00000000-0008-0000-0D00-00004C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149" name="image3.png">
          <a:extLst>
            <a:ext uri="{FF2B5EF4-FFF2-40B4-BE49-F238E27FC236}">
              <a16:creationId xmlns:a16="http://schemas.microsoft.com/office/drawing/2014/main" id="{00000000-0008-0000-0D00-00004D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150" name="image17.jpg">
          <a:extLst>
            <a:ext uri="{FF2B5EF4-FFF2-40B4-BE49-F238E27FC236}">
              <a16:creationId xmlns:a16="http://schemas.microsoft.com/office/drawing/2014/main" id="{00000000-0008-0000-0D00-00004E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151" name="image3.png">
          <a:extLst>
            <a:ext uri="{FF2B5EF4-FFF2-40B4-BE49-F238E27FC236}">
              <a16:creationId xmlns:a16="http://schemas.microsoft.com/office/drawing/2014/main" id="{00000000-0008-0000-0D00-00004F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152" name="image17.jpg">
          <a:extLst>
            <a:ext uri="{FF2B5EF4-FFF2-40B4-BE49-F238E27FC236}">
              <a16:creationId xmlns:a16="http://schemas.microsoft.com/office/drawing/2014/main" id="{00000000-0008-0000-0D00-000050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153" name="image3.png">
          <a:extLst>
            <a:ext uri="{FF2B5EF4-FFF2-40B4-BE49-F238E27FC236}">
              <a16:creationId xmlns:a16="http://schemas.microsoft.com/office/drawing/2014/main" id="{00000000-0008-0000-0D00-000051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154" name="image17.jpg">
          <a:extLst>
            <a:ext uri="{FF2B5EF4-FFF2-40B4-BE49-F238E27FC236}">
              <a16:creationId xmlns:a16="http://schemas.microsoft.com/office/drawing/2014/main" id="{00000000-0008-0000-0D00-000052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3155" name="image3.png">
          <a:extLst>
            <a:ext uri="{FF2B5EF4-FFF2-40B4-BE49-F238E27FC236}">
              <a16:creationId xmlns:a16="http://schemas.microsoft.com/office/drawing/2014/main" id="{00000000-0008-0000-0D00-000053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156" name="image17.jpg">
          <a:extLst>
            <a:ext uri="{FF2B5EF4-FFF2-40B4-BE49-F238E27FC236}">
              <a16:creationId xmlns:a16="http://schemas.microsoft.com/office/drawing/2014/main" id="{00000000-0008-0000-0D00-000054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157" name="image3.png">
          <a:extLst>
            <a:ext uri="{FF2B5EF4-FFF2-40B4-BE49-F238E27FC236}">
              <a16:creationId xmlns:a16="http://schemas.microsoft.com/office/drawing/2014/main" id="{00000000-0008-0000-0D00-000055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158" name="image17.jpg">
          <a:extLst>
            <a:ext uri="{FF2B5EF4-FFF2-40B4-BE49-F238E27FC236}">
              <a16:creationId xmlns:a16="http://schemas.microsoft.com/office/drawing/2014/main" id="{00000000-0008-0000-0D00-000056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159" name="image3.png">
          <a:extLst>
            <a:ext uri="{FF2B5EF4-FFF2-40B4-BE49-F238E27FC236}">
              <a16:creationId xmlns:a16="http://schemas.microsoft.com/office/drawing/2014/main" id="{00000000-0008-0000-0D00-000057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160" name="image17.jpg">
          <a:extLst>
            <a:ext uri="{FF2B5EF4-FFF2-40B4-BE49-F238E27FC236}">
              <a16:creationId xmlns:a16="http://schemas.microsoft.com/office/drawing/2014/main" id="{00000000-0008-0000-0D00-000058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161" name="image3.png">
          <a:extLst>
            <a:ext uri="{FF2B5EF4-FFF2-40B4-BE49-F238E27FC236}">
              <a16:creationId xmlns:a16="http://schemas.microsoft.com/office/drawing/2014/main" id="{00000000-0008-0000-0D00-000059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162" name="image17.jpg">
          <a:extLst>
            <a:ext uri="{FF2B5EF4-FFF2-40B4-BE49-F238E27FC236}">
              <a16:creationId xmlns:a16="http://schemas.microsoft.com/office/drawing/2014/main" id="{00000000-0008-0000-0D00-00005A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3163" name="image3.png">
          <a:extLst>
            <a:ext uri="{FF2B5EF4-FFF2-40B4-BE49-F238E27FC236}">
              <a16:creationId xmlns:a16="http://schemas.microsoft.com/office/drawing/2014/main" id="{00000000-0008-0000-0D00-00005B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164" name="image17.jpg">
          <a:extLst>
            <a:ext uri="{FF2B5EF4-FFF2-40B4-BE49-F238E27FC236}">
              <a16:creationId xmlns:a16="http://schemas.microsoft.com/office/drawing/2014/main" id="{00000000-0008-0000-0D00-00005C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165" name="image3.png">
          <a:extLst>
            <a:ext uri="{FF2B5EF4-FFF2-40B4-BE49-F238E27FC236}">
              <a16:creationId xmlns:a16="http://schemas.microsoft.com/office/drawing/2014/main" id="{00000000-0008-0000-0D00-00005D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166" name="image17.jpg">
          <a:extLst>
            <a:ext uri="{FF2B5EF4-FFF2-40B4-BE49-F238E27FC236}">
              <a16:creationId xmlns:a16="http://schemas.microsoft.com/office/drawing/2014/main" id="{00000000-0008-0000-0D00-00005E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167" name="image3.png">
          <a:extLst>
            <a:ext uri="{FF2B5EF4-FFF2-40B4-BE49-F238E27FC236}">
              <a16:creationId xmlns:a16="http://schemas.microsoft.com/office/drawing/2014/main" id="{00000000-0008-0000-0D00-00005F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168" name="image17.jpg">
          <a:extLst>
            <a:ext uri="{FF2B5EF4-FFF2-40B4-BE49-F238E27FC236}">
              <a16:creationId xmlns:a16="http://schemas.microsoft.com/office/drawing/2014/main" id="{00000000-0008-0000-0D00-000060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169" name="image3.png">
          <a:extLst>
            <a:ext uri="{FF2B5EF4-FFF2-40B4-BE49-F238E27FC236}">
              <a16:creationId xmlns:a16="http://schemas.microsoft.com/office/drawing/2014/main" id="{00000000-0008-0000-0D00-000061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170" name="image17.jpg">
          <a:extLst>
            <a:ext uri="{FF2B5EF4-FFF2-40B4-BE49-F238E27FC236}">
              <a16:creationId xmlns:a16="http://schemas.microsoft.com/office/drawing/2014/main" id="{00000000-0008-0000-0D00-000062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3171" name="image3.png">
          <a:extLst>
            <a:ext uri="{FF2B5EF4-FFF2-40B4-BE49-F238E27FC236}">
              <a16:creationId xmlns:a16="http://schemas.microsoft.com/office/drawing/2014/main" id="{00000000-0008-0000-0D00-000063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172" name="image17.jpg">
          <a:extLst>
            <a:ext uri="{FF2B5EF4-FFF2-40B4-BE49-F238E27FC236}">
              <a16:creationId xmlns:a16="http://schemas.microsoft.com/office/drawing/2014/main" id="{00000000-0008-0000-0D00-000064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173" name="image3.png">
          <a:extLst>
            <a:ext uri="{FF2B5EF4-FFF2-40B4-BE49-F238E27FC236}">
              <a16:creationId xmlns:a16="http://schemas.microsoft.com/office/drawing/2014/main" id="{00000000-0008-0000-0D00-000065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174" name="image17.jpg">
          <a:extLst>
            <a:ext uri="{FF2B5EF4-FFF2-40B4-BE49-F238E27FC236}">
              <a16:creationId xmlns:a16="http://schemas.microsoft.com/office/drawing/2014/main" id="{00000000-0008-0000-0D00-000066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175" name="image3.png">
          <a:extLst>
            <a:ext uri="{FF2B5EF4-FFF2-40B4-BE49-F238E27FC236}">
              <a16:creationId xmlns:a16="http://schemas.microsoft.com/office/drawing/2014/main" id="{00000000-0008-0000-0D00-000067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176" name="image17.jpg">
          <a:extLst>
            <a:ext uri="{FF2B5EF4-FFF2-40B4-BE49-F238E27FC236}">
              <a16:creationId xmlns:a16="http://schemas.microsoft.com/office/drawing/2014/main" id="{00000000-0008-0000-0D00-000068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177" name="image3.png">
          <a:extLst>
            <a:ext uri="{FF2B5EF4-FFF2-40B4-BE49-F238E27FC236}">
              <a16:creationId xmlns:a16="http://schemas.microsoft.com/office/drawing/2014/main" id="{00000000-0008-0000-0D00-000069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178" name="image17.jpg">
          <a:extLst>
            <a:ext uri="{FF2B5EF4-FFF2-40B4-BE49-F238E27FC236}">
              <a16:creationId xmlns:a16="http://schemas.microsoft.com/office/drawing/2014/main" id="{00000000-0008-0000-0D00-00006A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3179" name="image3.png">
          <a:extLst>
            <a:ext uri="{FF2B5EF4-FFF2-40B4-BE49-F238E27FC236}">
              <a16:creationId xmlns:a16="http://schemas.microsoft.com/office/drawing/2014/main" id="{00000000-0008-0000-0D00-00006B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180" name="image17.jpg">
          <a:extLst>
            <a:ext uri="{FF2B5EF4-FFF2-40B4-BE49-F238E27FC236}">
              <a16:creationId xmlns:a16="http://schemas.microsoft.com/office/drawing/2014/main" id="{00000000-0008-0000-0D00-00006C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181" name="image3.png">
          <a:extLst>
            <a:ext uri="{FF2B5EF4-FFF2-40B4-BE49-F238E27FC236}">
              <a16:creationId xmlns:a16="http://schemas.microsoft.com/office/drawing/2014/main" id="{00000000-0008-0000-0D00-00006D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182" name="image17.jpg">
          <a:extLst>
            <a:ext uri="{FF2B5EF4-FFF2-40B4-BE49-F238E27FC236}">
              <a16:creationId xmlns:a16="http://schemas.microsoft.com/office/drawing/2014/main" id="{00000000-0008-0000-0D00-00006E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183" name="image3.png">
          <a:extLst>
            <a:ext uri="{FF2B5EF4-FFF2-40B4-BE49-F238E27FC236}">
              <a16:creationId xmlns:a16="http://schemas.microsoft.com/office/drawing/2014/main" id="{00000000-0008-0000-0D00-00006F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184" name="image17.jpg">
          <a:extLst>
            <a:ext uri="{FF2B5EF4-FFF2-40B4-BE49-F238E27FC236}">
              <a16:creationId xmlns:a16="http://schemas.microsoft.com/office/drawing/2014/main" id="{00000000-0008-0000-0D00-000070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185" name="image3.png">
          <a:extLst>
            <a:ext uri="{FF2B5EF4-FFF2-40B4-BE49-F238E27FC236}">
              <a16:creationId xmlns:a16="http://schemas.microsoft.com/office/drawing/2014/main" id="{00000000-0008-0000-0D00-000071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186" name="image17.jpg">
          <a:extLst>
            <a:ext uri="{FF2B5EF4-FFF2-40B4-BE49-F238E27FC236}">
              <a16:creationId xmlns:a16="http://schemas.microsoft.com/office/drawing/2014/main" id="{00000000-0008-0000-0D00-000072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3187" name="image3.png">
          <a:extLst>
            <a:ext uri="{FF2B5EF4-FFF2-40B4-BE49-F238E27FC236}">
              <a16:creationId xmlns:a16="http://schemas.microsoft.com/office/drawing/2014/main" id="{00000000-0008-0000-0D00-000073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188" name="image17.jpg">
          <a:extLst>
            <a:ext uri="{FF2B5EF4-FFF2-40B4-BE49-F238E27FC236}">
              <a16:creationId xmlns:a16="http://schemas.microsoft.com/office/drawing/2014/main" id="{00000000-0008-0000-0D00-000074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189" name="image3.png">
          <a:extLst>
            <a:ext uri="{FF2B5EF4-FFF2-40B4-BE49-F238E27FC236}">
              <a16:creationId xmlns:a16="http://schemas.microsoft.com/office/drawing/2014/main" id="{00000000-0008-0000-0D00-000075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190" name="image17.jpg">
          <a:extLst>
            <a:ext uri="{FF2B5EF4-FFF2-40B4-BE49-F238E27FC236}">
              <a16:creationId xmlns:a16="http://schemas.microsoft.com/office/drawing/2014/main" id="{00000000-0008-0000-0D00-000076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191" name="image3.png">
          <a:extLst>
            <a:ext uri="{FF2B5EF4-FFF2-40B4-BE49-F238E27FC236}">
              <a16:creationId xmlns:a16="http://schemas.microsoft.com/office/drawing/2014/main" id="{00000000-0008-0000-0D00-000077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192" name="image17.jpg">
          <a:extLst>
            <a:ext uri="{FF2B5EF4-FFF2-40B4-BE49-F238E27FC236}">
              <a16:creationId xmlns:a16="http://schemas.microsoft.com/office/drawing/2014/main" id="{00000000-0008-0000-0D00-000078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193" name="image3.png">
          <a:extLst>
            <a:ext uri="{FF2B5EF4-FFF2-40B4-BE49-F238E27FC236}">
              <a16:creationId xmlns:a16="http://schemas.microsoft.com/office/drawing/2014/main" id="{00000000-0008-0000-0D00-000079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194" name="image17.jpg">
          <a:extLst>
            <a:ext uri="{FF2B5EF4-FFF2-40B4-BE49-F238E27FC236}">
              <a16:creationId xmlns:a16="http://schemas.microsoft.com/office/drawing/2014/main" id="{00000000-0008-0000-0D00-00007A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3195" name="image3.png">
          <a:extLst>
            <a:ext uri="{FF2B5EF4-FFF2-40B4-BE49-F238E27FC236}">
              <a16:creationId xmlns:a16="http://schemas.microsoft.com/office/drawing/2014/main" id="{00000000-0008-0000-0D00-00007B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196" name="image17.jpg">
          <a:extLst>
            <a:ext uri="{FF2B5EF4-FFF2-40B4-BE49-F238E27FC236}">
              <a16:creationId xmlns:a16="http://schemas.microsoft.com/office/drawing/2014/main" id="{00000000-0008-0000-0D00-00007C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197" name="image3.png">
          <a:extLst>
            <a:ext uri="{FF2B5EF4-FFF2-40B4-BE49-F238E27FC236}">
              <a16:creationId xmlns:a16="http://schemas.microsoft.com/office/drawing/2014/main" id="{00000000-0008-0000-0D00-00007D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198" name="image17.jpg">
          <a:extLst>
            <a:ext uri="{FF2B5EF4-FFF2-40B4-BE49-F238E27FC236}">
              <a16:creationId xmlns:a16="http://schemas.microsoft.com/office/drawing/2014/main" id="{00000000-0008-0000-0D00-00007E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199" name="image3.png">
          <a:extLst>
            <a:ext uri="{FF2B5EF4-FFF2-40B4-BE49-F238E27FC236}">
              <a16:creationId xmlns:a16="http://schemas.microsoft.com/office/drawing/2014/main" id="{00000000-0008-0000-0D00-00007F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200" name="image17.jpg">
          <a:extLst>
            <a:ext uri="{FF2B5EF4-FFF2-40B4-BE49-F238E27FC236}">
              <a16:creationId xmlns:a16="http://schemas.microsoft.com/office/drawing/2014/main" id="{00000000-0008-0000-0D00-000080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201" name="image3.png">
          <a:extLst>
            <a:ext uri="{FF2B5EF4-FFF2-40B4-BE49-F238E27FC236}">
              <a16:creationId xmlns:a16="http://schemas.microsoft.com/office/drawing/2014/main" id="{00000000-0008-0000-0D00-000081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202" name="image17.jpg">
          <a:extLst>
            <a:ext uri="{FF2B5EF4-FFF2-40B4-BE49-F238E27FC236}">
              <a16:creationId xmlns:a16="http://schemas.microsoft.com/office/drawing/2014/main" id="{00000000-0008-0000-0D00-000082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3203" name="image3.png">
          <a:extLst>
            <a:ext uri="{FF2B5EF4-FFF2-40B4-BE49-F238E27FC236}">
              <a16:creationId xmlns:a16="http://schemas.microsoft.com/office/drawing/2014/main" id="{00000000-0008-0000-0D00-000083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204" name="image17.jpg">
          <a:extLst>
            <a:ext uri="{FF2B5EF4-FFF2-40B4-BE49-F238E27FC236}">
              <a16:creationId xmlns:a16="http://schemas.microsoft.com/office/drawing/2014/main" id="{00000000-0008-0000-0D00-000084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205" name="image3.png">
          <a:extLst>
            <a:ext uri="{FF2B5EF4-FFF2-40B4-BE49-F238E27FC236}">
              <a16:creationId xmlns:a16="http://schemas.microsoft.com/office/drawing/2014/main" id="{00000000-0008-0000-0D00-000085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206" name="image17.jpg">
          <a:extLst>
            <a:ext uri="{FF2B5EF4-FFF2-40B4-BE49-F238E27FC236}">
              <a16:creationId xmlns:a16="http://schemas.microsoft.com/office/drawing/2014/main" id="{00000000-0008-0000-0D00-000086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207" name="image3.png">
          <a:extLst>
            <a:ext uri="{FF2B5EF4-FFF2-40B4-BE49-F238E27FC236}">
              <a16:creationId xmlns:a16="http://schemas.microsoft.com/office/drawing/2014/main" id="{00000000-0008-0000-0D00-000087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208" name="image17.jpg">
          <a:extLst>
            <a:ext uri="{FF2B5EF4-FFF2-40B4-BE49-F238E27FC236}">
              <a16:creationId xmlns:a16="http://schemas.microsoft.com/office/drawing/2014/main" id="{00000000-0008-0000-0D00-000088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209" name="image3.png">
          <a:extLst>
            <a:ext uri="{FF2B5EF4-FFF2-40B4-BE49-F238E27FC236}">
              <a16:creationId xmlns:a16="http://schemas.microsoft.com/office/drawing/2014/main" id="{00000000-0008-0000-0D00-000089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210" name="image17.jpg">
          <a:extLst>
            <a:ext uri="{FF2B5EF4-FFF2-40B4-BE49-F238E27FC236}">
              <a16:creationId xmlns:a16="http://schemas.microsoft.com/office/drawing/2014/main" id="{00000000-0008-0000-0D00-00008A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3211" name="image3.png">
          <a:extLst>
            <a:ext uri="{FF2B5EF4-FFF2-40B4-BE49-F238E27FC236}">
              <a16:creationId xmlns:a16="http://schemas.microsoft.com/office/drawing/2014/main" id="{00000000-0008-0000-0D00-00008B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212" name="image17.jpg">
          <a:extLst>
            <a:ext uri="{FF2B5EF4-FFF2-40B4-BE49-F238E27FC236}">
              <a16:creationId xmlns:a16="http://schemas.microsoft.com/office/drawing/2014/main" id="{00000000-0008-0000-0D00-00008C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213" name="image3.png">
          <a:extLst>
            <a:ext uri="{FF2B5EF4-FFF2-40B4-BE49-F238E27FC236}">
              <a16:creationId xmlns:a16="http://schemas.microsoft.com/office/drawing/2014/main" id="{00000000-0008-0000-0D00-00008D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214" name="image17.jpg">
          <a:extLst>
            <a:ext uri="{FF2B5EF4-FFF2-40B4-BE49-F238E27FC236}">
              <a16:creationId xmlns:a16="http://schemas.microsoft.com/office/drawing/2014/main" id="{00000000-0008-0000-0D00-00008E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215" name="image3.png">
          <a:extLst>
            <a:ext uri="{FF2B5EF4-FFF2-40B4-BE49-F238E27FC236}">
              <a16:creationId xmlns:a16="http://schemas.microsoft.com/office/drawing/2014/main" id="{00000000-0008-0000-0D00-00008F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216" name="image17.jpg">
          <a:extLst>
            <a:ext uri="{FF2B5EF4-FFF2-40B4-BE49-F238E27FC236}">
              <a16:creationId xmlns:a16="http://schemas.microsoft.com/office/drawing/2014/main" id="{00000000-0008-0000-0D00-000090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217" name="image3.png">
          <a:extLst>
            <a:ext uri="{FF2B5EF4-FFF2-40B4-BE49-F238E27FC236}">
              <a16:creationId xmlns:a16="http://schemas.microsoft.com/office/drawing/2014/main" id="{00000000-0008-0000-0D00-000091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218" name="image17.jpg">
          <a:extLst>
            <a:ext uri="{FF2B5EF4-FFF2-40B4-BE49-F238E27FC236}">
              <a16:creationId xmlns:a16="http://schemas.microsoft.com/office/drawing/2014/main" id="{00000000-0008-0000-0D00-000092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3219" name="image3.png">
          <a:extLst>
            <a:ext uri="{FF2B5EF4-FFF2-40B4-BE49-F238E27FC236}">
              <a16:creationId xmlns:a16="http://schemas.microsoft.com/office/drawing/2014/main" id="{00000000-0008-0000-0D00-000093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220" name="image17.jpg">
          <a:extLst>
            <a:ext uri="{FF2B5EF4-FFF2-40B4-BE49-F238E27FC236}">
              <a16:creationId xmlns:a16="http://schemas.microsoft.com/office/drawing/2014/main" id="{00000000-0008-0000-0D00-000094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221" name="image3.png">
          <a:extLst>
            <a:ext uri="{FF2B5EF4-FFF2-40B4-BE49-F238E27FC236}">
              <a16:creationId xmlns:a16="http://schemas.microsoft.com/office/drawing/2014/main" id="{00000000-0008-0000-0D00-000095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222" name="image17.jpg">
          <a:extLst>
            <a:ext uri="{FF2B5EF4-FFF2-40B4-BE49-F238E27FC236}">
              <a16:creationId xmlns:a16="http://schemas.microsoft.com/office/drawing/2014/main" id="{00000000-0008-0000-0D00-000096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223" name="image3.png">
          <a:extLst>
            <a:ext uri="{FF2B5EF4-FFF2-40B4-BE49-F238E27FC236}">
              <a16:creationId xmlns:a16="http://schemas.microsoft.com/office/drawing/2014/main" id="{00000000-0008-0000-0D00-000097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224" name="image17.jpg">
          <a:extLst>
            <a:ext uri="{FF2B5EF4-FFF2-40B4-BE49-F238E27FC236}">
              <a16:creationId xmlns:a16="http://schemas.microsoft.com/office/drawing/2014/main" id="{00000000-0008-0000-0D00-000098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225" name="image3.png">
          <a:extLst>
            <a:ext uri="{FF2B5EF4-FFF2-40B4-BE49-F238E27FC236}">
              <a16:creationId xmlns:a16="http://schemas.microsoft.com/office/drawing/2014/main" id="{00000000-0008-0000-0D00-000099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226" name="image17.jpg">
          <a:extLst>
            <a:ext uri="{FF2B5EF4-FFF2-40B4-BE49-F238E27FC236}">
              <a16:creationId xmlns:a16="http://schemas.microsoft.com/office/drawing/2014/main" id="{00000000-0008-0000-0D00-00009A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3227" name="image3.png">
          <a:extLst>
            <a:ext uri="{FF2B5EF4-FFF2-40B4-BE49-F238E27FC236}">
              <a16:creationId xmlns:a16="http://schemas.microsoft.com/office/drawing/2014/main" id="{00000000-0008-0000-0D00-00009B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228" name="image17.jpg">
          <a:extLst>
            <a:ext uri="{FF2B5EF4-FFF2-40B4-BE49-F238E27FC236}">
              <a16:creationId xmlns:a16="http://schemas.microsoft.com/office/drawing/2014/main" id="{00000000-0008-0000-0D00-00009C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229" name="image3.png">
          <a:extLst>
            <a:ext uri="{FF2B5EF4-FFF2-40B4-BE49-F238E27FC236}">
              <a16:creationId xmlns:a16="http://schemas.microsoft.com/office/drawing/2014/main" id="{00000000-0008-0000-0D00-00009D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230" name="image17.jpg">
          <a:extLst>
            <a:ext uri="{FF2B5EF4-FFF2-40B4-BE49-F238E27FC236}">
              <a16:creationId xmlns:a16="http://schemas.microsoft.com/office/drawing/2014/main" id="{00000000-0008-0000-0D00-00009E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231" name="image3.png">
          <a:extLst>
            <a:ext uri="{FF2B5EF4-FFF2-40B4-BE49-F238E27FC236}">
              <a16:creationId xmlns:a16="http://schemas.microsoft.com/office/drawing/2014/main" id="{00000000-0008-0000-0D00-00009F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232" name="image17.jpg">
          <a:extLst>
            <a:ext uri="{FF2B5EF4-FFF2-40B4-BE49-F238E27FC236}">
              <a16:creationId xmlns:a16="http://schemas.microsoft.com/office/drawing/2014/main" id="{00000000-0008-0000-0D00-0000A0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233" name="image3.png">
          <a:extLst>
            <a:ext uri="{FF2B5EF4-FFF2-40B4-BE49-F238E27FC236}">
              <a16:creationId xmlns:a16="http://schemas.microsoft.com/office/drawing/2014/main" id="{00000000-0008-0000-0D00-0000A1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234" name="image17.jpg">
          <a:extLst>
            <a:ext uri="{FF2B5EF4-FFF2-40B4-BE49-F238E27FC236}">
              <a16:creationId xmlns:a16="http://schemas.microsoft.com/office/drawing/2014/main" id="{00000000-0008-0000-0D00-0000A2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3235" name="image3.png">
          <a:extLst>
            <a:ext uri="{FF2B5EF4-FFF2-40B4-BE49-F238E27FC236}">
              <a16:creationId xmlns:a16="http://schemas.microsoft.com/office/drawing/2014/main" id="{00000000-0008-0000-0D00-0000A3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236" name="image17.jpg">
          <a:extLst>
            <a:ext uri="{FF2B5EF4-FFF2-40B4-BE49-F238E27FC236}">
              <a16:creationId xmlns:a16="http://schemas.microsoft.com/office/drawing/2014/main" id="{00000000-0008-0000-0D00-0000A4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237" name="image3.png">
          <a:extLst>
            <a:ext uri="{FF2B5EF4-FFF2-40B4-BE49-F238E27FC236}">
              <a16:creationId xmlns:a16="http://schemas.microsoft.com/office/drawing/2014/main" id="{00000000-0008-0000-0D00-0000A5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238" name="image17.jpg">
          <a:extLst>
            <a:ext uri="{FF2B5EF4-FFF2-40B4-BE49-F238E27FC236}">
              <a16:creationId xmlns:a16="http://schemas.microsoft.com/office/drawing/2014/main" id="{00000000-0008-0000-0D00-0000A6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239" name="image3.png">
          <a:extLst>
            <a:ext uri="{FF2B5EF4-FFF2-40B4-BE49-F238E27FC236}">
              <a16:creationId xmlns:a16="http://schemas.microsoft.com/office/drawing/2014/main" id="{00000000-0008-0000-0D00-0000A7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240" name="image17.jpg">
          <a:extLst>
            <a:ext uri="{FF2B5EF4-FFF2-40B4-BE49-F238E27FC236}">
              <a16:creationId xmlns:a16="http://schemas.microsoft.com/office/drawing/2014/main" id="{00000000-0008-0000-0D00-0000A8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241" name="image3.png">
          <a:extLst>
            <a:ext uri="{FF2B5EF4-FFF2-40B4-BE49-F238E27FC236}">
              <a16:creationId xmlns:a16="http://schemas.microsoft.com/office/drawing/2014/main" id="{00000000-0008-0000-0D00-0000A9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242" name="image17.jpg">
          <a:extLst>
            <a:ext uri="{FF2B5EF4-FFF2-40B4-BE49-F238E27FC236}">
              <a16:creationId xmlns:a16="http://schemas.microsoft.com/office/drawing/2014/main" id="{00000000-0008-0000-0D00-0000AA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243" name="image3.png">
          <a:extLst>
            <a:ext uri="{FF2B5EF4-FFF2-40B4-BE49-F238E27FC236}">
              <a16:creationId xmlns:a16="http://schemas.microsoft.com/office/drawing/2014/main" id="{00000000-0008-0000-0D00-0000AB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244" name="image17.jpg">
          <a:extLst>
            <a:ext uri="{FF2B5EF4-FFF2-40B4-BE49-F238E27FC236}">
              <a16:creationId xmlns:a16="http://schemas.microsoft.com/office/drawing/2014/main" id="{00000000-0008-0000-0D00-0000AC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245" name="image3.png">
          <a:extLst>
            <a:ext uri="{FF2B5EF4-FFF2-40B4-BE49-F238E27FC236}">
              <a16:creationId xmlns:a16="http://schemas.microsoft.com/office/drawing/2014/main" id="{00000000-0008-0000-0D00-0000AD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246" name="image17.jpg">
          <a:extLst>
            <a:ext uri="{FF2B5EF4-FFF2-40B4-BE49-F238E27FC236}">
              <a16:creationId xmlns:a16="http://schemas.microsoft.com/office/drawing/2014/main" id="{00000000-0008-0000-0D00-0000AE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247" name="image3.png">
          <a:extLst>
            <a:ext uri="{FF2B5EF4-FFF2-40B4-BE49-F238E27FC236}">
              <a16:creationId xmlns:a16="http://schemas.microsoft.com/office/drawing/2014/main" id="{00000000-0008-0000-0D00-0000AF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248" name="image17.jpg">
          <a:extLst>
            <a:ext uri="{FF2B5EF4-FFF2-40B4-BE49-F238E27FC236}">
              <a16:creationId xmlns:a16="http://schemas.microsoft.com/office/drawing/2014/main" id="{00000000-0008-0000-0D00-0000B0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249" name="image3.png">
          <a:extLst>
            <a:ext uri="{FF2B5EF4-FFF2-40B4-BE49-F238E27FC236}">
              <a16:creationId xmlns:a16="http://schemas.microsoft.com/office/drawing/2014/main" id="{00000000-0008-0000-0D00-0000B1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250" name="image17.jpg">
          <a:extLst>
            <a:ext uri="{FF2B5EF4-FFF2-40B4-BE49-F238E27FC236}">
              <a16:creationId xmlns:a16="http://schemas.microsoft.com/office/drawing/2014/main" id="{00000000-0008-0000-0D00-0000B2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251" name="image3.png">
          <a:extLst>
            <a:ext uri="{FF2B5EF4-FFF2-40B4-BE49-F238E27FC236}">
              <a16:creationId xmlns:a16="http://schemas.microsoft.com/office/drawing/2014/main" id="{00000000-0008-0000-0D00-0000B3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252" name="image17.jpg">
          <a:extLst>
            <a:ext uri="{FF2B5EF4-FFF2-40B4-BE49-F238E27FC236}">
              <a16:creationId xmlns:a16="http://schemas.microsoft.com/office/drawing/2014/main" id="{00000000-0008-0000-0D00-0000B4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253" name="image3.png">
          <a:extLst>
            <a:ext uri="{FF2B5EF4-FFF2-40B4-BE49-F238E27FC236}">
              <a16:creationId xmlns:a16="http://schemas.microsoft.com/office/drawing/2014/main" id="{00000000-0008-0000-0D00-0000B5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254" name="image17.jpg">
          <a:extLst>
            <a:ext uri="{FF2B5EF4-FFF2-40B4-BE49-F238E27FC236}">
              <a16:creationId xmlns:a16="http://schemas.microsoft.com/office/drawing/2014/main" id="{00000000-0008-0000-0D00-0000B6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255" name="image3.png">
          <a:extLst>
            <a:ext uri="{FF2B5EF4-FFF2-40B4-BE49-F238E27FC236}">
              <a16:creationId xmlns:a16="http://schemas.microsoft.com/office/drawing/2014/main" id="{00000000-0008-0000-0D00-0000B7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256" name="image17.jpg">
          <a:extLst>
            <a:ext uri="{FF2B5EF4-FFF2-40B4-BE49-F238E27FC236}">
              <a16:creationId xmlns:a16="http://schemas.microsoft.com/office/drawing/2014/main" id="{00000000-0008-0000-0D00-0000B8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257" name="image3.png">
          <a:extLst>
            <a:ext uri="{FF2B5EF4-FFF2-40B4-BE49-F238E27FC236}">
              <a16:creationId xmlns:a16="http://schemas.microsoft.com/office/drawing/2014/main" id="{00000000-0008-0000-0D00-0000B9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258" name="image17.jpg">
          <a:extLst>
            <a:ext uri="{FF2B5EF4-FFF2-40B4-BE49-F238E27FC236}">
              <a16:creationId xmlns:a16="http://schemas.microsoft.com/office/drawing/2014/main" id="{00000000-0008-0000-0D00-0000BA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259" name="image3.png">
          <a:extLst>
            <a:ext uri="{FF2B5EF4-FFF2-40B4-BE49-F238E27FC236}">
              <a16:creationId xmlns:a16="http://schemas.microsoft.com/office/drawing/2014/main" id="{00000000-0008-0000-0D00-0000BB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260" name="image17.jpg">
          <a:extLst>
            <a:ext uri="{FF2B5EF4-FFF2-40B4-BE49-F238E27FC236}">
              <a16:creationId xmlns:a16="http://schemas.microsoft.com/office/drawing/2014/main" id="{00000000-0008-0000-0D00-0000BC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261" name="image3.png">
          <a:extLst>
            <a:ext uri="{FF2B5EF4-FFF2-40B4-BE49-F238E27FC236}">
              <a16:creationId xmlns:a16="http://schemas.microsoft.com/office/drawing/2014/main" id="{00000000-0008-0000-0D00-0000BD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262" name="image17.jpg">
          <a:extLst>
            <a:ext uri="{FF2B5EF4-FFF2-40B4-BE49-F238E27FC236}">
              <a16:creationId xmlns:a16="http://schemas.microsoft.com/office/drawing/2014/main" id="{00000000-0008-0000-0D00-0000BE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263" name="image3.png">
          <a:extLst>
            <a:ext uri="{FF2B5EF4-FFF2-40B4-BE49-F238E27FC236}">
              <a16:creationId xmlns:a16="http://schemas.microsoft.com/office/drawing/2014/main" id="{00000000-0008-0000-0D00-0000BF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264" name="image17.jpg">
          <a:extLst>
            <a:ext uri="{FF2B5EF4-FFF2-40B4-BE49-F238E27FC236}">
              <a16:creationId xmlns:a16="http://schemas.microsoft.com/office/drawing/2014/main" id="{00000000-0008-0000-0D00-0000C0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265" name="image3.png">
          <a:extLst>
            <a:ext uri="{FF2B5EF4-FFF2-40B4-BE49-F238E27FC236}">
              <a16:creationId xmlns:a16="http://schemas.microsoft.com/office/drawing/2014/main" id="{00000000-0008-0000-0D00-0000C1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266" name="image17.jpg">
          <a:extLst>
            <a:ext uri="{FF2B5EF4-FFF2-40B4-BE49-F238E27FC236}">
              <a16:creationId xmlns:a16="http://schemas.microsoft.com/office/drawing/2014/main" id="{00000000-0008-0000-0D00-0000C2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267" name="image3.png">
          <a:extLst>
            <a:ext uri="{FF2B5EF4-FFF2-40B4-BE49-F238E27FC236}">
              <a16:creationId xmlns:a16="http://schemas.microsoft.com/office/drawing/2014/main" id="{00000000-0008-0000-0D00-0000C3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268" name="image17.jpg">
          <a:extLst>
            <a:ext uri="{FF2B5EF4-FFF2-40B4-BE49-F238E27FC236}">
              <a16:creationId xmlns:a16="http://schemas.microsoft.com/office/drawing/2014/main" id="{00000000-0008-0000-0D00-0000C4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269" name="image3.png">
          <a:extLst>
            <a:ext uri="{FF2B5EF4-FFF2-40B4-BE49-F238E27FC236}">
              <a16:creationId xmlns:a16="http://schemas.microsoft.com/office/drawing/2014/main" id="{00000000-0008-0000-0D00-0000C5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270" name="image17.jpg">
          <a:extLst>
            <a:ext uri="{FF2B5EF4-FFF2-40B4-BE49-F238E27FC236}">
              <a16:creationId xmlns:a16="http://schemas.microsoft.com/office/drawing/2014/main" id="{00000000-0008-0000-0D00-0000C6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271" name="image3.png">
          <a:extLst>
            <a:ext uri="{FF2B5EF4-FFF2-40B4-BE49-F238E27FC236}">
              <a16:creationId xmlns:a16="http://schemas.microsoft.com/office/drawing/2014/main" id="{00000000-0008-0000-0D00-0000C7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272" name="image17.jpg">
          <a:extLst>
            <a:ext uri="{FF2B5EF4-FFF2-40B4-BE49-F238E27FC236}">
              <a16:creationId xmlns:a16="http://schemas.microsoft.com/office/drawing/2014/main" id="{00000000-0008-0000-0D00-0000C8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273" name="image3.png">
          <a:extLst>
            <a:ext uri="{FF2B5EF4-FFF2-40B4-BE49-F238E27FC236}">
              <a16:creationId xmlns:a16="http://schemas.microsoft.com/office/drawing/2014/main" id="{00000000-0008-0000-0D00-0000C9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274" name="image17.jpg">
          <a:extLst>
            <a:ext uri="{FF2B5EF4-FFF2-40B4-BE49-F238E27FC236}">
              <a16:creationId xmlns:a16="http://schemas.microsoft.com/office/drawing/2014/main" id="{00000000-0008-0000-0D00-0000CA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275" name="image3.png">
          <a:extLst>
            <a:ext uri="{FF2B5EF4-FFF2-40B4-BE49-F238E27FC236}">
              <a16:creationId xmlns:a16="http://schemas.microsoft.com/office/drawing/2014/main" id="{00000000-0008-0000-0D00-0000CB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276" name="image17.jpg">
          <a:extLst>
            <a:ext uri="{FF2B5EF4-FFF2-40B4-BE49-F238E27FC236}">
              <a16:creationId xmlns:a16="http://schemas.microsoft.com/office/drawing/2014/main" id="{00000000-0008-0000-0D00-0000CC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277" name="image3.png">
          <a:extLst>
            <a:ext uri="{FF2B5EF4-FFF2-40B4-BE49-F238E27FC236}">
              <a16:creationId xmlns:a16="http://schemas.microsoft.com/office/drawing/2014/main" id="{00000000-0008-0000-0D00-0000CD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278" name="image17.jpg">
          <a:extLst>
            <a:ext uri="{FF2B5EF4-FFF2-40B4-BE49-F238E27FC236}">
              <a16:creationId xmlns:a16="http://schemas.microsoft.com/office/drawing/2014/main" id="{00000000-0008-0000-0D00-0000CE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279" name="image3.png">
          <a:extLst>
            <a:ext uri="{FF2B5EF4-FFF2-40B4-BE49-F238E27FC236}">
              <a16:creationId xmlns:a16="http://schemas.microsoft.com/office/drawing/2014/main" id="{00000000-0008-0000-0D00-0000CF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280" name="image17.jpg">
          <a:extLst>
            <a:ext uri="{FF2B5EF4-FFF2-40B4-BE49-F238E27FC236}">
              <a16:creationId xmlns:a16="http://schemas.microsoft.com/office/drawing/2014/main" id="{00000000-0008-0000-0D00-0000D0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281" name="image3.png">
          <a:extLst>
            <a:ext uri="{FF2B5EF4-FFF2-40B4-BE49-F238E27FC236}">
              <a16:creationId xmlns:a16="http://schemas.microsoft.com/office/drawing/2014/main" id="{00000000-0008-0000-0D00-0000D1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282" name="image17.jpg">
          <a:extLst>
            <a:ext uri="{FF2B5EF4-FFF2-40B4-BE49-F238E27FC236}">
              <a16:creationId xmlns:a16="http://schemas.microsoft.com/office/drawing/2014/main" id="{00000000-0008-0000-0D00-0000D2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283" name="image3.png">
          <a:extLst>
            <a:ext uri="{FF2B5EF4-FFF2-40B4-BE49-F238E27FC236}">
              <a16:creationId xmlns:a16="http://schemas.microsoft.com/office/drawing/2014/main" id="{00000000-0008-0000-0D00-0000D3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284" name="image17.jpg">
          <a:extLst>
            <a:ext uri="{FF2B5EF4-FFF2-40B4-BE49-F238E27FC236}">
              <a16:creationId xmlns:a16="http://schemas.microsoft.com/office/drawing/2014/main" id="{00000000-0008-0000-0D00-0000D4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285" name="image3.png">
          <a:extLst>
            <a:ext uri="{FF2B5EF4-FFF2-40B4-BE49-F238E27FC236}">
              <a16:creationId xmlns:a16="http://schemas.microsoft.com/office/drawing/2014/main" id="{00000000-0008-0000-0D00-0000D5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286" name="image17.jpg">
          <a:extLst>
            <a:ext uri="{FF2B5EF4-FFF2-40B4-BE49-F238E27FC236}">
              <a16:creationId xmlns:a16="http://schemas.microsoft.com/office/drawing/2014/main" id="{00000000-0008-0000-0D00-0000D6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287" name="image3.png">
          <a:extLst>
            <a:ext uri="{FF2B5EF4-FFF2-40B4-BE49-F238E27FC236}">
              <a16:creationId xmlns:a16="http://schemas.microsoft.com/office/drawing/2014/main" id="{00000000-0008-0000-0D00-0000D7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288" name="image17.jpg">
          <a:extLst>
            <a:ext uri="{FF2B5EF4-FFF2-40B4-BE49-F238E27FC236}">
              <a16:creationId xmlns:a16="http://schemas.microsoft.com/office/drawing/2014/main" id="{00000000-0008-0000-0D00-0000D8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289" name="image3.png">
          <a:extLst>
            <a:ext uri="{FF2B5EF4-FFF2-40B4-BE49-F238E27FC236}">
              <a16:creationId xmlns:a16="http://schemas.microsoft.com/office/drawing/2014/main" id="{00000000-0008-0000-0D00-0000D9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290" name="image17.jpg">
          <a:extLst>
            <a:ext uri="{FF2B5EF4-FFF2-40B4-BE49-F238E27FC236}">
              <a16:creationId xmlns:a16="http://schemas.microsoft.com/office/drawing/2014/main" id="{00000000-0008-0000-0D00-0000DA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291" name="image3.png">
          <a:extLst>
            <a:ext uri="{FF2B5EF4-FFF2-40B4-BE49-F238E27FC236}">
              <a16:creationId xmlns:a16="http://schemas.microsoft.com/office/drawing/2014/main" id="{00000000-0008-0000-0D00-0000DB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292" name="image17.jpg">
          <a:extLst>
            <a:ext uri="{FF2B5EF4-FFF2-40B4-BE49-F238E27FC236}">
              <a16:creationId xmlns:a16="http://schemas.microsoft.com/office/drawing/2014/main" id="{00000000-0008-0000-0D00-0000DC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293" name="image3.png">
          <a:extLst>
            <a:ext uri="{FF2B5EF4-FFF2-40B4-BE49-F238E27FC236}">
              <a16:creationId xmlns:a16="http://schemas.microsoft.com/office/drawing/2014/main" id="{00000000-0008-0000-0D00-0000DD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294" name="image17.jpg">
          <a:extLst>
            <a:ext uri="{FF2B5EF4-FFF2-40B4-BE49-F238E27FC236}">
              <a16:creationId xmlns:a16="http://schemas.microsoft.com/office/drawing/2014/main" id="{00000000-0008-0000-0D00-0000DE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295" name="image3.png">
          <a:extLst>
            <a:ext uri="{FF2B5EF4-FFF2-40B4-BE49-F238E27FC236}">
              <a16:creationId xmlns:a16="http://schemas.microsoft.com/office/drawing/2014/main" id="{00000000-0008-0000-0D00-0000DF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296" name="image17.jpg">
          <a:extLst>
            <a:ext uri="{FF2B5EF4-FFF2-40B4-BE49-F238E27FC236}">
              <a16:creationId xmlns:a16="http://schemas.microsoft.com/office/drawing/2014/main" id="{00000000-0008-0000-0D00-0000E0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297" name="image3.png">
          <a:extLst>
            <a:ext uri="{FF2B5EF4-FFF2-40B4-BE49-F238E27FC236}">
              <a16:creationId xmlns:a16="http://schemas.microsoft.com/office/drawing/2014/main" id="{00000000-0008-0000-0D00-0000E1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298" name="image17.jpg">
          <a:extLst>
            <a:ext uri="{FF2B5EF4-FFF2-40B4-BE49-F238E27FC236}">
              <a16:creationId xmlns:a16="http://schemas.microsoft.com/office/drawing/2014/main" id="{00000000-0008-0000-0D00-0000E2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299" name="image3.png">
          <a:extLst>
            <a:ext uri="{FF2B5EF4-FFF2-40B4-BE49-F238E27FC236}">
              <a16:creationId xmlns:a16="http://schemas.microsoft.com/office/drawing/2014/main" id="{00000000-0008-0000-0D00-0000E3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300" name="image17.jpg">
          <a:extLst>
            <a:ext uri="{FF2B5EF4-FFF2-40B4-BE49-F238E27FC236}">
              <a16:creationId xmlns:a16="http://schemas.microsoft.com/office/drawing/2014/main" id="{00000000-0008-0000-0D00-0000E4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301" name="image3.png">
          <a:extLst>
            <a:ext uri="{FF2B5EF4-FFF2-40B4-BE49-F238E27FC236}">
              <a16:creationId xmlns:a16="http://schemas.microsoft.com/office/drawing/2014/main" id="{00000000-0008-0000-0D00-0000E5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302" name="image17.jpg">
          <a:extLst>
            <a:ext uri="{FF2B5EF4-FFF2-40B4-BE49-F238E27FC236}">
              <a16:creationId xmlns:a16="http://schemas.microsoft.com/office/drawing/2014/main" id="{00000000-0008-0000-0D00-0000E6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303" name="image3.png">
          <a:extLst>
            <a:ext uri="{FF2B5EF4-FFF2-40B4-BE49-F238E27FC236}">
              <a16:creationId xmlns:a16="http://schemas.microsoft.com/office/drawing/2014/main" id="{00000000-0008-0000-0D00-0000E7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304" name="image17.jpg">
          <a:extLst>
            <a:ext uri="{FF2B5EF4-FFF2-40B4-BE49-F238E27FC236}">
              <a16:creationId xmlns:a16="http://schemas.microsoft.com/office/drawing/2014/main" id="{00000000-0008-0000-0D00-0000E8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305" name="image3.png">
          <a:extLst>
            <a:ext uri="{FF2B5EF4-FFF2-40B4-BE49-F238E27FC236}">
              <a16:creationId xmlns:a16="http://schemas.microsoft.com/office/drawing/2014/main" id="{00000000-0008-0000-0D00-0000E9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306" name="image17.jpg">
          <a:extLst>
            <a:ext uri="{FF2B5EF4-FFF2-40B4-BE49-F238E27FC236}">
              <a16:creationId xmlns:a16="http://schemas.microsoft.com/office/drawing/2014/main" id="{00000000-0008-0000-0D00-0000EA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307" name="image3.png">
          <a:extLst>
            <a:ext uri="{FF2B5EF4-FFF2-40B4-BE49-F238E27FC236}">
              <a16:creationId xmlns:a16="http://schemas.microsoft.com/office/drawing/2014/main" id="{00000000-0008-0000-0D00-0000EB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308" name="image17.jpg">
          <a:extLst>
            <a:ext uri="{FF2B5EF4-FFF2-40B4-BE49-F238E27FC236}">
              <a16:creationId xmlns:a16="http://schemas.microsoft.com/office/drawing/2014/main" id="{00000000-0008-0000-0D00-0000EC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309" name="image3.png">
          <a:extLst>
            <a:ext uri="{FF2B5EF4-FFF2-40B4-BE49-F238E27FC236}">
              <a16:creationId xmlns:a16="http://schemas.microsoft.com/office/drawing/2014/main" id="{00000000-0008-0000-0D00-0000ED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310" name="image17.jpg">
          <a:extLst>
            <a:ext uri="{FF2B5EF4-FFF2-40B4-BE49-F238E27FC236}">
              <a16:creationId xmlns:a16="http://schemas.microsoft.com/office/drawing/2014/main" id="{00000000-0008-0000-0D00-0000EE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311" name="image3.png">
          <a:extLst>
            <a:ext uri="{FF2B5EF4-FFF2-40B4-BE49-F238E27FC236}">
              <a16:creationId xmlns:a16="http://schemas.microsoft.com/office/drawing/2014/main" id="{00000000-0008-0000-0D00-0000EF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312" name="image17.jpg">
          <a:extLst>
            <a:ext uri="{FF2B5EF4-FFF2-40B4-BE49-F238E27FC236}">
              <a16:creationId xmlns:a16="http://schemas.microsoft.com/office/drawing/2014/main" id="{00000000-0008-0000-0D00-0000F0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313" name="image3.png">
          <a:extLst>
            <a:ext uri="{FF2B5EF4-FFF2-40B4-BE49-F238E27FC236}">
              <a16:creationId xmlns:a16="http://schemas.microsoft.com/office/drawing/2014/main" id="{00000000-0008-0000-0D00-0000F1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314" name="image17.jpg">
          <a:extLst>
            <a:ext uri="{FF2B5EF4-FFF2-40B4-BE49-F238E27FC236}">
              <a16:creationId xmlns:a16="http://schemas.microsoft.com/office/drawing/2014/main" id="{00000000-0008-0000-0D00-0000F2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315" name="image3.png">
          <a:extLst>
            <a:ext uri="{FF2B5EF4-FFF2-40B4-BE49-F238E27FC236}">
              <a16:creationId xmlns:a16="http://schemas.microsoft.com/office/drawing/2014/main" id="{00000000-0008-0000-0D00-0000F3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316" name="image17.jpg">
          <a:extLst>
            <a:ext uri="{FF2B5EF4-FFF2-40B4-BE49-F238E27FC236}">
              <a16:creationId xmlns:a16="http://schemas.microsoft.com/office/drawing/2014/main" id="{00000000-0008-0000-0D00-0000F4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317" name="image3.png">
          <a:extLst>
            <a:ext uri="{FF2B5EF4-FFF2-40B4-BE49-F238E27FC236}">
              <a16:creationId xmlns:a16="http://schemas.microsoft.com/office/drawing/2014/main" id="{00000000-0008-0000-0D00-0000F5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318" name="image17.jpg">
          <a:extLst>
            <a:ext uri="{FF2B5EF4-FFF2-40B4-BE49-F238E27FC236}">
              <a16:creationId xmlns:a16="http://schemas.microsoft.com/office/drawing/2014/main" id="{00000000-0008-0000-0D00-0000F6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319" name="image3.png">
          <a:extLst>
            <a:ext uri="{FF2B5EF4-FFF2-40B4-BE49-F238E27FC236}">
              <a16:creationId xmlns:a16="http://schemas.microsoft.com/office/drawing/2014/main" id="{00000000-0008-0000-0D00-0000F7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320" name="image17.jpg">
          <a:extLst>
            <a:ext uri="{FF2B5EF4-FFF2-40B4-BE49-F238E27FC236}">
              <a16:creationId xmlns:a16="http://schemas.microsoft.com/office/drawing/2014/main" id="{00000000-0008-0000-0D00-0000F8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321" name="image3.png">
          <a:extLst>
            <a:ext uri="{FF2B5EF4-FFF2-40B4-BE49-F238E27FC236}">
              <a16:creationId xmlns:a16="http://schemas.microsoft.com/office/drawing/2014/main" id="{00000000-0008-0000-0D00-0000F9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322" name="image17.jpg">
          <a:extLst>
            <a:ext uri="{FF2B5EF4-FFF2-40B4-BE49-F238E27FC236}">
              <a16:creationId xmlns:a16="http://schemas.microsoft.com/office/drawing/2014/main" id="{00000000-0008-0000-0D00-0000FA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323" name="image3.png">
          <a:extLst>
            <a:ext uri="{FF2B5EF4-FFF2-40B4-BE49-F238E27FC236}">
              <a16:creationId xmlns:a16="http://schemas.microsoft.com/office/drawing/2014/main" id="{00000000-0008-0000-0D00-0000FB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324" name="image17.jpg">
          <a:extLst>
            <a:ext uri="{FF2B5EF4-FFF2-40B4-BE49-F238E27FC236}">
              <a16:creationId xmlns:a16="http://schemas.microsoft.com/office/drawing/2014/main" id="{00000000-0008-0000-0D00-0000FC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325" name="image3.png">
          <a:extLst>
            <a:ext uri="{FF2B5EF4-FFF2-40B4-BE49-F238E27FC236}">
              <a16:creationId xmlns:a16="http://schemas.microsoft.com/office/drawing/2014/main" id="{00000000-0008-0000-0D00-0000FD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326" name="image17.jpg">
          <a:extLst>
            <a:ext uri="{FF2B5EF4-FFF2-40B4-BE49-F238E27FC236}">
              <a16:creationId xmlns:a16="http://schemas.microsoft.com/office/drawing/2014/main" id="{00000000-0008-0000-0D00-0000FE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327" name="image3.png">
          <a:extLst>
            <a:ext uri="{FF2B5EF4-FFF2-40B4-BE49-F238E27FC236}">
              <a16:creationId xmlns:a16="http://schemas.microsoft.com/office/drawing/2014/main" id="{00000000-0008-0000-0D00-0000FF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328" name="image17.jpg">
          <a:extLst>
            <a:ext uri="{FF2B5EF4-FFF2-40B4-BE49-F238E27FC236}">
              <a16:creationId xmlns:a16="http://schemas.microsoft.com/office/drawing/2014/main" id="{00000000-0008-0000-0D00-000000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329" name="image3.png">
          <a:extLst>
            <a:ext uri="{FF2B5EF4-FFF2-40B4-BE49-F238E27FC236}">
              <a16:creationId xmlns:a16="http://schemas.microsoft.com/office/drawing/2014/main" id="{00000000-0008-0000-0D00-000001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330" name="image17.jpg">
          <a:extLst>
            <a:ext uri="{FF2B5EF4-FFF2-40B4-BE49-F238E27FC236}">
              <a16:creationId xmlns:a16="http://schemas.microsoft.com/office/drawing/2014/main" id="{00000000-0008-0000-0D00-000002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331" name="image3.png">
          <a:extLst>
            <a:ext uri="{FF2B5EF4-FFF2-40B4-BE49-F238E27FC236}">
              <a16:creationId xmlns:a16="http://schemas.microsoft.com/office/drawing/2014/main" id="{00000000-0008-0000-0D00-000003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332" name="image17.jpg">
          <a:extLst>
            <a:ext uri="{FF2B5EF4-FFF2-40B4-BE49-F238E27FC236}">
              <a16:creationId xmlns:a16="http://schemas.microsoft.com/office/drawing/2014/main" id="{00000000-0008-0000-0D00-000004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333" name="image3.png">
          <a:extLst>
            <a:ext uri="{FF2B5EF4-FFF2-40B4-BE49-F238E27FC236}">
              <a16:creationId xmlns:a16="http://schemas.microsoft.com/office/drawing/2014/main" id="{00000000-0008-0000-0D00-000005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334" name="image17.jpg">
          <a:extLst>
            <a:ext uri="{FF2B5EF4-FFF2-40B4-BE49-F238E27FC236}">
              <a16:creationId xmlns:a16="http://schemas.microsoft.com/office/drawing/2014/main" id="{00000000-0008-0000-0D00-000006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335" name="image3.png">
          <a:extLst>
            <a:ext uri="{FF2B5EF4-FFF2-40B4-BE49-F238E27FC236}">
              <a16:creationId xmlns:a16="http://schemas.microsoft.com/office/drawing/2014/main" id="{00000000-0008-0000-0D00-000007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336" name="image17.jpg">
          <a:extLst>
            <a:ext uri="{FF2B5EF4-FFF2-40B4-BE49-F238E27FC236}">
              <a16:creationId xmlns:a16="http://schemas.microsoft.com/office/drawing/2014/main" id="{00000000-0008-0000-0D00-000008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337" name="image3.png">
          <a:extLst>
            <a:ext uri="{FF2B5EF4-FFF2-40B4-BE49-F238E27FC236}">
              <a16:creationId xmlns:a16="http://schemas.microsoft.com/office/drawing/2014/main" id="{00000000-0008-0000-0D00-000009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338" name="image17.jpg">
          <a:extLst>
            <a:ext uri="{FF2B5EF4-FFF2-40B4-BE49-F238E27FC236}">
              <a16:creationId xmlns:a16="http://schemas.microsoft.com/office/drawing/2014/main" id="{00000000-0008-0000-0D00-00000A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3339" name="image3.png">
          <a:extLst>
            <a:ext uri="{FF2B5EF4-FFF2-40B4-BE49-F238E27FC236}">
              <a16:creationId xmlns:a16="http://schemas.microsoft.com/office/drawing/2014/main" id="{00000000-0008-0000-0D00-00000B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340" name="image17.jpg">
          <a:extLst>
            <a:ext uri="{FF2B5EF4-FFF2-40B4-BE49-F238E27FC236}">
              <a16:creationId xmlns:a16="http://schemas.microsoft.com/office/drawing/2014/main" id="{00000000-0008-0000-0D00-00000C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341" name="image3.png">
          <a:extLst>
            <a:ext uri="{FF2B5EF4-FFF2-40B4-BE49-F238E27FC236}">
              <a16:creationId xmlns:a16="http://schemas.microsoft.com/office/drawing/2014/main" id="{00000000-0008-0000-0D00-00000D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42" name="image17.jpg">
          <a:extLst>
            <a:ext uri="{FF2B5EF4-FFF2-40B4-BE49-F238E27FC236}">
              <a16:creationId xmlns:a16="http://schemas.microsoft.com/office/drawing/2014/main" id="{00000000-0008-0000-0D00-00000E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43" name="image3.png">
          <a:extLst>
            <a:ext uri="{FF2B5EF4-FFF2-40B4-BE49-F238E27FC236}">
              <a16:creationId xmlns:a16="http://schemas.microsoft.com/office/drawing/2014/main" id="{00000000-0008-0000-0D00-00000F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44" name="image17.jpg">
          <a:extLst>
            <a:ext uri="{FF2B5EF4-FFF2-40B4-BE49-F238E27FC236}">
              <a16:creationId xmlns:a16="http://schemas.microsoft.com/office/drawing/2014/main" id="{00000000-0008-0000-0D00-000010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45" name="image3.png">
          <a:extLst>
            <a:ext uri="{FF2B5EF4-FFF2-40B4-BE49-F238E27FC236}">
              <a16:creationId xmlns:a16="http://schemas.microsoft.com/office/drawing/2014/main" id="{00000000-0008-0000-0D00-000011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346" name="image17.jpg">
          <a:extLst>
            <a:ext uri="{FF2B5EF4-FFF2-40B4-BE49-F238E27FC236}">
              <a16:creationId xmlns:a16="http://schemas.microsoft.com/office/drawing/2014/main" id="{00000000-0008-0000-0D00-000012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3347" name="image3.png">
          <a:extLst>
            <a:ext uri="{FF2B5EF4-FFF2-40B4-BE49-F238E27FC236}">
              <a16:creationId xmlns:a16="http://schemas.microsoft.com/office/drawing/2014/main" id="{00000000-0008-0000-0D00-000013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348" name="image17.jpg">
          <a:extLst>
            <a:ext uri="{FF2B5EF4-FFF2-40B4-BE49-F238E27FC236}">
              <a16:creationId xmlns:a16="http://schemas.microsoft.com/office/drawing/2014/main" id="{00000000-0008-0000-0D00-000014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349" name="image3.png">
          <a:extLst>
            <a:ext uri="{FF2B5EF4-FFF2-40B4-BE49-F238E27FC236}">
              <a16:creationId xmlns:a16="http://schemas.microsoft.com/office/drawing/2014/main" id="{00000000-0008-0000-0D00-000015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50" name="image17.jpg">
          <a:extLst>
            <a:ext uri="{FF2B5EF4-FFF2-40B4-BE49-F238E27FC236}">
              <a16:creationId xmlns:a16="http://schemas.microsoft.com/office/drawing/2014/main" id="{00000000-0008-0000-0D00-000016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51" name="image3.png">
          <a:extLst>
            <a:ext uri="{FF2B5EF4-FFF2-40B4-BE49-F238E27FC236}">
              <a16:creationId xmlns:a16="http://schemas.microsoft.com/office/drawing/2014/main" id="{00000000-0008-0000-0D00-000017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52" name="image17.jpg">
          <a:extLst>
            <a:ext uri="{FF2B5EF4-FFF2-40B4-BE49-F238E27FC236}">
              <a16:creationId xmlns:a16="http://schemas.microsoft.com/office/drawing/2014/main" id="{00000000-0008-0000-0D00-000018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53" name="image3.png">
          <a:extLst>
            <a:ext uri="{FF2B5EF4-FFF2-40B4-BE49-F238E27FC236}">
              <a16:creationId xmlns:a16="http://schemas.microsoft.com/office/drawing/2014/main" id="{00000000-0008-0000-0D00-000019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3354" name="image17.jpg">
          <a:extLst>
            <a:ext uri="{FF2B5EF4-FFF2-40B4-BE49-F238E27FC236}">
              <a16:creationId xmlns:a16="http://schemas.microsoft.com/office/drawing/2014/main" id="{00000000-0008-0000-0D00-00001A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3355" name="image3.png">
          <a:extLst>
            <a:ext uri="{FF2B5EF4-FFF2-40B4-BE49-F238E27FC236}">
              <a16:creationId xmlns:a16="http://schemas.microsoft.com/office/drawing/2014/main" id="{00000000-0008-0000-0D00-00001B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356" name="image17.jpg">
          <a:extLst>
            <a:ext uri="{FF2B5EF4-FFF2-40B4-BE49-F238E27FC236}">
              <a16:creationId xmlns:a16="http://schemas.microsoft.com/office/drawing/2014/main" id="{00000000-0008-0000-0D00-00001C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357" name="image3.png">
          <a:extLst>
            <a:ext uri="{FF2B5EF4-FFF2-40B4-BE49-F238E27FC236}">
              <a16:creationId xmlns:a16="http://schemas.microsoft.com/office/drawing/2014/main" id="{00000000-0008-0000-0D00-00001D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58" name="image17.jpg">
          <a:extLst>
            <a:ext uri="{FF2B5EF4-FFF2-40B4-BE49-F238E27FC236}">
              <a16:creationId xmlns:a16="http://schemas.microsoft.com/office/drawing/2014/main" id="{00000000-0008-0000-0D00-00001E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59" name="image3.png">
          <a:extLst>
            <a:ext uri="{FF2B5EF4-FFF2-40B4-BE49-F238E27FC236}">
              <a16:creationId xmlns:a16="http://schemas.microsoft.com/office/drawing/2014/main" id="{00000000-0008-0000-0D00-00001F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60" name="image17.jpg">
          <a:extLst>
            <a:ext uri="{FF2B5EF4-FFF2-40B4-BE49-F238E27FC236}">
              <a16:creationId xmlns:a16="http://schemas.microsoft.com/office/drawing/2014/main" id="{00000000-0008-0000-0D00-000020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61" name="image3.png">
          <a:extLst>
            <a:ext uri="{FF2B5EF4-FFF2-40B4-BE49-F238E27FC236}">
              <a16:creationId xmlns:a16="http://schemas.microsoft.com/office/drawing/2014/main" id="{00000000-0008-0000-0D00-000021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3362" name="image17.jpg">
          <a:extLst>
            <a:ext uri="{FF2B5EF4-FFF2-40B4-BE49-F238E27FC236}">
              <a16:creationId xmlns:a16="http://schemas.microsoft.com/office/drawing/2014/main" id="{00000000-0008-0000-0D00-000022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3363" name="image3.png">
          <a:extLst>
            <a:ext uri="{FF2B5EF4-FFF2-40B4-BE49-F238E27FC236}">
              <a16:creationId xmlns:a16="http://schemas.microsoft.com/office/drawing/2014/main" id="{00000000-0008-0000-0D00-000023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364" name="image17.jpg">
          <a:extLst>
            <a:ext uri="{FF2B5EF4-FFF2-40B4-BE49-F238E27FC236}">
              <a16:creationId xmlns:a16="http://schemas.microsoft.com/office/drawing/2014/main" id="{00000000-0008-0000-0D00-000024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365" name="image3.png">
          <a:extLst>
            <a:ext uri="{FF2B5EF4-FFF2-40B4-BE49-F238E27FC236}">
              <a16:creationId xmlns:a16="http://schemas.microsoft.com/office/drawing/2014/main" id="{00000000-0008-0000-0D00-000025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66" name="image17.jpg">
          <a:extLst>
            <a:ext uri="{FF2B5EF4-FFF2-40B4-BE49-F238E27FC236}">
              <a16:creationId xmlns:a16="http://schemas.microsoft.com/office/drawing/2014/main" id="{00000000-0008-0000-0D00-000026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67" name="image3.png">
          <a:extLst>
            <a:ext uri="{FF2B5EF4-FFF2-40B4-BE49-F238E27FC236}">
              <a16:creationId xmlns:a16="http://schemas.microsoft.com/office/drawing/2014/main" id="{00000000-0008-0000-0D00-000027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68" name="image17.jpg">
          <a:extLst>
            <a:ext uri="{FF2B5EF4-FFF2-40B4-BE49-F238E27FC236}">
              <a16:creationId xmlns:a16="http://schemas.microsoft.com/office/drawing/2014/main" id="{00000000-0008-0000-0D00-000028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69" name="image3.png">
          <a:extLst>
            <a:ext uri="{FF2B5EF4-FFF2-40B4-BE49-F238E27FC236}">
              <a16:creationId xmlns:a16="http://schemas.microsoft.com/office/drawing/2014/main" id="{00000000-0008-0000-0D00-000029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370" name="image17.jpg">
          <a:extLst>
            <a:ext uri="{FF2B5EF4-FFF2-40B4-BE49-F238E27FC236}">
              <a16:creationId xmlns:a16="http://schemas.microsoft.com/office/drawing/2014/main" id="{00000000-0008-0000-0D00-00002A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371" name="image3.png">
          <a:extLst>
            <a:ext uri="{FF2B5EF4-FFF2-40B4-BE49-F238E27FC236}">
              <a16:creationId xmlns:a16="http://schemas.microsoft.com/office/drawing/2014/main" id="{00000000-0008-0000-0D00-00002B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372" name="image17.jpg">
          <a:extLst>
            <a:ext uri="{FF2B5EF4-FFF2-40B4-BE49-F238E27FC236}">
              <a16:creationId xmlns:a16="http://schemas.microsoft.com/office/drawing/2014/main" id="{00000000-0008-0000-0D00-00002C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373" name="image3.png">
          <a:extLst>
            <a:ext uri="{FF2B5EF4-FFF2-40B4-BE49-F238E27FC236}">
              <a16:creationId xmlns:a16="http://schemas.microsoft.com/office/drawing/2014/main" id="{00000000-0008-0000-0D00-00002D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74" name="image17.jpg">
          <a:extLst>
            <a:ext uri="{FF2B5EF4-FFF2-40B4-BE49-F238E27FC236}">
              <a16:creationId xmlns:a16="http://schemas.microsoft.com/office/drawing/2014/main" id="{00000000-0008-0000-0D00-00002E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75" name="image3.png">
          <a:extLst>
            <a:ext uri="{FF2B5EF4-FFF2-40B4-BE49-F238E27FC236}">
              <a16:creationId xmlns:a16="http://schemas.microsoft.com/office/drawing/2014/main" id="{00000000-0008-0000-0D00-00002F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76" name="image17.jpg">
          <a:extLst>
            <a:ext uri="{FF2B5EF4-FFF2-40B4-BE49-F238E27FC236}">
              <a16:creationId xmlns:a16="http://schemas.microsoft.com/office/drawing/2014/main" id="{00000000-0008-0000-0D00-000030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77" name="image3.png">
          <a:extLst>
            <a:ext uri="{FF2B5EF4-FFF2-40B4-BE49-F238E27FC236}">
              <a16:creationId xmlns:a16="http://schemas.microsoft.com/office/drawing/2014/main" id="{00000000-0008-0000-0D00-000031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378" name="image17.jpg">
          <a:extLst>
            <a:ext uri="{FF2B5EF4-FFF2-40B4-BE49-F238E27FC236}">
              <a16:creationId xmlns:a16="http://schemas.microsoft.com/office/drawing/2014/main" id="{00000000-0008-0000-0D00-000032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379" name="image3.png">
          <a:extLst>
            <a:ext uri="{FF2B5EF4-FFF2-40B4-BE49-F238E27FC236}">
              <a16:creationId xmlns:a16="http://schemas.microsoft.com/office/drawing/2014/main" id="{00000000-0008-0000-0D00-000033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380" name="image17.jpg">
          <a:extLst>
            <a:ext uri="{FF2B5EF4-FFF2-40B4-BE49-F238E27FC236}">
              <a16:creationId xmlns:a16="http://schemas.microsoft.com/office/drawing/2014/main" id="{00000000-0008-0000-0D00-000034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381" name="image3.png">
          <a:extLst>
            <a:ext uri="{FF2B5EF4-FFF2-40B4-BE49-F238E27FC236}">
              <a16:creationId xmlns:a16="http://schemas.microsoft.com/office/drawing/2014/main" id="{00000000-0008-0000-0D00-000035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82" name="image17.jpg">
          <a:extLst>
            <a:ext uri="{FF2B5EF4-FFF2-40B4-BE49-F238E27FC236}">
              <a16:creationId xmlns:a16="http://schemas.microsoft.com/office/drawing/2014/main" id="{00000000-0008-0000-0D00-000036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83" name="image3.png">
          <a:extLst>
            <a:ext uri="{FF2B5EF4-FFF2-40B4-BE49-F238E27FC236}">
              <a16:creationId xmlns:a16="http://schemas.microsoft.com/office/drawing/2014/main" id="{00000000-0008-0000-0D00-000037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84" name="image17.jpg">
          <a:extLst>
            <a:ext uri="{FF2B5EF4-FFF2-40B4-BE49-F238E27FC236}">
              <a16:creationId xmlns:a16="http://schemas.microsoft.com/office/drawing/2014/main" id="{00000000-0008-0000-0D00-000038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85" name="image3.png">
          <a:extLst>
            <a:ext uri="{FF2B5EF4-FFF2-40B4-BE49-F238E27FC236}">
              <a16:creationId xmlns:a16="http://schemas.microsoft.com/office/drawing/2014/main" id="{00000000-0008-0000-0D00-000039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3386" name="image17.jpg">
          <a:extLst>
            <a:ext uri="{FF2B5EF4-FFF2-40B4-BE49-F238E27FC236}">
              <a16:creationId xmlns:a16="http://schemas.microsoft.com/office/drawing/2014/main" id="{00000000-0008-0000-0D00-00003A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387" name="image3.png">
          <a:extLst>
            <a:ext uri="{FF2B5EF4-FFF2-40B4-BE49-F238E27FC236}">
              <a16:creationId xmlns:a16="http://schemas.microsoft.com/office/drawing/2014/main" id="{00000000-0008-0000-0D00-00003B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388" name="image17.jpg">
          <a:extLst>
            <a:ext uri="{FF2B5EF4-FFF2-40B4-BE49-F238E27FC236}">
              <a16:creationId xmlns:a16="http://schemas.microsoft.com/office/drawing/2014/main" id="{00000000-0008-0000-0D00-00003C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389" name="image3.png">
          <a:extLst>
            <a:ext uri="{FF2B5EF4-FFF2-40B4-BE49-F238E27FC236}">
              <a16:creationId xmlns:a16="http://schemas.microsoft.com/office/drawing/2014/main" id="{00000000-0008-0000-0D00-00003D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90" name="image17.jpg">
          <a:extLst>
            <a:ext uri="{FF2B5EF4-FFF2-40B4-BE49-F238E27FC236}">
              <a16:creationId xmlns:a16="http://schemas.microsoft.com/office/drawing/2014/main" id="{00000000-0008-0000-0D00-00003E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91" name="image3.png">
          <a:extLst>
            <a:ext uri="{FF2B5EF4-FFF2-40B4-BE49-F238E27FC236}">
              <a16:creationId xmlns:a16="http://schemas.microsoft.com/office/drawing/2014/main" id="{00000000-0008-0000-0D00-00003F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92" name="image17.jpg">
          <a:extLst>
            <a:ext uri="{FF2B5EF4-FFF2-40B4-BE49-F238E27FC236}">
              <a16:creationId xmlns:a16="http://schemas.microsoft.com/office/drawing/2014/main" id="{00000000-0008-0000-0D00-000040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93" name="image3.png">
          <a:extLst>
            <a:ext uri="{FF2B5EF4-FFF2-40B4-BE49-F238E27FC236}">
              <a16:creationId xmlns:a16="http://schemas.microsoft.com/office/drawing/2014/main" id="{00000000-0008-0000-0D00-000041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3394" name="image17.jpg">
          <a:extLst>
            <a:ext uri="{FF2B5EF4-FFF2-40B4-BE49-F238E27FC236}">
              <a16:creationId xmlns:a16="http://schemas.microsoft.com/office/drawing/2014/main" id="{00000000-0008-0000-0D00-000042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395" name="image3.png">
          <a:extLst>
            <a:ext uri="{FF2B5EF4-FFF2-40B4-BE49-F238E27FC236}">
              <a16:creationId xmlns:a16="http://schemas.microsoft.com/office/drawing/2014/main" id="{00000000-0008-0000-0D00-000043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396" name="image17.jpg">
          <a:extLst>
            <a:ext uri="{FF2B5EF4-FFF2-40B4-BE49-F238E27FC236}">
              <a16:creationId xmlns:a16="http://schemas.microsoft.com/office/drawing/2014/main" id="{00000000-0008-0000-0D00-000044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397" name="image3.png">
          <a:extLst>
            <a:ext uri="{FF2B5EF4-FFF2-40B4-BE49-F238E27FC236}">
              <a16:creationId xmlns:a16="http://schemas.microsoft.com/office/drawing/2014/main" id="{00000000-0008-0000-0D00-000045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98" name="image17.jpg">
          <a:extLst>
            <a:ext uri="{FF2B5EF4-FFF2-40B4-BE49-F238E27FC236}">
              <a16:creationId xmlns:a16="http://schemas.microsoft.com/office/drawing/2014/main" id="{00000000-0008-0000-0D00-000046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99" name="image3.png">
          <a:extLst>
            <a:ext uri="{FF2B5EF4-FFF2-40B4-BE49-F238E27FC236}">
              <a16:creationId xmlns:a16="http://schemas.microsoft.com/office/drawing/2014/main" id="{00000000-0008-0000-0D00-000047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00" name="image17.jpg">
          <a:extLst>
            <a:ext uri="{FF2B5EF4-FFF2-40B4-BE49-F238E27FC236}">
              <a16:creationId xmlns:a16="http://schemas.microsoft.com/office/drawing/2014/main" id="{00000000-0008-0000-0D00-000048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01" name="image3.png">
          <a:extLst>
            <a:ext uri="{FF2B5EF4-FFF2-40B4-BE49-F238E27FC236}">
              <a16:creationId xmlns:a16="http://schemas.microsoft.com/office/drawing/2014/main" id="{00000000-0008-0000-0D00-000049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402" name="image17.jpg">
          <a:extLst>
            <a:ext uri="{FF2B5EF4-FFF2-40B4-BE49-F238E27FC236}">
              <a16:creationId xmlns:a16="http://schemas.microsoft.com/office/drawing/2014/main" id="{00000000-0008-0000-0D00-00004A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403" name="image3.png">
          <a:extLst>
            <a:ext uri="{FF2B5EF4-FFF2-40B4-BE49-F238E27FC236}">
              <a16:creationId xmlns:a16="http://schemas.microsoft.com/office/drawing/2014/main" id="{00000000-0008-0000-0D00-00004B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04" name="image17.jpg">
          <a:extLst>
            <a:ext uri="{FF2B5EF4-FFF2-40B4-BE49-F238E27FC236}">
              <a16:creationId xmlns:a16="http://schemas.microsoft.com/office/drawing/2014/main" id="{00000000-0008-0000-0D00-00004C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05" name="image3.png">
          <a:extLst>
            <a:ext uri="{FF2B5EF4-FFF2-40B4-BE49-F238E27FC236}">
              <a16:creationId xmlns:a16="http://schemas.microsoft.com/office/drawing/2014/main" id="{00000000-0008-0000-0D00-00004D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06" name="image17.jpg">
          <a:extLst>
            <a:ext uri="{FF2B5EF4-FFF2-40B4-BE49-F238E27FC236}">
              <a16:creationId xmlns:a16="http://schemas.microsoft.com/office/drawing/2014/main" id="{00000000-0008-0000-0D00-00004E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07" name="image3.png">
          <a:extLst>
            <a:ext uri="{FF2B5EF4-FFF2-40B4-BE49-F238E27FC236}">
              <a16:creationId xmlns:a16="http://schemas.microsoft.com/office/drawing/2014/main" id="{00000000-0008-0000-0D00-00004F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08" name="image17.jpg">
          <a:extLst>
            <a:ext uri="{FF2B5EF4-FFF2-40B4-BE49-F238E27FC236}">
              <a16:creationId xmlns:a16="http://schemas.microsoft.com/office/drawing/2014/main" id="{00000000-0008-0000-0D00-000050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09" name="image3.png">
          <a:extLst>
            <a:ext uri="{FF2B5EF4-FFF2-40B4-BE49-F238E27FC236}">
              <a16:creationId xmlns:a16="http://schemas.microsoft.com/office/drawing/2014/main" id="{00000000-0008-0000-0D00-000051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410" name="image17.jpg">
          <a:extLst>
            <a:ext uri="{FF2B5EF4-FFF2-40B4-BE49-F238E27FC236}">
              <a16:creationId xmlns:a16="http://schemas.microsoft.com/office/drawing/2014/main" id="{00000000-0008-0000-0D00-000052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411" name="image3.png">
          <a:extLst>
            <a:ext uri="{FF2B5EF4-FFF2-40B4-BE49-F238E27FC236}">
              <a16:creationId xmlns:a16="http://schemas.microsoft.com/office/drawing/2014/main" id="{00000000-0008-0000-0D00-000053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12" name="image17.jpg">
          <a:extLst>
            <a:ext uri="{FF2B5EF4-FFF2-40B4-BE49-F238E27FC236}">
              <a16:creationId xmlns:a16="http://schemas.microsoft.com/office/drawing/2014/main" id="{00000000-0008-0000-0D00-000054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13" name="image3.png">
          <a:extLst>
            <a:ext uri="{FF2B5EF4-FFF2-40B4-BE49-F238E27FC236}">
              <a16:creationId xmlns:a16="http://schemas.microsoft.com/office/drawing/2014/main" id="{00000000-0008-0000-0D00-000055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14" name="image17.jpg">
          <a:extLst>
            <a:ext uri="{FF2B5EF4-FFF2-40B4-BE49-F238E27FC236}">
              <a16:creationId xmlns:a16="http://schemas.microsoft.com/office/drawing/2014/main" id="{00000000-0008-0000-0D00-000056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15" name="image3.png">
          <a:extLst>
            <a:ext uri="{FF2B5EF4-FFF2-40B4-BE49-F238E27FC236}">
              <a16:creationId xmlns:a16="http://schemas.microsoft.com/office/drawing/2014/main" id="{00000000-0008-0000-0D00-000057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16" name="image17.jpg">
          <a:extLst>
            <a:ext uri="{FF2B5EF4-FFF2-40B4-BE49-F238E27FC236}">
              <a16:creationId xmlns:a16="http://schemas.microsoft.com/office/drawing/2014/main" id="{00000000-0008-0000-0D00-000058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17" name="image3.png">
          <a:extLst>
            <a:ext uri="{FF2B5EF4-FFF2-40B4-BE49-F238E27FC236}">
              <a16:creationId xmlns:a16="http://schemas.microsoft.com/office/drawing/2014/main" id="{00000000-0008-0000-0D00-000059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418" name="image17.jpg">
          <a:extLst>
            <a:ext uri="{FF2B5EF4-FFF2-40B4-BE49-F238E27FC236}">
              <a16:creationId xmlns:a16="http://schemas.microsoft.com/office/drawing/2014/main" id="{00000000-0008-0000-0D00-00005A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419" name="image3.png">
          <a:extLst>
            <a:ext uri="{FF2B5EF4-FFF2-40B4-BE49-F238E27FC236}">
              <a16:creationId xmlns:a16="http://schemas.microsoft.com/office/drawing/2014/main" id="{00000000-0008-0000-0D00-00005B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20" name="image17.jpg">
          <a:extLst>
            <a:ext uri="{FF2B5EF4-FFF2-40B4-BE49-F238E27FC236}">
              <a16:creationId xmlns:a16="http://schemas.microsoft.com/office/drawing/2014/main" id="{00000000-0008-0000-0D00-00005C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21" name="image3.png">
          <a:extLst>
            <a:ext uri="{FF2B5EF4-FFF2-40B4-BE49-F238E27FC236}">
              <a16:creationId xmlns:a16="http://schemas.microsoft.com/office/drawing/2014/main" id="{00000000-0008-0000-0D00-00005D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22" name="image17.jpg">
          <a:extLst>
            <a:ext uri="{FF2B5EF4-FFF2-40B4-BE49-F238E27FC236}">
              <a16:creationId xmlns:a16="http://schemas.microsoft.com/office/drawing/2014/main" id="{00000000-0008-0000-0D00-00005E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23" name="image3.png">
          <a:extLst>
            <a:ext uri="{FF2B5EF4-FFF2-40B4-BE49-F238E27FC236}">
              <a16:creationId xmlns:a16="http://schemas.microsoft.com/office/drawing/2014/main" id="{00000000-0008-0000-0D00-00005F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24" name="image17.jpg">
          <a:extLst>
            <a:ext uri="{FF2B5EF4-FFF2-40B4-BE49-F238E27FC236}">
              <a16:creationId xmlns:a16="http://schemas.microsoft.com/office/drawing/2014/main" id="{00000000-0008-0000-0D00-000060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25" name="image3.png">
          <a:extLst>
            <a:ext uri="{FF2B5EF4-FFF2-40B4-BE49-F238E27FC236}">
              <a16:creationId xmlns:a16="http://schemas.microsoft.com/office/drawing/2014/main" id="{00000000-0008-0000-0D00-000061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426" name="image17.jpg">
          <a:extLst>
            <a:ext uri="{FF2B5EF4-FFF2-40B4-BE49-F238E27FC236}">
              <a16:creationId xmlns:a16="http://schemas.microsoft.com/office/drawing/2014/main" id="{00000000-0008-0000-0D00-000062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427" name="image3.png">
          <a:extLst>
            <a:ext uri="{FF2B5EF4-FFF2-40B4-BE49-F238E27FC236}">
              <a16:creationId xmlns:a16="http://schemas.microsoft.com/office/drawing/2014/main" id="{00000000-0008-0000-0D00-000063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28" name="image17.jpg">
          <a:extLst>
            <a:ext uri="{FF2B5EF4-FFF2-40B4-BE49-F238E27FC236}">
              <a16:creationId xmlns:a16="http://schemas.microsoft.com/office/drawing/2014/main" id="{00000000-0008-0000-0D00-000064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29" name="image3.png">
          <a:extLst>
            <a:ext uri="{FF2B5EF4-FFF2-40B4-BE49-F238E27FC236}">
              <a16:creationId xmlns:a16="http://schemas.microsoft.com/office/drawing/2014/main" id="{00000000-0008-0000-0D00-000065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30" name="image17.jpg">
          <a:extLst>
            <a:ext uri="{FF2B5EF4-FFF2-40B4-BE49-F238E27FC236}">
              <a16:creationId xmlns:a16="http://schemas.microsoft.com/office/drawing/2014/main" id="{00000000-0008-0000-0D00-000066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31" name="image3.png">
          <a:extLst>
            <a:ext uri="{FF2B5EF4-FFF2-40B4-BE49-F238E27FC236}">
              <a16:creationId xmlns:a16="http://schemas.microsoft.com/office/drawing/2014/main" id="{00000000-0008-0000-0D00-000067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32" name="image17.jpg">
          <a:extLst>
            <a:ext uri="{FF2B5EF4-FFF2-40B4-BE49-F238E27FC236}">
              <a16:creationId xmlns:a16="http://schemas.microsoft.com/office/drawing/2014/main" id="{00000000-0008-0000-0D00-000068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33" name="image3.png">
          <a:extLst>
            <a:ext uri="{FF2B5EF4-FFF2-40B4-BE49-F238E27FC236}">
              <a16:creationId xmlns:a16="http://schemas.microsoft.com/office/drawing/2014/main" id="{00000000-0008-0000-0D00-000069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434" name="image17.jpg">
          <a:extLst>
            <a:ext uri="{FF2B5EF4-FFF2-40B4-BE49-F238E27FC236}">
              <a16:creationId xmlns:a16="http://schemas.microsoft.com/office/drawing/2014/main" id="{00000000-0008-0000-0D00-00006A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435" name="image3.png">
          <a:extLst>
            <a:ext uri="{FF2B5EF4-FFF2-40B4-BE49-F238E27FC236}">
              <a16:creationId xmlns:a16="http://schemas.microsoft.com/office/drawing/2014/main" id="{00000000-0008-0000-0D00-00006B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36" name="image17.jpg">
          <a:extLst>
            <a:ext uri="{FF2B5EF4-FFF2-40B4-BE49-F238E27FC236}">
              <a16:creationId xmlns:a16="http://schemas.microsoft.com/office/drawing/2014/main" id="{00000000-0008-0000-0D00-00006C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37" name="image3.png">
          <a:extLst>
            <a:ext uri="{FF2B5EF4-FFF2-40B4-BE49-F238E27FC236}">
              <a16:creationId xmlns:a16="http://schemas.microsoft.com/office/drawing/2014/main" id="{00000000-0008-0000-0D00-00006D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38" name="image17.jpg">
          <a:extLst>
            <a:ext uri="{FF2B5EF4-FFF2-40B4-BE49-F238E27FC236}">
              <a16:creationId xmlns:a16="http://schemas.microsoft.com/office/drawing/2014/main" id="{00000000-0008-0000-0D00-00006E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39" name="image3.png">
          <a:extLst>
            <a:ext uri="{FF2B5EF4-FFF2-40B4-BE49-F238E27FC236}">
              <a16:creationId xmlns:a16="http://schemas.microsoft.com/office/drawing/2014/main" id="{00000000-0008-0000-0D00-00006F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40" name="image17.jpg">
          <a:extLst>
            <a:ext uri="{FF2B5EF4-FFF2-40B4-BE49-F238E27FC236}">
              <a16:creationId xmlns:a16="http://schemas.microsoft.com/office/drawing/2014/main" id="{00000000-0008-0000-0D00-000070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41" name="image3.png">
          <a:extLst>
            <a:ext uri="{FF2B5EF4-FFF2-40B4-BE49-F238E27FC236}">
              <a16:creationId xmlns:a16="http://schemas.microsoft.com/office/drawing/2014/main" id="{00000000-0008-0000-0D00-000071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442" name="image17.jpg">
          <a:extLst>
            <a:ext uri="{FF2B5EF4-FFF2-40B4-BE49-F238E27FC236}">
              <a16:creationId xmlns:a16="http://schemas.microsoft.com/office/drawing/2014/main" id="{00000000-0008-0000-0D00-000072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443" name="image3.png">
          <a:extLst>
            <a:ext uri="{FF2B5EF4-FFF2-40B4-BE49-F238E27FC236}">
              <a16:creationId xmlns:a16="http://schemas.microsoft.com/office/drawing/2014/main" id="{00000000-0008-0000-0D00-000073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44" name="image17.jpg">
          <a:extLst>
            <a:ext uri="{FF2B5EF4-FFF2-40B4-BE49-F238E27FC236}">
              <a16:creationId xmlns:a16="http://schemas.microsoft.com/office/drawing/2014/main" id="{00000000-0008-0000-0D00-000074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45" name="image3.png">
          <a:extLst>
            <a:ext uri="{FF2B5EF4-FFF2-40B4-BE49-F238E27FC236}">
              <a16:creationId xmlns:a16="http://schemas.microsoft.com/office/drawing/2014/main" id="{00000000-0008-0000-0D00-000075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46" name="image17.jpg">
          <a:extLst>
            <a:ext uri="{FF2B5EF4-FFF2-40B4-BE49-F238E27FC236}">
              <a16:creationId xmlns:a16="http://schemas.microsoft.com/office/drawing/2014/main" id="{00000000-0008-0000-0D00-000076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47" name="image3.png">
          <a:extLst>
            <a:ext uri="{FF2B5EF4-FFF2-40B4-BE49-F238E27FC236}">
              <a16:creationId xmlns:a16="http://schemas.microsoft.com/office/drawing/2014/main" id="{00000000-0008-0000-0D00-000077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48" name="image17.jpg">
          <a:extLst>
            <a:ext uri="{FF2B5EF4-FFF2-40B4-BE49-F238E27FC236}">
              <a16:creationId xmlns:a16="http://schemas.microsoft.com/office/drawing/2014/main" id="{00000000-0008-0000-0D00-000078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49" name="image3.png">
          <a:extLst>
            <a:ext uri="{FF2B5EF4-FFF2-40B4-BE49-F238E27FC236}">
              <a16:creationId xmlns:a16="http://schemas.microsoft.com/office/drawing/2014/main" id="{00000000-0008-0000-0D00-000079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450" name="image17.jpg">
          <a:extLst>
            <a:ext uri="{FF2B5EF4-FFF2-40B4-BE49-F238E27FC236}">
              <a16:creationId xmlns:a16="http://schemas.microsoft.com/office/drawing/2014/main" id="{00000000-0008-0000-0D00-00007A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451" name="image3.png">
          <a:extLst>
            <a:ext uri="{FF2B5EF4-FFF2-40B4-BE49-F238E27FC236}">
              <a16:creationId xmlns:a16="http://schemas.microsoft.com/office/drawing/2014/main" id="{00000000-0008-0000-0D00-00007B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52" name="image17.jpg">
          <a:extLst>
            <a:ext uri="{FF2B5EF4-FFF2-40B4-BE49-F238E27FC236}">
              <a16:creationId xmlns:a16="http://schemas.microsoft.com/office/drawing/2014/main" id="{00000000-0008-0000-0D00-00007C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53" name="image3.png">
          <a:extLst>
            <a:ext uri="{FF2B5EF4-FFF2-40B4-BE49-F238E27FC236}">
              <a16:creationId xmlns:a16="http://schemas.microsoft.com/office/drawing/2014/main" id="{00000000-0008-0000-0D00-00007D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54" name="image17.jpg">
          <a:extLst>
            <a:ext uri="{FF2B5EF4-FFF2-40B4-BE49-F238E27FC236}">
              <a16:creationId xmlns:a16="http://schemas.microsoft.com/office/drawing/2014/main" id="{00000000-0008-0000-0D00-00007E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55" name="image3.png">
          <a:extLst>
            <a:ext uri="{FF2B5EF4-FFF2-40B4-BE49-F238E27FC236}">
              <a16:creationId xmlns:a16="http://schemas.microsoft.com/office/drawing/2014/main" id="{00000000-0008-0000-0D00-00007F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56" name="image17.jpg">
          <a:extLst>
            <a:ext uri="{FF2B5EF4-FFF2-40B4-BE49-F238E27FC236}">
              <a16:creationId xmlns:a16="http://schemas.microsoft.com/office/drawing/2014/main" id="{00000000-0008-0000-0D00-000080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57" name="image3.png">
          <a:extLst>
            <a:ext uri="{FF2B5EF4-FFF2-40B4-BE49-F238E27FC236}">
              <a16:creationId xmlns:a16="http://schemas.microsoft.com/office/drawing/2014/main" id="{00000000-0008-0000-0D00-000081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458" name="image17.jpg">
          <a:extLst>
            <a:ext uri="{FF2B5EF4-FFF2-40B4-BE49-F238E27FC236}">
              <a16:creationId xmlns:a16="http://schemas.microsoft.com/office/drawing/2014/main" id="{00000000-0008-0000-0D00-000082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459" name="image3.png">
          <a:extLst>
            <a:ext uri="{FF2B5EF4-FFF2-40B4-BE49-F238E27FC236}">
              <a16:creationId xmlns:a16="http://schemas.microsoft.com/office/drawing/2014/main" id="{00000000-0008-0000-0D00-000083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60" name="image17.jpg">
          <a:extLst>
            <a:ext uri="{FF2B5EF4-FFF2-40B4-BE49-F238E27FC236}">
              <a16:creationId xmlns:a16="http://schemas.microsoft.com/office/drawing/2014/main" id="{00000000-0008-0000-0D00-000084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61" name="image3.png">
          <a:extLst>
            <a:ext uri="{FF2B5EF4-FFF2-40B4-BE49-F238E27FC236}">
              <a16:creationId xmlns:a16="http://schemas.microsoft.com/office/drawing/2014/main" id="{00000000-0008-0000-0D00-000085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62" name="image17.jpg">
          <a:extLst>
            <a:ext uri="{FF2B5EF4-FFF2-40B4-BE49-F238E27FC236}">
              <a16:creationId xmlns:a16="http://schemas.microsoft.com/office/drawing/2014/main" id="{00000000-0008-0000-0D00-000086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63" name="image3.png">
          <a:extLst>
            <a:ext uri="{FF2B5EF4-FFF2-40B4-BE49-F238E27FC236}">
              <a16:creationId xmlns:a16="http://schemas.microsoft.com/office/drawing/2014/main" id="{00000000-0008-0000-0D00-000087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64" name="image17.jpg">
          <a:extLst>
            <a:ext uri="{FF2B5EF4-FFF2-40B4-BE49-F238E27FC236}">
              <a16:creationId xmlns:a16="http://schemas.microsoft.com/office/drawing/2014/main" id="{00000000-0008-0000-0D00-000088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65" name="image3.png">
          <a:extLst>
            <a:ext uri="{FF2B5EF4-FFF2-40B4-BE49-F238E27FC236}">
              <a16:creationId xmlns:a16="http://schemas.microsoft.com/office/drawing/2014/main" id="{00000000-0008-0000-0D00-000089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466" name="image17.jpg">
          <a:extLst>
            <a:ext uri="{FF2B5EF4-FFF2-40B4-BE49-F238E27FC236}">
              <a16:creationId xmlns:a16="http://schemas.microsoft.com/office/drawing/2014/main" id="{00000000-0008-0000-0D00-00008A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467" name="image3.png">
          <a:extLst>
            <a:ext uri="{FF2B5EF4-FFF2-40B4-BE49-F238E27FC236}">
              <a16:creationId xmlns:a16="http://schemas.microsoft.com/office/drawing/2014/main" id="{00000000-0008-0000-0D00-00008B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68" name="image17.jpg">
          <a:extLst>
            <a:ext uri="{FF2B5EF4-FFF2-40B4-BE49-F238E27FC236}">
              <a16:creationId xmlns:a16="http://schemas.microsoft.com/office/drawing/2014/main" id="{00000000-0008-0000-0D00-00008C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69" name="image3.png">
          <a:extLst>
            <a:ext uri="{FF2B5EF4-FFF2-40B4-BE49-F238E27FC236}">
              <a16:creationId xmlns:a16="http://schemas.microsoft.com/office/drawing/2014/main" id="{00000000-0008-0000-0D00-00008D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70" name="image17.jpg">
          <a:extLst>
            <a:ext uri="{FF2B5EF4-FFF2-40B4-BE49-F238E27FC236}">
              <a16:creationId xmlns:a16="http://schemas.microsoft.com/office/drawing/2014/main" id="{00000000-0008-0000-0D00-00008E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71" name="image3.png">
          <a:extLst>
            <a:ext uri="{FF2B5EF4-FFF2-40B4-BE49-F238E27FC236}">
              <a16:creationId xmlns:a16="http://schemas.microsoft.com/office/drawing/2014/main" id="{00000000-0008-0000-0D00-00008F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72" name="image17.jpg">
          <a:extLst>
            <a:ext uri="{FF2B5EF4-FFF2-40B4-BE49-F238E27FC236}">
              <a16:creationId xmlns:a16="http://schemas.microsoft.com/office/drawing/2014/main" id="{00000000-0008-0000-0D00-000090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73" name="image3.png">
          <a:extLst>
            <a:ext uri="{FF2B5EF4-FFF2-40B4-BE49-F238E27FC236}">
              <a16:creationId xmlns:a16="http://schemas.microsoft.com/office/drawing/2014/main" id="{00000000-0008-0000-0D00-000091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474" name="image17.jpg">
          <a:extLst>
            <a:ext uri="{FF2B5EF4-FFF2-40B4-BE49-F238E27FC236}">
              <a16:creationId xmlns:a16="http://schemas.microsoft.com/office/drawing/2014/main" id="{00000000-0008-0000-0D00-000092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475" name="image3.png">
          <a:extLst>
            <a:ext uri="{FF2B5EF4-FFF2-40B4-BE49-F238E27FC236}">
              <a16:creationId xmlns:a16="http://schemas.microsoft.com/office/drawing/2014/main" id="{00000000-0008-0000-0D00-000093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76" name="image17.jpg">
          <a:extLst>
            <a:ext uri="{FF2B5EF4-FFF2-40B4-BE49-F238E27FC236}">
              <a16:creationId xmlns:a16="http://schemas.microsoft.com/office/drawing/2014/main" id="{00000000-0008-0000-0D00-000094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77" name="image3.png">
          <a:extLst>
            <a:ext uri="{FF2B5EF4-FFF2-40B4-BE49-F238E27FC236}">
              <a16:creationId xmlns:a16="http://schemas.microsoft.com/office/drawing/2014/main" id="{00000000-0008-0000-0D00-000095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78" name="image17.jpg">
          <a:extLst>
            <a:ext uri="{FF2B5EF4-FFF2-40B4-BE49-F238E27FC236}">
              <a16:creationId xmlns:a16="http://schemas.microsoft.com/office/drawing/2014/main" id="{00000000-0008-0000-0D00-000096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79" name="image3.png">
          <a:extLst>
            <a:ext uri="{FF2B5EF4-FFF2-40B4-BE49-F238E27FC236}">
              <a16:creationId xmlns:a16="http://schemas.microsoft.com/office/drawing/2014/main" id="{00000000-0008-0000-0D00-000097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80" name="image17.jpg">
          <a:extLst>
            <a:ext uri="{FF2B5EF4-FFF2-40B4-BE49-F238E27FC236}">
              <a16:creationId xmlns:a16="http://schemas.microsoft.com/office/drawing/2014/main" id="{00000000-0008-0000-0D00-000098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81" name="image3.png">
          <a:extLst>
            <a:ext uri="{FF2B5EF4-FFF2-40B4-BE49-F238E27FC236}">
              <a16:creationId xmlns:a16="http://schemas.microsoft.com/office/drawing/2014/main" id="{00000000-0008-0000-0D00-000099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482" name="image17.jpg">
          <a:extLst>
            <a:ext uri="{FF2B5EF4-FFF2-40B4-BE49-F238E27FC236}">
              <a16:creationId xmlns:a16="http://schemas.microsoft.com/office/drawing/2014/main" id="{00000000-0008-0000-0D00-00009A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483" name="image3.png">
          <a:extLst>
            <a:ext uri="{FF2B5EF4-FFF2-40B4-BE49-F238E27FC236}">
              <a16:creationId xmlns:a16="http://schemas.microsoft.com/office/drawing/2014/main" id="{00000000-0008-0000-0D00-00009B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84" name="image17.jpg">
          <a:extLst>
            <a:ext uri="{FF2B5EF4-FFF2-40B4-BE49-F238E27FC236}">
              <a16:creationId xmlns:a16="http://schemas.microsoft.com/office/drawing/2014/main" id="{00000000-0008-0000-0D00-00009C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85" name="image3.png">
          <a:extLst>
            <a:ext uri="{FF2B5EF4-FFF2-40B4-BE49-F238E27FC236}">
              <a16:creationId xmlns:a16="http://schemas.microsoft.com/office/drawing/2014/main" id="{00000000-0008-0000-0D00-00009D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86" name="image17.jpg">
          <a:extLst>
            <a:ext uri="{FF2B5EF4-FFF2-40B4-BE49-F238E27FC236}">
              <a16:creationId xmlns:a16="http://schemas.microsoft.com/office/drawing/2014/main" id="{00000000-0008-0000-0D00-00009E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87" name="image3.png">
          <a:extLst>
            <a:ext uri="{FF2B5EF4-FFF2-40B4-BE49-F238E27FC236}">
              <a16:creationId xmlns:a16="http://schemas.microsoft.com/office/drawing/2014/main" id="{00000000-0008-0000-0D00-00009F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88" name="image17.jpg">
          <a:extLst>
            <a:ext uri="{FF2B5EF4-FFF2-40B4-BE49-F238E27FC236}">
              <a16:creationId xmlns:a16="http://schemas.microsoft.com/office/drawing/2014/main" id="{00000000-0008-0000-0D00-0000A0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89" name="image3.png">
          <a:extLst>
            <a:ext uri="{FF2B5EF4-FFF2-40B4-BE49-F238E27FC236}">
              <a16:creationId xmlns:a16="http://schemas.microsoft.com/office/drawing/2014/main" id="{00000000-0008-0000-0D00-0000A1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490" name="image17.jpg">
          <a:extLst>
            <a:ext uri="{FF2B5EF4-FFF2-40B4-BE49-F238E27FC236}">
              <a16:creationId xmlns:a16="http://schemas.microsoft.com/office/drawing/2014/main" id="{00000000-0008-0000-0D00-0000A2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491" name="image3.png">
          <a:extLst>
            <a:ext uri="{FF2B5EF4-FFF2-40B4-BE49-F238E27FC236}">
              <a16:creationId xmlns:a16="http://schemas.microsoft.com/office/drawing/2014/main" id="{00000000-0008-0000-0D00-0000A3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92" name="image17.jpg">
          <a:extLst>
            <a:ext uri="{FF2B5EF4-FFF2-40B4-BE49-F238E27FC236}">
              <a16:creationId xmlns:a16="http://schemas.microsoft.com/office/drawing/2014/main" id="{00000000-0008-0000-0D00-0000A4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93" name="image3.png">
          <a:extLst>
            <a:ext uri="{FF2B5EF4-FFF2-40B4-BE49-F238E27FC236}">
              <a16:creationId xmlns:a16="http://schemas.microsoft.com/office/drawing/2014/main" id="{00000000-0008-0000-0D00-0000A5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94" name="image17.jpg">
          <a:extLst>
            <a:ext uri="{FF2B5EF4-FFF2-40B4-BE49-F238E27FC236}">
              <a16:creationId xmlns:a16="http://schemas.microsoft.com/office/drawing/2014/main" id="{00000000-0008-0000-0D00-0000A6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95" name="image3.png">
          <a:extLst>
            <a:ext uri="{FF2B5EF4-FFF2-40B4-BE49-F238E27FC236}">
              <a16:creationId xmlns:a16="http://schemas.microsoft.com/office/drawing/2014/main" id="{00000000-0008-0000-0D00-0000A7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96" name="image17.jpg">
          <a:extLst>
            <a:ext uri="{FF2B5EF4-FFF2-40B4-BE49-F238E27FC236}">
              <a16:creationId xmlns:a16="http://schemas.microsoft.com/office/drawing/2014/main" id="{00000000-0008-0000-0D00-0000A8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97" name="image3.png">
          <a:extLst>
            <a:ext uri="{FF2B5EF4-FFF2-40B4-BE49-F238E27FC236}">
              <a16:creationId xmlns:a16="http://schemas.microsoft.com/office/drawing/2014/main" id="{00000000-0008-0000-0D00-0000A9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498" name="image17.jpg">
          <a:extLst>
            <a:ext uri="{FF2B5EF4-FFF2-40B4-BE49-F238E27FC236}">
              <a16:creationId xmlns:a16="http://schemas.microsoft.com/office/drawing/2014/main" id="{00000000-0008-0000-0D00-0000AA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499" name="image3.png">
          <a:extLst>
            <a:ext uri="{FF2B5EF4-FFF2-40B4-BE49-F238E27FC236}">
              <a16:creationId xmlns:a16="http://schemas.microsoft.com/office/drawing/2014/main" id="{00000000-0008-0000-0D00-0000AB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00" name="image17.jpg">
          <a:extLst>
            <a:ext uri="{FF2B5EF4-FFF2-40B4-BE49-F238E27FC236}">
              <a16:creationId xmlns:a16="http://schemas.microsoft.com/office/drawing/2014/main" id="{00000000-0008-0000-0D00-0000AC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01" name="image3.png">
          <a:extLst>
            <a:ext uri="{FF2B5EF4-FFF2-40B4-BE49-F238E27FC236}">
              <a16:creationId xmlns:a16="http://schemas.microsoft.com/office/drawing/2014/main" id="{00000000-0008-0000-0D00-0000AD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02" name="image17.jpg">
          <a:extLst>
            <a:ext uri="{FF2B5EF4-FFF2-40B4-BE49-F238E27FC236}">
              <a16:creationId xmlns:a16="http://schemas.microsoft.com/office/drawing/2014/main" id="{00000000-0008-0000-0D00-0000AE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03" name="image3.png">
          <a:extLst>
            <a:ext uri="{FF2B5EF4-FFF2-40B4-BE49-F238E27FC236}">
              <a16:creationId xmlns:a16="http://schemas.microsoft.com/office/drawing/2014/main" id="{00000000-0008-0000-0D00-0000AF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04" name="image17.jpg">
          <a:extLst>
            <a:ext uri="{FF2B5EF4-FFF2-40B4-BE49-F238E27FC236}">
              <a16:creationId xmlns:a16="http://schemas.microsoft.com/office/drawing/2014/main" id="{00000000-0008-0000-0D00-0000B0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05" name="image3.png">
          <a:extLst>
            <a:ext uri="{FF2B5EF4-FFF2-40B4-BE49-F238E27FC236}">
              <a16:creationId xmlns:a16="http://schemas.microsoft.com/office/drawing/2014/main" id="{00000000-0008-0000-0D00-0000B1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06" name="image17.jpg">
          <a:extLst>
            <a:ext uri="{FF2B5EF4-FFF2-40B4-BE49-F238E27FC236}">
              <a16:creationId xmlns:a16="http://schemas.microsoft.com/office/drawing/2014/main" id="{00000000-0008-0000-0D00-0000B2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507" name="image3.png">
          <a:extLst>
            <a:ext uri="{FF2B5EF4-FFF2-40B4-BE49-F238E27FC236}">
              <a16:creationId xmlns:a16="http://schemas.microsoft.com/office/drawing/2014/main" id="{00000000-0008-0000-0D00-0000B3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08" name="image17.jpg">
          <a:extLst>
            <a:ext uri="{FF2B5EF4-FFF2-40B4-BE49-F238E27FC236}">
              <a16:creationId xmlns:a16="http://schemas.microsoft.com/office/drawing/2014/main" id="{00000000-0008-0000-0D00-0000B4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09" name="image3.png">
          <a:extLst>
            <a:ext uri="{FF2B5EF4-FFF2-40B4-BE49-F238E27FC236}">
              <a16:creationId xmlns:a16="http://schemas.microsoft.com/office/drawing/2014/main" id="{00000000-0008-0000-0D00-0000B5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10" name="image17.jpg">
          <a:extLst>
            <a:ext uri="{FF2B5EF4-FFF2-40B4-BE49-F238E27FC236}">
              <a16:creationId xmlns:a16="http://schemas.microsoft.com/office/drawing/2014/main" id="{00000000-0008-0000-0D00-0000B6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11" name="image3.png">
          <a:extLst>
            <a:ext uri="{FF2B5EF4-FFF2-40B4-BE49-F238E27FC236}">
              <a16:creationId xmlns:a16="http://schemas.microsoft.com/office/drawing/2014/main" id="{00000000-0008-0000-0D00-0000B7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12" name="image17.jpg">
          <a:extLst>
            <a:ext uri="{FF2B5EF4-FFF2-40B4-BE49-F238E27FC236}">
              <a16:creationId xmlns:a16="http://schemas.microsoft.com/office/drawing/2014/main" id="{00000000-0008-0000-0D00-0000B8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13" name="image3.png">
          <a:extLst>
            <a:ext uri="{FF2B5EF4-FFF2-40B4-BE49-F238E27FC236}">
              <a16:creationId xmlns:a16="http://schemas.microsoft.com/office/drawing/2014/main" id="{00000000-0008-0000-0D00-0000B9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514" name="image17.jpg">
          <a:extLst>
            <a:ext uri="{FF2B5EF4-FFF2-40B4-BE49-F238E27FC236}">
              <a16:creationId xmlns:a16="http://schemas.microsoft.com/office/drawing/2014/main" id="{00000000-0008-0000-0D00-0000BA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515" name="image3.png">
          <a:extLst>
            <a:ext uri="{FF2B5EF4-FFF2-40B4-BE49-F238E27FC236}">
              <a16:creationId xmlns:a16="http://schemas.microsoft.com/office/drawing/2014/main" id="{00000000-0008-0000-0D00-0000BB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16" name="image17.jpg">
          <a:extLst>
            <a:ext uri="{FF2B5EF4-FFF2-40B4-BE49-F238E27FC236}">
              <a16:creationId xmlns:a16="http://schemas.microsoft.com/office/drawing/2014/main" id="{00000000-0008-0000-0D00-0000BC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17" name="image3.png">
          <a:extLst>
            <a:ext uri="{FF2B5EF4-FFF2-40B4-BE49-F238E27FC236}">
              <a16:creationId xmlns:a16="http://schemas.microsoft.com/office/drawing/2014/main" id="{00000000-0008-0000-0D00-0000BD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18" name="image17.jpg">
          <a:extLst>
            <a:ext uri="{FF2B5EF4-FFF2-40B4-BE49-F238E27FC236}">
              <a16:creationId xmlns:a16="http://schemas.microsoft.com/office/drawing/2014/main" id="{00000000-0008-0000-0D00-0000BE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19" name="image3.png">
          <a:extLst>
            <a:ext uri="{FF2B5EF4-FFF2-40B4-BE49-F238E27FC236}">
              <a16:creationId xmlns:a16="http://schemas.microsoft.com/office/drawing/2014/main" id="{00000000-0008-0000-0D00-0000BF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20" name="image17.jpg">
          <a:extLst>
            <a:ext uri="{FF2B5EF4-FFF2-40B4-BE49-F238E27FC236}">
              <a16:creationId xmlns:a16="http://schemas.microsoft.com/office/drawing/2014/main" id="{00000000-0008-0000-0D00-0000C0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21" name="image3.png">
          <a:extLst>
            <a:ext uri="{FF2B5EF4-FFF2-40B4-BE49-F238E27FC236}">
              <a16:creationId xmlns:a16="http://schemas.microsoft.com/office/drawing/2014/main" id="{00000000-0008-0000-0D00-0000C1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522" name="image17.jpg">
          <a:extLst>
            <a:ext uri="{FF2B5EF4-FFF2-40B4-BE49-F238E27FC236}">
              <a16:creationId xmlns:a16="http://schemas.microsoft.com/office/drawing/2014/main" id="{00000000-0008-0000-0D00-0000C2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523" name="image3.png">
          <a:extLst>
            <a:ext uri="{FF2B5EF4-FFF2-40B4-BE49-F238E27FC236}">
              <a16:creationId xmlns:a16="http://schemas.microsoft.com/office/drawing/2014/main" id="{00000000-0008-0000-0D00-0000C3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24" name="image17.jpg">
          <a:extLst>
            <a:ext uri="{FF2B5EF4-FFF2-40B4-BE49-F238E27FC236}">
              <a16:creationId xmlns:a16="http://schemas.microsoft.com/office/drawing/2014/main" id="{00000000-0008-0000-0D00-0000C4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25" name="image3.png">
          <a:extLst>
            <a:ext uri="{FF2B5EF4-FFF2-40B4-BE49-F238E27FC236}">
              <a16:creationId xmlns:a16="http://schemas.microsoft.com/office/drawing/2014/main" id="{00000000-0008-0000-0D00-0000C5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26" name="image17.jpg">
          <a:extLst>
            <a:ext uri="{FF2B5EF4-FFF2-40B4-BE49-F238E27FC236}">
              <a16:creationId xmlns:a16="http://schemas.microsoft.com/office/drawing/2014/main" id="{00000000-0008-0000-0D00-0000C6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27" name="image3.png">
          <a:extLst>
            <a:ext uri="{FF2B5EF4-FFF2-40B4-BE49-F238E27FC236}">
              <a16:creationId xmlns:a16="http://schemas.microsoft.com/office/drawing/2014/main" id="{00000000-0008-0000-0D00-0000C7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28" name="image17.jpg">
          <a:extLst>
            <a:ext uri="{FF2B5EF4-FFF2-40B4-BE49-F238E27FC236}">
              <a16:creationId xmlns:a16="http://schemas.microsoft.com/office/drawing/2014/main" id="{00000000-0008-0000-0D00-0000C8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29" name="image3.png">
          <a:extLst>
            <a:ext uri="{FF2B5EF4-FFF2-40B4-BE49-F238E27FC236}">
              <a16:creationId xmlns:a16="http://schemas.microsoft.com/office/drawing/2014/main" id="{00000000-0008-0000-0D00-0000C9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30" name="image17.jpg">
          <a:extLst>
            <a:ext uri="{FF2B5EF4-FFF2-40B4-BE49-F238E27FC236}">
              <a16:creationId xmlns:a16="http://schemas.microsoft.com/office/drawing/2014/main" id="{00000000-0008-0000-0D00-0000CA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531" name="image3.png">
          <a:extLst>
            <a:ext uri="{FF2B5EF4-FFF2-40B4-BE49-F238E27FC236}">
              <a16:creationId xmlns:a16="http://schemas.microsoft.com/office/drawing/2014/main" id="{00000000-0008-0000-0D00-0000CB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32" name="image17.jpg">
          <a:extLst>
            <a:ext uri="{FF2B5EF4-FFF2-40B4-BE49-F238E27FC236}">
              <a16:creationId xmlns:a16="http://schemas.microsoft.com/office/drawing/2014/main" id="{00000000-0008-0000-0D00-0000CC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33" name="image3.png">
          <a:extLst>
            <a:ext uri="{FF2B5EF4-FFF2-40B4-BE49-F238E27FC236}">
              <a16:creationId xmlns:a16="http://schemas.microsoft.com/office/drawing/2014/main" id="{00000000-0008-0000-0D00-0000CD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34" name="image17.jpg">
          <a:extLst>
            <a:ext uri="{FF2B5EF4-FFF2-40B4-BE49-F238E27FC236}">
              <a16:creationId xmlns:a16="http://schemas.microsoft.com/office/drawing/2014/main" id="{00000000-0008-0000-0D00-0000CE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35" name="image3.png">
          <a:extLst>
            <a:ext uri="{FF2B5EF4-FFF2-40B4-BE49-F238E27FC236}">
              <a16:creationId xmlns:a16="http://schemas.microsoft.com/office/drawing/2014/main" id="{00000000-0008-0000-0D00-0000CF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36" name="image17.jpg">
          <a:extLst>
            <a:ext uri="{FF2B5EF4-FFF2-40B4-BE49-F238E27FC236}">
              <a16:creationId xmlns:a16="http://schemas.microsoft.com/office/drawing/2014/main" id="{00000000-0008-0000-0D00-0000D0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37" name="image3.png">
          <a:extLst>
            <a:ext uri="{FF2B5EF4-FFF2-40B4-BE49-F238E27FC236}">
              <a16:creationId xmlns:a16="http://schemas.microsoft.com/office/drawing/2014/main" id="{00000000-0008-0000-0D00-0000D1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38" name="image17.jpg">
          <a:extLst>
            <a:ext uri="{FF2B5EF4-FFF2-40B4-BE49-F238E27FC236}">
              <a16:creationId xmlns:a16="http://schemas.microsoft.com/office/drawing/2014/main" id="{00000000-0008-0000-0D00-0000D2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539" name="image3.png">
          <a:extLst>
            <a:ext uri="{FF2B5EF4-FFF2-40B4-BE49-F238E27FC236}">
              <a16:creationId xmlns:a16="http://schemas.microsoft.com/office/drawing/2014/main" id="{00000000-0008-0000-0D00-0000D3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40" name="image17.jpg">
          <a:extLst>
            <a:ext uri="{FF2B5EF4-FFF2-40B4-BE49-F238E27FC236}">
              <a16:creationId xmlns:a16="http://schemas.microsoft.com/office/drawing/2014/main" id="{00000000-0008-0000-0D00-0000D4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41" name="image3.png">
          <a:extLst>
            <a:ext uri="{FF2B5EF4-FFF2-40B4-BE49-F238E27FC236}">
              <a16:creationId xmlns:a16="http://schemas.microsoft.com/office/drawing/2014/main" id="{00000000-0008-0000-0D00-0000D5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42" name="image17.jpg">
          <a:extLst>
            <a:ext uri="{FF2B5EF4-FFF2-40B4-BE49-F238E27FC236}">
              <a16:creationId xmlns:a16="http://schemas.microsoft.com/office/drawing/2014/main" id="{00000000-0008-0000-0D00-0000D6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43" name="image3.png">
          <a:extLst>
            <a:ext uri="{FF2B5EF4-FFF2-40B4-BE49-F238E27FC236}">
              <a16:creationId xmlns:a16="http://schemas.microsoft.com/office/drawing/2014/main" id="{00000000-0008-0000-0D00-0000D7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44" name="image17.jpg">
          <a:extLst>
            <a:ext uri="{FF2B5EF4-FFF2-40B4-BE49-F238E27FC236}">
              <a16:creationId xmlns:a16="http://schemas.microsoft.com/office/drawing/2014/main" id="{00000000-0008-0000-0D00-0000D8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45" name="image3.png">
          <a:extLst>
            <a:ext uri="{FF2B5EF4-FFF2-40B4-BE49-F238E27FC236}">
              <a16:creationId xmlns:a16="http://schemas.microsoft.com/office/drawing/2014/main" id="{00000000-0008-0000-0D00-0000D9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46" name="image17.jpg">
          <a:extLst>
            <a:ext uri="{FF2B5EF4-FFF2-40B4-BE49-F238E27FC236}">
              <a16:creationId xmlns:a16="http://schemas.microsoft.com/office/drawing/2014/main" id="{00000000-0008-0000-0D00-0000DA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547" name="image3.png">
          <a:extLst>
            <a:ext uri="{FF2B5EF4-FFF2-40B4-BE49-F238E27FC236}">
              <a16:creationId xmlns:a16="http://schemas.microsoft.com/office/drawing/2014/main" id="{00000000-0008-0000-0D00-0000DB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48" name="image17.jpg">
          <a:extLst>
            <a:ext uri="{FF2B5EF4-FFF2-40B4-BE49-F238E27FC236}">
              <a16:creationId xmlns:a16="http://schemas.microsoft.com/office/drawing/2014/main" id="{00000000-0008-0000-0D00-0000DC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49" name="image3.png">
          <a:extLst>
            <a:ext uri="{FF2B5EF4-FFF2-40B4-BE49-F238E27FC236}">
              <a16:creationId xmlns:a16="http://schemas.microsoft.com/office/drawing/2014/main" id="{00000000-0008-0000-0D00-0000DD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50" name="image17.jpg">
          <a:extLst>
            <a:ext uri="{FF2B5EF4-FFF2-40B4-BE49-F238E27FC236}">
              <a16:creationId xmlns:a16="http://schemas.microsoft.com/office/drawing/2014/main" id="{00000000-0008-0000-0D00-0000DE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51" name="image3.png">
          <a:extLst>
            <a:ext uri="{FF2B5EF4-FFF2-40B4-BE49-F238E27FC236}">
              <a16:creationId xmlns:a16="http://schemas.microsoft.com/office/drawing/2014/main" id="{00000000-0008-0000-0D00-0000DF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52" name="image17.jpg">
          <a:extLst>
            <a:ext uri="{FF2B5EF4-FFF2-40B4-BE49-F238E27FC236}">
              <a16:creationId xmlns:a16="http://schemas.microsoft.com/office/drawing/2014/main" id="{00000000-0008-0000-0D00-0000E0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53" name="image3.png">
          <a:extLst>
            <a:ext uri="{FF2B5EF4-FFF2-40B4-BE49-F238E27FC236}">
              <a16:creationId xmlns:a16="http://schemas.microsoft.com/office/drawing/2014/main" id="{00000000-0008-0000-0D00-0000E1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54" name="image17.jpg">
          <a:extLst>
            <a:ext uri="{FF2B5EF4-FFF2-40B4-BE49-F238E27FC236}">
              <a16:creationId xmlns:a16="http://schemas.microsoft.com/office/drawing/2014/main" id="{00000000-0008-0000-0D00-0000E2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555" name="image3.png">
          <a:extLst>
            <a:ext uri="{FF2B5EF4-FFF2-40B4-BE49-F238E27FC236}">
              <a16:creationId xmlns:a16="http://schemas.microsoft.com/office/drawing/2014/main" id="{00000000-0008-0000-0D00-0000E3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56" name="image17.jpg">
          <a:extLst>
            <a:ext uri="{FF2B5EF4-FFF2-40B4-BE49-F238E27FC236}">
              <a16:creationId xmlns:a16="http://schemas.microsoft.com/office/drawing/2014/main" id="{00000000-0008-0000-0D00-0000E4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57" name="image3.png">
          <a:extLst>
            <a:ext uri="{FF2B5EF4-FFF2-40B4-BE49-F238E27FC236}">
              <a16:creationId xmlns:a16="http://schemas.microsoft.com/office/drawing/2014/main" id="{00000000-0008-0000-0D00-0000E5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58" name="image17.jpg">
          <a:extLst>
            <a:ext uri="{FF2B5EF4-FFF2-40B4-BE49-F238E27FC236}">
              <a16:creationId xmlns:a16="http://schemas.microsoft.com/office/drawing/2014/main" id="{00000000-0008-0000-0D00-0000E6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59" name="image3.png">
          <a:extLst>
            <a:ext uri="{FF2B5EF4-FFF2-40B4-BE49-F238E27FC236}">
              <a16:creationId xmlns:a16="http://schemas.microsoft.com/office/drawing/2014/main" id="{00000000-0008-0000-0D00-0000E7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60" name="image17.jpg">
          <a:extLst>
            <a:ext uri="{FF2B5EF4-FFF2-40B4-BE49-F238E27FC236}">
              <a16:creationId xmlns:a16="http://schemas.microsoft.com/office/drawing/2014/main" id="{00000000-0008-0000-0D00-0000E8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61" name="image3.png">
          <a:extLst>
            <a:ext uri="{FF2B5EF4-FFF2-40B4-BE49-F238E27FC236}">
              <a16:creationId xmlns:a16="http://schemas.microsoft.com/office/drawing/2014/main" id="{00000000-0008-0000-0D00-0000E9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62" name="image17.jpg">
          <a:extLst>
            <a:ext uri="{FF2B5EF4-FFF2-40B4-BE49-F238E27FC236}">
              <a16:creationId xmlns:a16="http://schemas.microsoft.com/office/drawing/2014/main" id="{00000000-0008-0000-0D00-0000EA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563" name="image3.png">
          <a:extLst>
            <a:ext uri="{FF2B5EF4-FFF2-40B4-BE49-F238E27FC236}">
              <a16:creationId xmlns:a16="http://schemas.microsoft.com/office/drawing/2014/main" id="{00000000-0008-0000-0D00-0000EB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64" name="image17.jpg">
          <a:extLst>
            <a:ext uri="{FF2B5EF4-FFF2-40B4-BE49-F238E27FC236}">
              <a16:creationId xmlns:a16="http://schemas.microsoft.com/office/drawing/2014/main" id="{00000000-0008-0000-0D00-0000EC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65" name="image3.png">
          <a:extLst>
            <a:ext uri="{FF2B5EF4-FFF2-40B4-BE49-F238E27FC236}">
              <a16:creationId xmlns:a16="http://schemas.microsoft.com/office/drawing/2014/main" id="{00000000-0008-0000-0D00-0000ED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66" name="image17.jpg">
          <a:extLst>
            <a:ext uri="{FF2B5EF4-FFF2-40B4-BE49-F238E27FC236}">
              <a16:creationId xmlns:a16="http://schemas.microsoft.com/office/drawing/2014/main" id="{00000000-0008-0000-0D00-0000EE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67" name="image3.png">
          <a:extLst>
            <a:ext uri="{FF2B5EF4-FFF2-40B4-BE49-F238E27FC236}">
              <a16:creationId xmlns:a16="http://schemas.microsoft.com/office/drawing/2014/main" id="{00000000-0008-0000-0D00-0000EF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68" name="image17.jpg">
          <a:extLst>
            <a:ext uri="{FF2B5EF4-FFF2-40B4-BE49-F238E27FC236}">
              <a16:creationId xmlns:a16="http://schemas.microsoft.com/office/drawing/2014/main" id="{00000000-0008-0000-0D00-0000F0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69" name="image3.png">
          <a:extLst>
            <a:ext uri="{FF2B5EF4-FFF2-40B4-BE49-F238E27FC236}">
              <a16:creationId xmlns:a16="http://schemas.microsoft.com/office/drawing/2014/main" id="{00000000-0008-0000-0D00-0000F1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70" name="image17.jpg">
          <a:extLst>
            <a:ext uri="{FF2B5EF4-FFF2-40B4-BE49-F238E27FC236}">
              <a16:creationId xmlns:a16="http://schemas.microsoft.com/office/drawing/2014/main" id="{00000000-0008-0000-0D00-0000F2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571" name="image3.png">
          <a:extLst>
            <a:ext uri="{FF2B5EF4-FFF2-40B4-BE49-F238E27FC236}">
              <a16:creationId xmlns:a16="http://schemas.microsoft.com/office/drawing/2014/main" id="{00000000-0008-0000-0D00-0000F3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72" name="image17.jpg">
          <a:extLst>
            <a:ext uri="{FF2B5EF4-FFF2-40B4-BE49-F238E27FC236}">
              <a16:creationId xmlns:a16="http://schemas.microsoft.com/office/drawing/2014/main" id="{00000000-0008-0000-0D00-0000F4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73" name="image3.png">
          <a:extLst>
            <a:ext uri="{FF2B5EF4-FFF2-40B4-BE49-F238E27FC236}">
              <a16:creationId xmlns:a16="http://schemas.microsoft.com/office/drawing/2014/main" id="{00000000-0008-0000-0D00-0000F5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74" name="image17.jpg">
          <a:extLst>
            <a:ext uri="{FF2B5EF4-FFF2-40B4-BE49-F238E27FC236}">
              <a16:creationId xmlns:a16="http://schemas.microsoft.com/office/drawing/2014/main" id="{00000000-0008-0000-0D00-0000F6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75" name="image3.png">
          <a:extLst>
            <a:ext uri="{FF2B5EF4-FFF2-40B4-BE49-F238E27FC236}">
              <a16:creationId xmlns:a16="http://schemas.microsoft.com/office/drawing/2014/main" id="{00000000-0008-0000-0D00-0000F7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76" name="image17.jpg">
          <a:extLst>
            <a:ext uri="{FF2B5EF4-FFF2-40B4-BE49-F238E27FC236}">
              <a16:creationId xmlns:a16="http://schemas.microsoft.com/office/drawing/2014/main" id="{00000000-0008-0000-0D00-0000F8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77" name="image3.png">
          <a:extLst>
            <a:ext uri="{FF2B5EF4-FFF2-40B4-BE49-F238E27FC236}">
              <a16:creationId xmlns:a16="http://schemas.microsoft.com/office/drawing/2014/main" id="{00000000-0008-0000-0D00-0000F9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78" name="image17.jpg">
          <a:extLst>
            <a:ext uri="{FF2B5EF4-FFF2-40B4-BE49-F238E27FC236}">
              <a16:creationId xmlns:a16="http://schemas.microsoft.com/office/drawing/2014/main" id="{00000000-0008-0000-0D00-0000FA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579" name="image3.png">
          <a:extLst>
            <a:ext uri="{FF2B5EF4-FFF2-40B4-BE49-F238E27FC236}">
              <a16:creationId xmlns:a16="http://schemas.microsoft.com/office/drawing/2014/main" id="{00000000-0008-0000-0D00-0000FB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80" name="image17.jpg">
          <a:extLst>
            <a:ext uri="{FF2B5EF4-FFF2-40B4-BE49-F238E27FC236}">
              <a16:creationId xmlns:a16="http://schemas.microsoft.com/office/drawing/2014/main" id="{00000000-0008-0000-0D00-0000FC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81" name="image3.png">
          <a:extLst>
            <a:ext uri="{FF2B5EF4-FFF2-40B4-BE49-F238E27FC236}">
              <a16:creationId xmlns:a16="http://schemas.microsoft.com/office/drawing/2014/main" id="{00000000-0008-0000-0D00-0000FD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82" name="image17.jpg">
          <a:extLst>
            <a:ext uri="{FF2B5EF4-FFF2-40B4-BE49-F238E27FC236}">
              <a16:creationId xmlns:a16="http://schemas.microsoft.com/office/drawing/2014/main" id="{00000000-0008-0000-0D00-0000FE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83" name="image3.png">
          <a:extLst>
            <a:ext uri="{FF2B5EF4-FFF2-40B4-BE49-F238E27FC236}">
              <a16:creationId xmlns:a16="http://schemas.microsoft.com/office/drawing/2014/main" id="{00000000-0008-0000-0D00-0000FF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84" name="image17.jpg">
          <a:extLst>
            <a:ext uri="{FF2B5EF4-FFF2-40B4-BE49-F238E27FC236}">
              <a16:creationId xmlns:a16="http://schemas.microsoft.com/office/drawing/2014/main" id="{00000000-0008-0000-0D00-000000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85" name="image3.png">
          <a:extLst>
            <a:ext uri="{FF2B5EF4-FFF2-40B4-BE49-F238E27FC236}">
              <a16:creationId xmlns:a16="http://schemas.microsoft.com/office/drawing/2014/main" id="{00000000-0008-0000-0D00-000001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86" name="image17.jpg">
          <a:extLst>
            <a:ext uri="{FF2B5EF4-FFF2-40B4-BE49-F238E27FC236}">
              <a16:creationId xmlns:a16="http://schemas.microsoft.com/office/drawing/2014/main" id="{00000000-0008-0000-0D00-000002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587" name="image3.png">
          <a:extLst>
            <a:ext uri="{FF2B5EF4-FFF2-40B4-BE49-F238E27FC236}">
              <a16:creationId xmlns:a16="http://schemas.microsoft.com/office/drawing/2014/main" id="{00000000-0008-0000-0D00-000003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88" name="image17.jpg">
          <a:extLst>
            <a:ext uri="{FF2B5EF4-FFF2-40B4-BE49-F238E27FC236}">
              <a16:creationId xmlns:a16="http://schemas.microsoft.com/office/drawing/2014/main" id="{00000000-0008-0000-0D00-000004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89" name="image3.png">
          <a:extLst>
            <a:ext uri="{FF2B5EF4-FFF2-40B4-BE49-F238E27FC236}">
              <a16:creationId xmlns:a16="http://schemas.microsoft.com/office/drawing/2014/main" id="{00000000-0008-0000-0D00-000005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90" name="image17.jpg">
          <a:extLst>
            <a:ext uri="{FF2B5EF4-FFF2-40B4-BE49-F238E27FC236}">
              <a16:creationId xmlns:a16="http://schemas.microsoft.com/office/drawing/2014/main" id="{00000000-0008-0000-0D00-000006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91" name="image3.png">
          <a:extLst>
            <a:ext uri="{FF2B5EF4-FFF2-40B4-BE49-F238E27FC236}">
              <a16:creationId xmlns:a16="http://schemas.microsoft.com/office/drawing/2014/main" id="{00000000-0008-0000-0D00-000007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92" name="image17.jpg">
          <a:extLst>
            <a:ext uri="{FF2B5EF4-FFF2-40B4-BE49-F238E27FC236}">
              <a16:creationId xmlns:a16="http://schemas.microsoft.com/office/drawing/2014/main" id="{00000000-0008-0000-0D00-000008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93" name="image3.png">
          <a:extLst>
            <a:ext uri="{FF2B5EF4-FFF2-40B4-BE49-F238E27FC236}">
              <a16:creationId xmlns:a16="http://schemas.microsoft.com/office/drawing/2014/main" id="{00000000-0008-0000-0D00-000009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94" name="image17.jpg">
          <a:extLst>
            <a:ext uri="{FF2B5EF4-FFF2-40B4-BE49-F238E27FC236}">
              <a16:creationId xmlns:a16="http://schemas.microsoft.com/office/drawing/2014/main" id="{00000000-0008-0000-0D00-00000A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595" name="image3.png">
          <a:extLst>
            <a:ext uri="{FF2B5EF4-FFF2-40B4-BE49-F238E27FC236}">
              <a16:creationId xmlns:a16="http://schemas.microsoft.com/office/drawing/2014/main" id="{00000000-0008-0000-0D00-00000B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96" name="image17.jpg">
          <a:extLst>
            <a:ext uri="{FF2B5EF4-FFF2-40B4-BE49-F238E27FC236}">
              <a16:creationId xmlns:a16="http://schemas.microsoft.com/office/drawing/2014/main" id="{00000000-0008-0000-0D00-00000C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97" name="image3.png">
          <a:extLst>
            <a:ext uri="{FF2B5EF4-FFF2-40B4-BE49-F238E27FC236}">
              <a16:creationId xmlns:a16="http://schemas.microsoft.com/office/drawing/2014/main" id="{00000000-0008-0000-0D00-00000D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98" name="image17.jpg">
          <a:extLst>
            <a:ext uri="{FF2B5EF4-FFF2-40B4-BE49-F238E27FC236}">
              <a16:creationId xmlns:a16="http://schemas.microsoft.com/office/drawing/2014/main" id="{00000000-0008-0000-0D00-00000E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99" name="image3.png">
          <a:extLst>
            <a:ext uri="{FF2B5EF4-FFF2-40B4-BE49-F238E27FC236}">
              <a16:creationId xmlns:a16="http://schemas.microsoft.com/office/drawing/2014/main" id="{00000000-0008-0000-0D00-00000F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00" name="image17.jpg">
          <a:extLst>
            <a:ext uri="{FF2B5EF4-FFF2-40B4-BE49-F238E27FC236}">
              <a16:creationId xmlns:a16="http://schemas.microsoft.com/office/drawing/2014/main" id="{00000000-0008-0000-0D00-000010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01" name="image3.png">
          <a:extLst>
            <a:ext uri="{FF2B5EF4-FFF2-40B4-BE49-F238E27FC236}">
              <a16:creationId xmlns:a16="http://schemas.microsoft.com/office/drawing/2014/main" id="{00000000-0008-0000-0D00-000011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02" name="image17.jpg">
          <a:extLst>
            <a:ext uri="{FF2B5EF4-FFF2-40B4-BE49-F238E27FC236}">
              <a16:creationId xmlns:a16="http://schemas.microsoft.com/office/drawing/2014/main" id="{00000000-0008-0000-0D00-000012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03" name="image3.png">
          <a:extLst>
            <a:ext uri="{FF2B5EF4-FFF2-40B4-BE49-F238E27FC236}">
              <a16:creationId xmlns:a16="http://schemas.microsoft.com/office/drawing/2014/main" id="{00000000-0008-0000-0D00-000013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04" name="image17.jpg">
          <a:extLst>
            <a:ext uri="{FF2B5EF4-FFF2-40B4-BE49-F238E27FC236}">
              <a16:creationId xmlns:a16="http://schemas.microsoft.com/office/drawing/2014/main" id="{00000000-0008-0000-0D00-000014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05" name="image3.png">
          <a:extLst>
            <a:ext uri="{FF2B5EF4-FFF2-40B4-BE49-F238E27FC236}">
              <a16:creationId xmlns:a16="http://schemas.microsoft.com/office/drawing/2014/main" id="{00000000-0008-0000-0D00-000015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06" name="image17.jpg">
          <a:extLst>
            <a:ext uri="{FF2B5EF4-FFF2-40B4-BE49-F238E27FC236}">
              <a16:creationId xmlns:a16="http://schemas.microsoft.com/office/drawing/2014/main" id="{00000000-0008-0000-0D00-000016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07" name="image3.png">
          <a:extLst>
            <a:ext uri="{FF2B5EF4-FFF2-40B4-BE49-F238E27FC236}">
              <a16:creationId xmlns:a16="http://schemas.microsoft.com/office/drawing/2014/main" id="{00000000-0008-0000-0D00-000017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08" name="image17.jpg">
          <a:extLst>
            <a:ext uri="{FF2B5EF4-FFF2-40B4-BE49-F238E27FC236}">
              <a16:creationId xmlns:a16="http://schemas.microsoft.com/office/drawing/2014/main" id="{00000000-0008-0000-0D00-000018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09" name="image3.png">
          <a:extLst>
            <a:ext uri="{FF2B5EF4-FFF2-40B4-BE49-F238E27FC236}">
              <a16:creationId xmlns:a16="http://schemas.microsoft.com/office/drawing/2014/main" id="{00000000-0008-0000-0D00-000019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10" name="image17.jpg">
          <a:extLst>
            <a:ext uri="{FF2B5EF4-FFF2-40B4-BE49-F238E27FC236}">
              <a16:creationId xmlns:a16="http://schemas.microsoft.com/office/drawing/2014/main" id="{00000000-0008-0000-0D00-00001A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11" name="image3.png">
          <a:extLst>
            <a:ext uri="{FF2B5EF4-FFF2-40B4-BE49-F238E27FC236}">
              <a16:creationId xmlns:a16="http://schemas.microsoft.com/office/drawing/2014/main" id="{00000000-0008-0000-0D00-00001B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12" name="image17.jpg">
          <a:extLst>
            <a:ext uri="{FF2B5EF4-FFF2-40B4-BE49-F238E27FC236}">
              <a16:creationId xmlns:a16="http://schemas.microsoft.com/office/drawing/2014/main" id="{00000000-0008-0000-0D00-00001C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13" name="image3.png">
          <a:extLst>
            <a:ext uri="{FF2B5EF4-FFF2-40B4-BE49-F238E27FC236}">
              <a16:creationId xmlns:a16="http://schemas.microsoft.com/office/drawing/2014/main" id="{00000000-0008-0000-0D00-00001D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14" name="image17.jpg">
          <a:extLst>
            <a:ext uri="{FF2B5EF4-FFF2-40B4-BE49-F238E27FC236}">
              <a16:creationId xmlns:a16="http://schemas.microsoft.com/office/drawing/2014/main" id="{00000000-0008-0000-0D00-00001E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15" name="image3.png">
          <a:extLst>
            <a:ext uri="{FF2B5EF4-FFF2-40B4-BE49-F238E27FC236}">
              <a16:creationId xmlns:a16="http://schemas.microsoft.com/office/drawing/2014/main" id="{00000000-0008-0000-0D00-00001F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16" name="image17.jpg">
          <a:extLst>
            <a:ext uri="{FF2B5EF4-FFF2-40B4-BE49-F238E27FC236}">
              <a16:creationId xmlns:a16="http://schemas.microsoft.com/office/drawing/2014/main" id="{00000000-0008-0000-0D00-000020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17" name="image3.png">
          <a:extLst>
            <a:ext uri="{FF2B5EF4-FFF2-40B4-BE49-F238E27FC236}">
              <a16:creationId xmlns:a16="http://schemas.microsoft.com/office/drawing/2014/main" id="{00000000-0008-0000-0D00-000021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18" name="image17.jpg">
          <a:extLst>
            <a:ext uri="{FF2B5EF4-FFF2-40B4-BE49-F238E27FC236}">
              <a16:creationId xmlns:a16="http://schemas.microsoft.com/office/drawing/2014/main" id="{00000000-0008-0000-0D00-000022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19" name="image3.png">
          <a:extLst>
            <a:ext uri="{FF2B5EF4-FFF2-40B4-BE49-F238E27FC236}">
              <a16:creationId xmlns:a16="http://schemas.microsoft.com/office/drawing/2014/main" id="{00000000-0008-0000-0D00-000023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20" name="image17.jpg">
          <a:extLst>
            <a:ext uri="{FF2B5EF4-FFF2-40B4-BE49-F238E27FC236}">
              <a16:creationId xmlns:a16="http://schemas.microsoft.com/office/drawing/2014/main" id="{00000000-0008-0000-0D00-000024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21" name="image3.png">
          <a:extLst>
            <a:ext uri="{FF2B5EF4-FFF2-40B4-BE49-F238E27FC236}">
              <a16:creationId xmlns:a16="http://schemas.microsoft.com/office/drawing/2014/main" id="{00000000-0008-0000-0D00-000025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22" name="image17.jpg">
          <a:extLst>
            <a:ext uri="{FF2B5EF4-FFF2-40B4-BE49-F238E27FC236}">
              <a16:creationId xmlns:a16="http://schemas.microsoft.com/office/drawing/2014/main" id="{00000000-0008-0000-0D00-000026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23" name="image3.png">
          <a:extLst>
            <a:ext uri="{FF2B5EF4-FFF2-40B4-BE49-F238E27FC236}">
              <a16:creationId xmlns:a16="http://schemas.microsoft.com/office/drawing/2014/main" id="{00000000-0008-0000-0D00-000027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24" name="image17.jpg">
          <a:extLst>
            <a:ext uri="{FF2B5EF4-FFF2-40B4-BE49-F238E27FC236}">
              <a16:creationId xmlns:a16="http://schemas.microsoft.com/office/drawing/2014/main" id="{00000000-0008-0000-0D00-000028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25" name="image3.png">
          <a:extLst>
            <a:ext uri="{FF2B5EF4-FFF2-40B4-BE49-F238E27FC236}">
              <a16:creationId xmlns:a16="http://schemas.microsoft.com/office/drawing/2014/main" id="{00000000-0008-0000-0D00-000029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26" name="image17.jpg">
          <a:extLst>
            <a:ext uri="{FF2B5EF4-FFF2-40B4-BE49-F238E27FC236}">
              <a16:creationId xmlns:a16="http://schemas.microsoft.com/office/drawing/2014/main" id="{00000000-0008-0000-0D00-00002A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27" name="image3.png">
          <a:extLst>
            <a:ext uri="{FF2B5EF4-FFF2-40B4-BE49-F238E27FC236}">
              <a16:creationId xmlns:a16="http://schemas.microsoft.com/office/drawing/2014/main" id="{00000000-0008-0000-0D00-00002B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28" name="image17.jpg">
          <a:extLst>
            <a:ext uri="{FF2B5EF4-FFF2-40B4-BE49-F238E27FC236}">
              <a16:creationId xmlns:a16="http://schemas.microsoft.com/office/drawing/2014/main" id="{00000000-0008-0000-0D00-00002C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29" name="image3.png">
          <a:extLst>
            <a:ext uri="{FF2B5EF4-FFF2-40B4-BE49-F238E27FC236}">
              <a16:creationId xmlns:a16="http://schemas.microsoft.com/office/drawing/2014/main" id="{00000000-0008-0000-0D00-00002D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30" name="image17.jpg">
          <a:extLst>
            <a:ext uri="{FF2B5EF4-FFF2-40B4-BE49-F238E27FC236}">
              <a16:creationId xmlns:a16="http://schemas.microsoft.com/office/drawing/2014/main" id="{00000000-0008-0000-0D00-00002E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31" name="image3.png">
          <a:extLst>
            <a:ext uri="{FF2B5EF4-FFF2-40B4-BE49-F238E27FC236}">
              <a16:creationId xmlns:a16="http://schemas.microsoft.com/office/drawing/2014/main" id="{00000000-0008-0000-0D00-00002F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32" name="image17.jpg">
          <a:extLst>
            <a:ext uri="{FF2B5EF4-FFF2-40B4-BE49-F238E27FC236}">
              <a16:creationId xmlns:a16="http://schemas.microsoft.com/office/drawing/2014/main" id="{00000000-0008-0000-0D00-000030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33" name="image3.png">
          <a:extLst>
            <a:ext uri="{FF2B5EF4-FFF2-40B4-BE49-F238E27FC236}">
              <a16:creationId xmlns:a16="http://schemas.microsoft.com/office/drawing/2014/main" id="{00000000-0008-0000-0D00-000031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34" name="image17.jpg">
          <a:extLst>
            <a:ext uri="{FF2B5EF4-FFF2-40B4-BE49-F238E27FC236}">
              <a16:creationId xmlns:a16="http://schemas.microsoft.com/office/drawing/2014/main" id="{00000000-0008-0000-0D00-000032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35" name="image3.png">
          <a:extLst>
            <a:ext uri="{FF2B5EF4-FFF2-40B4-BE49-F238E27FC236}">
              <a16:creationId xmlns:a16="http://schemas.microsoft.com/office/drawing/2014/main" id="{00000000-0008-0000-0D00-000033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36" name="image17.jpg">
          <a:extLst>
            <a:ext uri="{FF2B5EF4-FFF2-40B4-BE49-F238E27FC236}">
              <a16:creationId xmlns:a16="http://schemas.microsoft.com/office/drawing/2014/main" id="{00000000-0008-0000-0D00-000034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37" name="image3.png">
          <a:extLst>
            <a:ext uri="{FF2B5EF4-FFF2-40B4-BE49-F238E27FC236}">
              <a16:creationId xmlns:a16="http://schemas.microsoft.com/office/drawing/2014/main" id="{00000000-0008-0000-0D00-000035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38" name="image17.jpg">
          <a:extLst>
            <a:ext uri="{FF2B5EF4-FFF2-40B4-BE49-F238E27FC236}">
              <a16:creationId xmlns:a16="http://schemas.microsoft.com/office/drawing/2014/main" id="{00000000-0008-0000-0D00-000036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39" name="image3.png">
          <a:extLst>
            <a:ext uri="{FF2B5EF4-FFF2-40B4-BE49-F238E27FC236}">
              <a16:creationId xmlns:a16="http://schemas.microsoft.com/office/drawing/2014/main" id="{00000000-0008-0000-0D00-000037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40" name="image17.jpg">
          <a:extLst>
            <a:ext uri="{FF2B5EF4-FFF2-40B4-BE49-F238E27FC236}">
              <a16:creationId xmlns:a16="http://schemas.microsoft.com/office/drawing/2014/main" id="{00000000-0008-0000-0D00-000038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41" name="image3.png">
          <a:extLst>
            <a:ext uri="{FF2B5EF4-FFF2-40B4-BE49-F238E27FC236}">
              <a16:creationId xmlns:a16="http://schemas.microsoft.com/office/drawing/2014/main" id="{00000000-0008-0000-0D00-000039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42" name="image17.jpg">
          <a:extLst>
            <a:ext uri="{FF2B5EF4-FFF2-40B4-BE49-F238E27FC236}">
              <a16:creationId xmlns:a16="http://schemas.microsoft.com/office/drawing/2014/main" id="{00000000-0008-0000-0D00-00003A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43" name="image3.png">
          <a:extLst>
            <a:ext uri="{FF2B5EF4-FFF2-40B4-BE49-F238E27FC236}">
              <a16:creationId xmlns:a16="http://schemas.microsoft.com/office/drawing/2014/main" id="{00000000-0008-0000-0D00-00003B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44" name="image17.jpg">
          <a:extLst>
            <a:ext uri="{FF2B5EF4-FFF2-40B4-BE49-F238E27FC236}">
              <a16:creationId xmlns:a16="http://schemas.microsoft.com/office/drawing/2014/main" id="{00000000-0008-0000-0D00-00003C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45" name="image3.png">
          <a:extLst>
            <a:ext uri="{FF2B5EF4-FFF2-40B4-BE49-F238E27FC236}">
              <a16:creationId xmlns:a16="http://schemas.microsoft.com/office/drawing/2014/main" id="{00000000-0008-0000-0D00-00003D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46" name="image17.jpg">
          <a:extLst>
            <a:ext uri="{FF2B5EF4-FFF2-40B4-BE49-F238E27FC236}">
              <a16:creationId xmlns:a16="http://schemas.microsoft.com/office/drawing/2014/main" id="{00000000-0008-0000-0D00-00003E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47" name="image3.png">
          <a:extLst>
            <a:ext uri="{FF2B5EF4-FFF2-40B4-BE49-F238E27FC236}">
              <a16:creationId xmlns:a16="http://schemas.microsoft.com/office/drawing/2014/main" id="{00000000-0008-0000-0D00-00003F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48" name="image17.jpg">
          <a:extLst>
            <a:ext uri="{FF2B5EF4-FFF2-40B4-BE49-F238E27FC236}">
              <a16:creationId xmlns:a16="http://schemas.microsoft.com/office/drawing/2014/main" id="{00000000-0008-0000-0D00-000040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49" name="image3.png">
          <a:extLst>
            <a:ext uri="{FF2B5EF4-FFF2-40B4-BE49-F238E27FC236}">
              <a16:creationId xmlns:a16="http://schemas.microsoft.com/office/drawing/2014/main" id="{00000000-0008-0000-0D00-000041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50" name="image17.jpg">
          <a:extLst>
            <a:ext uri="{FF2B5EF4-FFF2-40B4-BE49-F238E27FC236}">
              <a16:creationId xmlns:a16="http://schemas.microsoft.com/office/drawing/2014/main" id="{00000000-0008-0000-0D00-000042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51" name="image3.png">
          <a:extLst>
            <a:ext uri="{FF2B5EF4-FFF2-40B4-BE49-F238E27FC236}">
              <a16:creationId xmlns:a16="http://schemas.microsoft.com/office/drawing/2014/main" id="{00000000-0008-0000-0D00-000043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52" name="image17.jpg">
          <a:extLst>
            <a:ext uri="{FF2B5EF4-FFF2-40B4-BE49-F238E27FC236}">
              <a16:creationId xmlns:a16="http://schemas.microsoft.com/office/drawing/2014/main" id="{00000000-0008-0000-0D00-000044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53" name="image3.png">
          <a:extLst>
            <a:ext uri="{FF2B5EF4-FFF2-40B4-BE49-F238E27FC236}">
              <a16:creationId xmlns:a16="http://schemas.microsoft.com/office/drawing/2014/main" id="{00000000-0008-0000-0D00-000045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54" name="image17.jpg">
          <a:extLst>
            <a:ext uri="{FF2B5EF4-FFF2-40B4-BE49-F238E27FC236}">
              <a16:creationId xmlns:a16="http://schemas.microsoft.com/office/drawing/2014/main" id="{00000000-0008-0000-0D00-000046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55" name="image3.png">
          <a:extLst>
            <a:ext uri="{FF2B5EF4-FFF2-40B4-BE49-F238E27FC236}">
              <a16:creationId xmlns:a16="http://schemas.microsoft.com/office/drawing/2014/main" id="{00000000-0008-0000-0D00-000047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56" name="image17.jpg">
          <a:extLst>
            <a:ext uri="{FF2B5EF4-FFF2-40B4-BE49-F238E27FC236}">
              <a16:creationId xmlns:a16="http://schemas.microsoft.com/office/drawing/2014/main" id="{00000000-0008-0000-0D00-000048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57" name="image3.png">
          <a:extLst>
            <a:ext uri="{FF2B5EF4-FFF2-40B4-BE49-F238E27FC236}">
              <a16:creationId xmlns:a16="http://schemas.microsoft.com/office/drawing/2014/main" id="{00000000-0008-0000-0D00-000049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658" name="image17.jpg">
          <a:extLst>
            <a:ext uri="{FF2B5EF4-FFF2-40B4-BE49-F238E27FC236}">
              <a16:creationId xmlns:a16="http://schemas.microsoft.com/office/drawing/2014/main" id="{00000000-0008-0000-0D00-00004A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659" name="image3.png">
          <a:extLst>
            <a:ext uri="{FF2B5EF4-FFF2-40B4-BE49-F238E27FC236}">
              <a16:creationId xmlns:a16="http://schemas.microsoft.com/office/drawing/2014/main" id="{00000000-0008-0000-0D00-00004B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60" name="image17.jpg">
          <a:extLst>
            <a:ext uri="{FF2B5EF4-FFF2-40B4-BE49-F238E27FC236}">
              <a16:creationId xmlns:a16="http://schemas.microsoft.com/office/drawing/2014/main" id="{00000000-0008-0000-0D00-00004C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61" name="image3.png">
          <a:extLst>
            <a:ext uri="{FF2B5EF4-FFF2-40B4-BE49-F238E27FC236}">
              <a16:creationId xmlns:a16="http://schemas.microsoft.com/office/drawing/2014/main" id="{00000000-0008-0000-0D00-00004D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62" name="image17.jpg">
          <a:extLst>
            <a:ext uri="{FF2B5EF4-FFF2-40B4-BE49-F238E27FC236}">
              <a16:creationId xmlns:a16="http://schemas.microsoft.com/office/drawing/2014/main" id="{00000000-0008-0000-0D00-00004E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63" name="image3.png">
          <a:extLst>
            <a:ext uri="{FF2B5EF4-FFF2-40B4-BE49-F238E27FC236}">
              <a16:creationId xmlns:a16="http://schemas.microsoft.com/office/drawing/2014/main" id="{00000000-0008-0000-0D00-00004F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64" name="image17.jpg">
          <a:extLst>
            <a:ext uri="{FF2B5EF4-FFF2-40B4-BE49-F238E27FC236}">
              <a16:creationId xmlns:a16="http://schemas.microsoft.com/office/drawing/2014/main" id="{00000000-0008-0000-0D00-000050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65" name="image3.png">
          <a:extLst>
            <a:ext uri="{FF2B5EF4-FFF2-40B4-BE49-F238E27FC236}">
              <a16:creationId xmlns:a16="http://schemas.microsoft.com/office/drawing/2014/main" id="{00000000-0008-0000-0D00-000051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666" name="image17.jpg">
          <a:extLst>
            <a:ext uri="{FF2B5EF4-FFF2-40B4-BE49-F238E27FC236}">
              <a16:creationId xmlns:a16="http://schemas.microsoft.com/office/drawing/2014/main" id="{00000000-0008-0000-0D00-000052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667" name="image3.png">
          <a:extLst>
            <a:ext uri="{FF2B5EF4-FFF2-40B4-BE49-F238E27FC236}">
              <a16:creationId xmlns:a16="http://schemas.microsoft.com/office/drawing/2014/main" id="{00000000-0008-0000-0D00-000053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68" name="image17.jpg">
          <a:extLst>
            <a:ext uri="{FF2B5EF4-FFF2-40B4-BE49-F238E27FC236}">
              <a16:creationId xmlns:a16="http://schemas.microsoft.com/office/drawing/2014/main" id="{00000000-0008-0000-0D00-000054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69" name="image3.png">
          <a:extLst>
            <a:ext uri="{FF2B5EF4-FFF2-40B4-BE49-F238E27FC236}">
              <a16:creationId xmlns:a16="http://schemas.microsoft.com/office/drawing/2014/main" id="{00000000-0008-0000-0D00-000055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70" name="image17.jpg">
          <a:extLst>
            <a:ext uri="{FF2B5EF4-FFF2-40B4-BE49-F238E27FC236}">
              <a16:creationId xmlns:a16="http://schemas.microsoft.com/office/drawing/2014/main" id="{00000000-0008-0000-0D00-000056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71" name="image3.png">
          <a:extLst>
            <a:ext uri="{FF2B5EF4-FFF2-40B4-BE49-F238E27FC236}">
              <a16:creationId xmlns:a16="http://schemas.microsoft.com/office/drawing/2014/main" id="{00000000-0008-0000-0D00-000057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72" name="image17.jpg">
          <a:extLst>
            <a:ext uri="{FF2B5EF4-FFF2-40B4-BE49-F238E27FC236}">
              <a16:creationId xmlns:a16="http://schemas.microsoft.com/office/drawing/2014/main" id="{00000000-0008-0000-0D00-000058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73" name="image3.png">
          <a:extLst>
            <a:ext uri="{FF2B5EF4-FFF2-40B4-BE49-F238E27FC236}">
              <a16:creationId xmlns:a16="http://schemas.microsoft.com/office/drawing/2014/main" id="{00000000-0008-0000-0D00-000059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3674" name="image17.jpg">
          <a:extLst>
            <a:ext uri="{FF2B5EF4-FFF2-40B4-BE49-F238E27FC236}">
              <a16:creationId xmlns:a16="http://schemas.microsoft.com/office/drawing/2014/main" id="{00000000-0008-0000-0D00-00005A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75" name="image3.png">
          <a:extLst>
            <a:ext uri="{FF2B5EF4-FFF2-40B4-BE49-F238E27FC236}">
              <a16:creationId xmlns:a16="http://schemas.microsoft.com/office/drawing/2014/main" id="{00000000-0008-0000-0D00-00005B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76" name="image17.jpg">
          <a:extLst>
            <a:ext uri="{FF2B5EF4-FFF2-40B4-BE49-F238E27FC236}">
              <a16:creationId xmlns:a16="http://schemas.microsoft.com/office/drawing/2014/main" id="{00000000-0008-0000-0D00-00005C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77" name="image3.png">
          <a:extLst>
            <a:ext uri="{FF2B5EF4-FFF2-40B4-BE49-F238E27FC236}">
              <a16:creationId xmlns:a16="http://schemas.microsoft.com/office/drawing/2014/main" id="{00000000-0008-0000-0D00-00005D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78" name="image17.jpg">
          <a:extLst>
            <a:ext uri="{FF2B5EF4-FFF2-40B4-BE49-F238E27FC236}">
              <a16:creationId xmlns:a16="http://schemas.microsoft.com/office/drawing/2014/main" id="{00000000-0008-0000-0D00-00005E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79" name="image3.png">
          <a:extLst>
            <a:ext uri="{FF2B5EF4-FFF2-40B4-BE49-F238E27FC236}">
              <a16:creationId xmlns:a16="http://schemas.microsoft.com/office/drawing/2014/main" id="{00000000-0008-0000-0D00-00005F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80" name="image17.jpg">
          <a:extLst>
            <a:ext uri="{FF2B5EF4-FFF2-40B4-BE49-F238E27FC236}">
              <a16:creationId xmlns:a16="http://schemas.microsoft.com/office/drawing/2014/main" id="{00000000-0008-0000-0D00-000060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81" name="image3.png">
          <a:extLst>
            <a:ext uri="{FF2B5EF4-FFF2-40B4-BE49-F238E27FC236}">
              <a16:creationId xmlns:a16="http://schemas.microsoft.com/office/drawing/2014/main" id="{00000000-0008-0000-0D00-000061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3682" name="image17.jpg">
          <a:extLst>
            <a:ext uri="{FF2B5EF4-FFF2-40B4-BE49-F238E27FC236}">
              <a16:creationId xmlns:a16="http://schemas.microsoft.com/office/drawing/2014/main" id="{00000000-0008-0000-0D00-000062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83" name="image3.png">
          <a:extLst>
            <a:ext uri="{FF2B5EF4-FFF2-40B4-BE49-F238E27FC236}">
              <a16:creationId xmlns:a16="http://schemas.microsoft.com/office/drawing/2014/main" id="{00000000-0008-0000-0D00-000063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84" name="image17.jpg">
          <a:extLst>
            <a:ext uri="{FF2B5EF4-FFF2-40B4-BE49-F238E27FC236}">
              <a16:creationId xmlns:a16="http://schemas.microsoft.com/office/drawing/2014/main" id="{00000000-0008-0000-0D00-000064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85" name="image3.png">
          <a:extLst>
            <a:ext uri="{FF2B5EF4-FFF2-40B4-BE49-F238E27FC236}">
              <a16:creationId xmlns:a16="http://schemas.microsoft.com/office/drawing/2014/main" id="{00000000-0008-0000-0D00-000065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86" name="image17.jpg">
          <a:extLst>
            <a:ext uri="{FF2B5EF4-FFF2-40B4-BE49-F238E27FC236}">
              <a16:creationId xmlns:a16="http://schemas.microsoft.com/office/drawing/2014/main" id="{00000000-0008-0000-0D00-000066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87" name="image3.png">
          <a:extLst>
            <a:ext uri="{FF2B5EF4-FFF2-40B4-BE49-F238E27FC236}">
              <a16:creationId xmlns:a16="http://schemas.microsoft.com/office/drawing/2014/main" id="{00000000-0008-0000-0D00-000067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88" name="image17.jpg">
          <a:extLst>
            <a:ext uri="{FF2B5EF4-FFF2-40B4-BE49-F238E27FC236}">
              <a16:creationId xmlns:a16="http://schemas.microsoft.com/office/drawing/2014/main" id="{00000000-0008-0000-0D00-000068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89" name="image3.png">
          <a:extLst>
            <a:ext uri="{FF2B5EF4-FFF2-40B4-BE49-F238E27FC236}">
              <a16:creationId xmlns:a16="http://schemas.microsoft.com/office/drawing/2014/main" id="{00000000-0008-0000-0D00-000069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90" name="image17.jpg">
          <a:extLst>
            <a:ext uri="{FF2B5EF4-FFF2-40B4-BE49-F238E27FC236}">
              <a16:creationId xmlns:a16="http://schemas.microsoft.com/office/drawing/2014/main" id="{00000000-0008-0000-0D00-00006A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91" name="image3.png">
          <a:extLst>
            <a:ext uri="{FF2B5EF4-FFF2-40B4-BE49-F238E27FC236}">
              <a16:creationId xmlns:a16="http://schemas.microsoft.com/office/drawing/2014/main" id="{00000000-0008-0000-0D00-00006B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92" name="image17.jpg">
          <a:extLst>
            <a:ext uri="{FF2B5EF4-FFF2-40B4-BE49-F238E27FC236}">
              <a16:creationId xmlns:a16="http://schemas.microsoft.com/office/drawing/2014/main" id="{00000000-0008-0000-0D00-00006C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93" name="image3.png">
          <a:extLst>
            <a:ext uri="{FF2B5EF4-FFF2-40B4-BE49-F238E27FC236}">
              <a16:creationId xmlns:a16="http://schemas.microsoft.com/office/drawing/2014/main" id="{00000000-0008-0000-0D00-00006D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94" name="image17.jpg">
          <a:extLst>
            <a:ext uri="{FF2B5EF4-FFF2-40B4-BE49-F238E27FC236}">
              <a16:creationId xmlns:a16="http://schemas.microsoft.com/office/drawing/2014/main" id="{00000000-0008-0000-0D00-00006E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95" name="image3.png">
          <a:extLst>
            <a:ext uri="{FF2B5EF4-FFF2-40B4-BE49-F238E27FC236}">
              <a16:creationId xmlns:a16="http://schemas.microsoft.com/office/drawing/2014/main" id="{00000000-0008-0000-0D00-00006F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96" name="image17.jpg">
          <a:extLst>
            <a:ext uri="{FF2B5EF4-FFF2-40B4-BE49-F238E27FC236}">
              <a16:creationId xmlns:a16="http://schemas.microsoft.com/office/drawing/2014/main" id="{00000000-0008-0000-0D00-000070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97" name="image3.png">
          <a:extLst>
            <a:ext uri="{FF2B5EF4-FFF2-40B4-BE49-F238E27FC236}">
              <a16:creationId xmlns:a16="http://schemas.microsoft.com/office/drawing/2014/main" id="{00000000-0008-0000-0D00-000071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98" name="image17.jpg">
          <a:extLst>
            <a:ext uri="{FF2B5EF4-FFF2-40B4-BE49-F238E27FC236}">
              <a16:creationId xmlns:a16="http://schemas.microsoft.com/office/drawing/2014/main" id="{00000000-0008-0000-0D00-000072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99" name="image3.png">
          <a:extLst>
            <a:ext uri="{FF2B5EF4-FFF2-40B4-BE49-F238E27FC236}">
              <a16:creationId xmlns:a16="http://schemas.microsoft.com/office/drawing/2014/main" id="{00000000-0008-0000-0D00-000073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00" name="image17.jpg">
          <a:extLst>
            <a:ext uri="{FF2B5EF4-FFF2-40B4-BE49-F238E27FC236}">
              <a16:creationId xmlns:a16="http://schemas.microsoft.com/office/drawing/2014/main" id="{00000000-0008-0000-0D00-000074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01" name="image3.png">
          <a:extLst>
            <a:ext uri="{FF2B5EF4-FFF2-40B4-BE49-F238E27FC236}">
              <a16:creationId xmlns:a16="http://schemas.microsoft.com/office/drawing/2014/main" id="{00000000-0008-0000-0D00-000075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02" name="image17.jpg">
          <a:extLst>
            <a:ext uri="{FF2B5EF4-FFF2-40B4-BE49-F238E27FC236}">
              <a16:creationId xmlns:a16="http://schemas.microsoft.com/office/drawing/2014/main" id="{00000000-0008-0000-0D00-000076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03" name="image3.png">
          <a:extLst>
            <a:ext uri="{FF2B5EF4-FFF2-40B4-BE49-F238E27FC236}">
              <a16:creationId xmlns:a16="http://schemas.microsoft.com/office/drawing/2014/main" id="{00000000-0008-0000-0D00-000077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04" name="image17.jpg">
          <a:extLst>
            <a:ext uri="{FF2B5EF4-FFF2-40B4-BE49-F238E27FC236}">
              <a16:creationId xmlns:a16="http://schemas.microsoft.com/office/drawing/2014/main" id="{00000000-0008-0000-0D00-000078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05" name="image3.png">
          <a:extLst>
            <a:ext uri="{FF2B5EF4-FFF2-40B4-BE49-F238E27FC236}">
              <a16:creationId xmlns:a16="http://schemas.microsoft.com/office/drawing/2014/main" id="{00000000-0008-0000-0D00-000079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06" name="image17.jpg">
          <a:extLst>
            <a:ext uri="{FF2B5EF4-FFF2-40B4-BE49-F238E27FC236}">
              <a16:creationId xmlns:a16="http://schemas.microsoft.com/office/drawing/2014/main" id="{00000000-0008-0000-0D00-00007A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707" name="image3.png">
          <a:extLst>
            <a:ext uri="{FF2B5EF4-FFF2-40B4-BE49-F238E27FC236}">
              <a16:creationId xmlns:a16="http://schemas.microsoft.com/office/drawing/2014/main" id="{00000000-0008-0000-0D00-00007B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08" name="image17.jpg">
          <a:extLst>
            <a:ext uri="{FF2B5EF4-FFF2-40B4-BE49-F238E27FC236}">
              <a16:creationId xmlns:a16="http://schemas.microsoft.com/office/drawing/2014/main" id="{00000000-0008-0000-0D00-00007C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09" name="image3.png">
          <a:extLst>
            <a:ext uri="{FF2B5EF4-FFF2-40B4-BE49-F238E27FC236}">
              <a16:creationId xmlns:a16="http://schemas.microsoft.com/office/drawing/2014/main" id="{00000000-0008-0000-0D00-00007D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10" name="image17.jpg">
          <a:extLst>
            <a:ext uri="{FF2B5EF4-FFF2-40B4-BE49-F238E27FC236}">
              <a16:creationId xmlns:a16="http://schemas.microsoft.com/office/drawing/2014/main" id="{00000000-0008-0000-0D00-00007E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11" name="image3.png">
          <a:extLst>
            <a:ext uri="{FF2B5EF4-FFF2-40B4-BE49-F238E27FC236}">
              <a16:creationId xmlns:a16="http://schemas.microsoft.com/office/drawing/2014/main" id="{00000000-0008-0000-0D00-00007F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12" name="image17.jpg">
          <a:extLst>
            <a:ext uri="{FF2B5EF4-FFF2-40B4-BE49-F238E27FC236}">
              <a16:creationId xmlns:a16="http://schemas.microsoft.com/office/drawing/2014/main" id="{00000000-0008-0000-0D00-000080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13" name="image3.png">
          <a:extLst>
            <a:ext uri="{FF2B5EF4-FFF2-40B4-BE49-F238E27FC236}">
              <a16:creationId xmlns:a16="http://schemas.microsoft.com/office/drawing/2014/main" id="{00000000-0008-0000-0D00-000081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14" name="image17.jpg">
          <a:extLst>
            <a:ext uri="{FF2B5EF4-FFF2-40B4-BE49-F238E27FC236}">
              <a16:creationId xmlns:a16="http://schemas.microsoft.com/office/drawing/2014/main" id="{00000000-0008-0000-0D00-000082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715" name="image3.png">
          <a:extLst>
            <a:ext uri="{FF2B5EF4-FFF2-40B4-BE49-F238E27FC236}">
              <a16:creationId xmlns:a16="http://schemas.microsoft.com/office/drawing/2014/main" id="{00000000-0008-0000-0D00-000083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16" name="image17.jpg">
          <a:extLst>
            <a:ext uri="{FF2B5EF4-FFF2-40B4-BE49-F238E27FC236}">
              <a16:creationId xmlns:a16="http://schemas.microsoft.com/office/drawing/2014/main" id="{00000000-0008-0000-0D00-000084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17" name="image3.png">
          <a:extLst>
            <a:ext uri="{FF2B5EF4-FFF2-40B4-BE49-F238E27FC236}">
              <a16:creationId xmlns:a16="http://schemas.microsoft.com/office/drawing/2014/main" id="{00000000-0008-0000-0D00-000085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18" name="image17.jpg">
          <a:extLst>
            <a:ext uri="{FF2B5EF4-FFF2-40B4-BE49-F238E27FC236}">
              <a16:creationId xmlns:a16="http://schemas.microsoft.com/office/drawing/2014/main" id="{00000000-0008-0000-0D00-000086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19" name="image3.png">
          <a:extLst>
            <a:ext uri="{FF2B5EF4-FFF2-40B4-BE49-F238E27FC236}">
              <a16:creationId xmlns:a16="http://schemas.microsoft.com/office/drawing/2014/main" id="{00000000-0008-0000-0D00-000087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20" name="image17.jpg">
          <a:extLst>
            <a:ext uri="{FF2B5EF4-FFF2-40B4-BE49-F238E27FC236}">
              <a16:creationId xmlns:a16="http://schemas.microsoft.com/office/drawing/2014/main" id="{00000000-0008-0000-0D00-000088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21" name="image3.png">
          <a:extLst>
            <a:ext uri="{FF2B5EF4-FFF2-40B4-BE49-F238E27FC236}">
              <a16:creationId xmlns:a16="http://schemas.microsoft.com/office/drawing/2014/main" id="{00000000-0008-0000-0D00-000089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22" name="image17.jpg">
          <a:extLst>
            <a:ext uri="{FF2B5EF4-FFF2-40B4-BE49-F238E27FC236}">
              <a16:creationId xmlns:a16="http://schemas.microsoft.com/office/drawing/2014/main" id="{00000000-0008-0000-0D00-00008A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723" name="image3.png">
          <a:extLst>
            <a:ext uri="{FF2B5EF4-FFF2-40B4-BE49-F238E27FC236}">
              <a16:creationId xmlns:a16="http://schemas.microsoft.com/office/drawing/2014/main" id="{00000000-0008-0000-0D00-00008B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24" name="image17.jpg">
          <a:extLst>
            <a:ext uri="{FF2B5EF4-FFF2-40B4-BE49-F238E27FC236}">
              <a16:creationId xmlns:a16="http://schemas.microsoft.com/office/drawing/2014/main" id="{00000000-0008-0000-0D00-00008C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25" name="image3.png">
          <a:extLst>
            <a:ext uri="{FF2B5EF4-FFF2-40B4-BE49-F238E27FC236}">
              <a16:creationId xmlns:a16="http://schemas.microsoft.com/office/drawing/2014/main" id="{00000000-0008-0000-0D00-00008D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26" name="image17.jpg">
          <a:extLst>
            <a:ext uri="{FF2B5EF4-FFF2-40B4-BE49-F238E27FC236}">
              <a16:creationId xmlns:a16="http://schemas.microsoft.com/office/drawing/2014/main" id="{00000000-0008-0000-0D00-00008E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27" name="image3.png">
          <a:extLst>
            <a:ext uri="{FF2B5EF4-FFF2-40B4-BE49-F238E27FC236}">
              <a16:creationId xmlns:a16="http://schemas.microsoft.com/office/drawing/2014/main" id="{00000000-0008-0000-0D00-00008F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28" name="image17.jpg">
          <a:extLst>
            <a:ext uri="{FF2B5EF4-FFF2-40B4-BE49-F238E27FC236}">
              <a16:creationId xmlns:a16="http://schemas.microsoft.com/office/drawing/2014/main" id="{00000000-0008-0000-0D00-000090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29" name="image3.png">
          <a:extLst>
            <a:ext uri="{FF2B5EF4-FFF2-40B4-BE49-F238E27FC236}">
              <a16:creationId xmlns:a16="http://schemas.microsoft.com/office/drawing/2014/main" id="{00000000-0008-0000-0D00-000091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30" name="image17.jpg">
          <a:extLst>
            <a:ext uri="{FF2B5EF4-FFF2-40B4-BE49-F238E27FC236}">
              <a16:creationId xmlns:a16="http://schemas.microsoft.com/office/drawing/2014/main" id="{00000000-0008-0000-0D00-000092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731" name="image3.png">
          <a:extLst>
            <a:ext uri="{FF2B5EF4-FFF2-40B4-BE49-F238E27FC236}">
              <a16:creationId xmlns:a16="http://schemas.microsoft.com/office/drawing/2014/main" id="{00000000-0008-0000-0D00-000093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32" name="image17.jpg">
          <a:extLst>
            <a:ext uri="{FF2B5EF4-FFF2-40B4-BE49-F238E27FC236}">
              <a16:creationId xmlns:a16="http://schemas.microsoft.com/office/drawing/2014/main" id="{00000000-0008-0000-0D00-000094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33" name="image3.png">
          <a:extLst>
            <a:ext uri="{FF2B5EF4-FFF2-40B4-BE49-F238E27FC236}">
              <a16:creationId xmlns:a16="http://schemas.microsoft.com/office/drawing/2014/main" id="{00000000-0008-0000-0D00-000095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34" name="image17.jpg">
          <a:extLst>
            <a:ext uri="{FF2B5EF4-FFF2-40B4-BE49-F238E27FC236}">
              <a16:creationId xmlns:a16="http://schemas.microsoft.com/office/drawing/2014/main" id="{00000000-0008-0000-0D00-000096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35" name="image3.png">
          <a:extLst>
            <a:ext uri="{FF2B5EF4-FFF2-40B4-BE49-F238E27FC236}">
              <a16:creationId xmlns:a16="http://schemas.microsoft.com/office/drawing/2014/main" id="{00000000-0008-0000-0D00-000097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36" name="image17.jpg">
          <a:extLst>
            <a:ext uri="{FF2B5EF4-FFF2-40B4-BE49-F238E27FC236}">
              <a16:creationId xmlns:a16="http://schemas.microsoft.com/office/drawing/2014/main" id="{00000000-0008-0000-0D00-000098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37" name="image3.png">
          <a:extLst>
            <a:ext uri="{FF2B5EF4-FFF2-40B4-BE49-F238E27FC236}">
              <a16:creationId xmlns:a16="http://schemas.microsoft.com/office/drawing/2014/main" id="{00000000-0008-0000-0D00-000099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738" name="image17.jpg">
          <a:extLst>
            <a:ext uri="{FF2B5EF4-FFF2-40B4-BE49-F238E27FC236}">
              <a16:creationId xmlns:a16="http://schemas.microsoft.com/office/drawing/2014/main" id="{00000000-0008-0000-0D00-00009A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739" name="image3.png">
          <a:extLst>
            <a:ext uri="{FF2B5EF4-FFF2-40B4-BE49-F238E27FC236}">
              <a16:creationId xmlns:a16="http://schemas.microsoft.com/office/drawing/2014/main" id="{00000000-0008-0000-0D00-00009B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40" name="image17.jpg">
          <a:extLst>
            <a:ext uri="{FF2B5EF4-FFF2-40B4-BE49-F238E27FC236}">
              <a16:creationId xmlns:a16="http://schemas.microsoft.com/office/drawing/2014/main" id="{00000000-0008-0000-0D00-00009C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41" name="image3.png">
          <a:extLst>
            <a:ext uri="{FF2B5EF4-FFF2-40B4-BE49-F238E27FC236}">
              <a16:creationId xmlns:a16="http://schemas.microsoft.com/office/drawing/2014/main" id="{00000000-0008-0000-0D00-00009D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42" name="image17.jpg">
          <a:extLst>
            <a:ext uri="{FF2B5EF4-FFF2-40B4-BE49-F238E27FC236}">
              <a16:creationId xmlns:a16="http://schemas.microsoft.com/office/drawing/2014/main" id="{00000000-0008-0000-0D00-00009E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43" name="image3.png">
          <a:extLst>
            <a:ext uri="{FF2B5EF4-FFF2-40B4-BE49-F238E27FC236}">
              <a16:creationId xmlns:a16="http://schemas.microsoft.com/office/drawing/2014/main" id="{00000000-0008-0000-0D00-00009F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44" name="image17.jpg">
          <a:extLst>
            <a:ext uri="{FF2B5EF4-FFF2-40B4-BE49-F238E27FC236}">
              <a16:creationId xmlns:a16="http://schemas.microsoft.com/office/drawing/2014/main" id="{00000000-0008-0000-0D00-0000A0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45" name="image3.png">
          <a:extLst>
            <a:ext uri="{FF2B5EF4-FFF2-40B4-BE49-F238E27FC236}">
              <a16:creationId xmlns:a16="http://schemas.microsoft.com/office/drawing/2014/main" id="{00000000-0008-0000-0D00-0000A1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746" name="image17.jpg">
          <a:extLst>
            <a:ext uri="{FF2B5EF4-FFF2-40B4-BE49-F238E27FC236}">
              <a16:creationId xmlns:a16="http://schemas.microsoft.com/office/drawing/2014/main" id="{00000000-0008-0000-0D00-0000A2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747" name="image3.png">
          <a:extLst>
            <a:ext uri="{FF2B5EF4-FFF2-40B4-BE49-F238E27FC236}">
              <a16:creationId xmlns:a16="http://schemas.microsoft.com/office/drawing/2014/main" id="{00000000-0008-0000-0D00-0000A3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48" name="image17.jpg">
          <a:extLst>
            <a:ext uri="{FF2B5EF4-FFF2-40B4-BE49-F238E27FC236}">
              <a16:creationId xmlns:a16="http://schemas.microsoft.com/office/drawing/2014/main" id="{00000000-0008-0000-0D00-0000A4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49" name="image3.png">
          <a:extLst>
            <a:ext uri="{FF2B5EF4-FFF2-40B4-BE49-F238E27FC236}">
              <a16:creationId xmlns:a16="http://schemas.microsoft.com/office/drawing/2014/main" id="{00000000-0008-0000-0D00-0000A5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50" name="image17.jpg">
          <a:extLst>
            <a:ext uri="{FF2B5EF4-FFF2-40B4-BE49-F238E27FC236}">
              <a16:creationId xmlns:a16="http://schemas.microsoft.com/office/drawing/2014/main" id="{00000000-0008-0000-0D00-0000A6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51" name="image3.png">
          <a:extLst>
            <a:ext uri="{FF2B5EF4-FFF2-40B4-BE49-F238E27FC236}">
              <a16:creationId xmlns:a16="http://schemas.microsoft.com/office/drawing/2014/main" id="{00000000-0008-0000-0D00-0000A7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52" name="image17.jpg">
          <a:extLst>
            <a:ext uri="{FF2B5EF4-FFF2-40B4-BE49-F238E27FC236}">
              <a16:creationId xmlns:a16="http://schemas.microsoft.com/office/drawing/2014/main" id="{00000000-0008-0000-0D00-0000A8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53" name="image3.png">
          <a:extLst>
            <a:ext uri="{FF2B5EF4-FFF2-40B4-BE49-F238E27FC236}">
              <a16:creationId xmlns:a16="http://schemas.microsoft.com/office/drawing/2014/main" id="{00000000-0008-0000-0D00-0000A9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54" name="image17.jpg">
          <a:extLst>
            <a:ext uri="{FF2B5EF4-FFF2-40B4-BE49-F238E27FC236}">
              <a16:creationId xmlns:a16="http://schemas.microsoft.com/office/drawing/2014/main" id="{00000000-0008-0000-0D00-0000AA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755" name="image3.png">
          <a:extLst>
            <a:ext uri="{FF2B5EF4-FFF2-40B4-BE49-F238E27FC236}">
              <a16:creationId xmlns:a16="http://schemas.microsoft.com/office/drawing/2014/main" id="{00000000-0008-0000-0D00-0000AB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56" name="image17.jpg">
          <a:extLst>
            <a:ext uri="{FF2B5EF4-FFF2-40B4-BE49-F238E27FC236}">
              <a16:creationId xmlns:a16="http://schemas.microsoft.com/office/drawing/2014/main" id="{00000000-0008-0000-0D00-0000AC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57" name="image3.png">
          <a:extLst>
            <a:ext uri="{FF2B5EF4-FFF2-40B4-BE49-F238E27FC236}">
              <a16:creationId xmlns:a16="http://schemas.microsoft.com/office/drawing/2014/main" id="{00000000-0008-0000-0D00-0000AD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58" name="image17.jpg">
          <a:extLst>
            <a:ext uri="{FF2B5EF4-FFF2-40B4-BE49-F238E27FC236}">
              <a16:creationId xmlns:a16="http://schemas.microsoft.com/office/drawing/2014/main" id="{00000000-0008-0000-0D00-0000AE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59" name="image3.png">
          <a:extLst>
            <a:ext uri="{FF2B5EF4-FFF2-40B4-BE49-F238E27FC236}">
              <a16:creationId xmlns:a16="http://schemas.microsoft.com/office/drawing/2014/main" id="{00000000-0008-0000-0D00-0000AF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60" name="image17.jpg">
          <a:extLst>
            <a:ext uri="{FF2B5EF4-FFF2-40B4-BE49-F238E27FC236}">
              <a16:creationId xmlns:a16="http://schemas.microsoft.com/office/drawing/2014/main" id="{00000000-0008-0000-0D00-0000B0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61" name="image3.png">
          <a:extLst>
            <a:ext uri="{FF2B5EF4-FFF2-40B4-BE49-F238E27FC236}">
              <a16:creationId xmlns:a16="http://schemas.microsoft.com/office/drawing/2014/main" id="{00000000-0008-0000-0D00-0000B1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62" name="image17.jpg">
          <a:extLst>
            <a:ext uri="{FF2B5EF4-FFF2-40B4-BE49-F238E27FC236}">
              <a16:creationId xmlns:a16="http://schemas.microsoft.com/office/drawing/2014/main" id="{00000000-0008-0000-0D00-0000B2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763" name="image3.png">
          <a:extLst>
            <a:ext uri="{FF2B5EF4-FFF2-40B4-BE49-F238E27FC236}">
              <a16:creationId xmlns:a16="http://schemas.microsoft.com/office/drawing/2014/main" id="{00000000-0008-0000-0D00-0000B3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64" name="image17.jpg">
          <a:extLst>
            <a:ext uri="{FF2B5EF4-FFF2-40B4-BE49-F238E27FC236}">
              <a16:creationId xmlns:a16="http://schemas.microsoft.com/office/drawing/2014/main" id="{00000000-0008-0000-0D00-0000B4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65" name="image3.png">
          <a:extLst>
            <a:ext uri="{FF2B5EF4-FFF2-40B4-BE49-F238E27FC236}">
              <a16:creationId xmlns:a16="http://schemas.microsoft.com/office/drawing/2014/main" id="{00000000-0008-0000-0D00-0000B5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66" name="image17.jpg">
          <a:extLst>
            <a:ext uri="{FF2B5EF4-FFF2-40B4-BE49-F238E27FC236}">
              <a16:creationId xmlns:a16="http://schemas.microsoft.com/office/drawing/2014/main" id="{00000000-0008-0000-0D00-0000B6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67" name="image3.png">
          <a:extLst>
            <a:ext uri="{FF2B5EF4-FFF2-40B4-BE49-F238E27FC236}">
              <a16:creationId xmlns:a16="http://schemas.microsoft.com/office/drawing/2014/main" id="{00000000-0008-0000-0D00-0000B7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68" name="image17.jpg">
          <a:extLst>
            <a:ext uri="{FF2B5EF4-FFF2-40B4-BE49-F238E27FC236}">
              <a16:creationId xmlns:a16="http://schemas.microsoft.com/office/drawing/2014/main" id="{00000000-0008-0000-0D00-0000B8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69" name="image3.png">
          <a:extLst>
            <a:ext uri="{FF2B5EF4-FFF2-40B4-BE49-F238E27FC236}">
              <a16:creationId xmlns:a16="http://schemas.microsoft.com/office/drawing/2014/main" id="{00000000-0008-0000-0D00-0000B9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770" name="image17.jpg">
          <a:extLst>
            <a:ext uri="{FF2B5EF4-FFF2-40B4-BE49-F238E27FC236}">
              <a16:creationId xmlns:a16="http://schemas.microsoft.com/office/drawing/2014/main" id="{00000000-0008-0000-0D00-0000BA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771" name="image3.png">
          <a:extLst>
            <a:ext uri="{FF2B5EF4-FFF2-40B4-BE49-F238E27FC236}">
              <a16:creationId xmlns:a16="http://schemas.microsoft.com/office/drawing/2014/main" id="{00000000-0008-0000-0D00-0000BB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72" name="image17.jpg">
          <a:extLst>
            <a:ext uri="{FF2B5EF4-FFF2-40B4-BE49-F238E27FC236}">
              <a16:creationId xmlns:a16="http://schemas.microsoft.com/office/drawing/2014/main" id="{00000000-0008-0000-0D00-0000BC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73" name="image3.png">
          <a:extLst>
            <a:ext uri="{FF2B5EF4-FFF2-40B4-BE49-F238E27FC236}">
              <a16:creationId xmlns:a16="http://schemas.microsoft.com/office/drawing/2014/main" id="{00000000-0008-0000-0D00-0000BD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74" name="image17.jpg">
          <a:extLst>
            <a:ext uri="{FF2B5EF4-FFF2-40B4-BE49-F238E27FC236}">
              <a16:creationId xmlns:a16="http://schemas.microsoft.com/office/drawing/2014/main" id="{00000000-0008-0000-0D00-0000BE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75" name="image3.png">
          <a:extLst>
            <a:ext uri="{FF2B5EF4-FFF2-40B4-BE49-F238E27FC236}">
              <a16:creationId xmlns:a16="http://schemas.microsoft.com/office/drawing/2014/main" id="{00000000-0008-0000-0D00-0000BF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76" name="image17.jpg">
          <a:extLst>
            <a:ext uri="{FF2B5EF4-FFF2-40B4-BE49-F238E27FC236}">
              <a16:creationId xmlns:a16="http://schemas.microsoft.com/office/drawing/2014/main" id="{00000000-0008-0000-0D00-0000C0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77" name="image3.png">
          <a:extLst>
            <a:ext uri="{FF2B5EF4-FFF2-40B4-BE49-F238E27FC236}">
              <a16:creationId xmlns:a16="http://schemas.microsoft.com/office/drawing/2014/main" id="{00000000-0008-0000-0D00-0000C1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778" name="image17.jpg">
          <a:extLst>
            <a:ext uri="{FF2B5EF4-FFF2-40B4-BE49-F238E27FC236}">
              <a16:creationId xmlns:a16="http://schemas.microsoft.com/office/drawing/2014/main" id="{00000000-0008-0000-0D00-0000C2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779" name="image3.png">
          <a:extLst>
            <a:ext uri="{FF2B5EF4-FFF2-40B4-BE49-F238E27FC236}">
              <a16:creationId xmlns:a16="http://schemas.microsoft.com/office/drawing/2014/main" id="{00000000-0008-0000-0D00-0000C3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80" name="image17.jpg">
          <a:extLst>
            <a:ext uri="{FF2B5EF4-FFF2-40B4-BE49-F238E27FC236}">
              <a16:creationId xmlns:a16="http://schemas.microsoft.com/office/drawing/2014/main" id="{00000000-0008-0000-0D00-0000C4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81" name="image3.png">
          <a:extLst>
            <a:ext uri="{FF2B5EF4-FFF2-40B4-BE49-F238E27FC236}">
              <a16:creationId xmlns:a16="http://schemas.microsoft.com/office/drawing/2014/main" id="{00000000-0008-0000-0D00-0000C5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82" name="image17.jpg">
          <a:extLst>
            <a:ext uri="{FF2B5EF4-FFF2-40B4-BE49-F238E27FC236}">
              <a16:creationId xmlns:a16="http://schemas.microsoft.com/office/drawing/2014/main" id="{00000000-0008-0000-0D00-0000C6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83" name="image3.png">
          <a:extLst>
            <a:ext uri="{FF2B5EF4-FFF2-40B4-BE49-F238E27FC236}">
              <a16:creationId xmlns:a16="http://schemas.microsoft.com/office/drawing/2014/main" id="{00000000-0008-0000-0D00-0000C7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84" name="image17.jpg">
          <a:extLst>
            <a:ext uri="{FF2B5EF4-FFF2-40B4-BE49-F238E27FC236}">
              <a16:creationId xmlns:a16="http://schemas.microsoft.com/office/drawing/2014/main" id="{00000000-0008-0000-0D00-0000C8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85" name="image3.png">
          <a:extLst>
            <a:ext uri="{FF2B5EF4-FFF2-40B4-BE49-F238E27FC236}">
              <a16:creationId xmlns:a16="http://schemas.microsoft.com/office/drawing/2014/main" id="{00000000-0008-0000-0D00-0000C9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86" name="image17.jpg">
          <a:extLst>
            <a:ext uri="{FF2B5EF4-FFF2-40B4-BE49-F238E27FC236}">
              <a16:creationId xmlns:a16="http://schemas.microsoft.com/office/drawing/2014/main" id="{00000000-0008-0000-0D00-0000CA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787" name="image3.png">
          <a:extLst>
            <a:ext uri="{FF2B5EF4-FFF2-40B4-BE49-F238E27FC236}">
              <a16:creationId xmlns:a16="http://schemas.microsoft.com/office/drawing/2014/main" id="{00000000-0008-0000-0D00-0000CB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88" name="image17.jpg">
          <a:extLst>
            <a:ext uri="{FF2B5EF4-FFF2-40B4-BE49-F238E27FC236}">
              <a16:creationId xmlns:a16="http://schemas.microsoft.com/office/drawing/2014/main" id="{00000000-0008-0000-0D00-0000CC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89" name="image3.png">
          <a:extLst>
            <a:ext uri="{FF2B5EF4-FFF2-40B4-BE49-F238E27FC236}">
              <a16:creationId xmlns:a16="http://schemas.microsoft.com/office/drawing/2014/main" id="{00000000-0008-0000-0D00-0000CD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90" name="image17.jpg">
          <a:extLst>
            <a:ext uri="{FF2B5EF4-FFF2-40B4-BE49-F238E27FC236}">
              <a16:creationId xmlns:a16="http://schemas.microsoft.com/office/drawing/2014/main" id="{00000000-0008-0000-0D00-0000CE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91" name="image3.png">
          <a:extLst>
            <a:ext uri="{FF2B5EF4-FFF2-40B4-BE49-F238E27FC236}">
              <a16:creationId xmlns:a16="http://schemas.microsoft.com/office/drawing/2014/main" id="{00000000-0008-0000-0D00-0000CF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92" name="image17.jpg">
          <a:extLst>
            <a:ext uri="{FF2B5EF4-FFF2-40B4-BE49-F238E27FC236}">
              <a16:creationId xmlns:a16="http://schemas.microsoft.com/office/drawing/2014/main" id="{00000000-0008-0000-0D00-0000D0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93" name="image3.png">
          <a:extLst>
            <a:ext uri="{FF2B5EF4-FFF2-40B4-BE49-F238E27FC236}">
              <a16:creationId xmlns:a16="http://schemas.microsoft.com/office/drawing/2014/main" id="{00000000-0008-0000-0D00-0000D1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94" name="image17.jpg">
          <a:extLst>
            <a:ext uri="{FF2B5EF4-FFF2-40B4-BE49-F238E27FC236}">
              <a16:creationId xmlns:a16="http://schemas.microsoft.com/office/drawing/2014/main" id="{00000000-0008-0000-0D00-0000D2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795" name="image3.png">
          <a:extLst>
            <a:ext uri="{FF2B5EF4-FFF2-40B4-BE49-F238E27FC236}">
              <a16:creationId xmlns:a16="http://schemas.microsoft.com/office/drawing/2014/main" id="{00000000-0008-0000-0D00-0000D3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96" name="image17.jpg">
          <a:extLst>
            <a:ext uri="{FF2B5EF4-FFF2-40B4-BE49-F238E27FC236}">
              <a16:creationId xmlns:a16="http://schemas.microsoft.com/office/drawing/2014/main" id="{00000000-0008-0000-0D00-0000D4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97" name="image3.png">
          <a:extLst>
            <a:ext uri="{FF2B5EF4-FFF2-40B4-BE49-F238E27FC236}">
              <a16:creationId xmlns:a16="http://schemas.microsoft.com/office/drawing/2014/main" id="{00000000-0008-0000-0D00-0000D5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98" name="image17.jpg">
          <a:extLst>
            <a:ext uri="{FF2B5EF4-FFF2-40B4-BE49-F238E27FC236}">
              <a16:creationId xmlns:a16="http://schemas.microsoft.com/office/drawing/2014/main" id="{00000000-0008-0000-0D00-0000D6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99" name="image3.png">
          <a:extLst>
            <a:ext uri="{FF2B5EF4-FFF2-40B4-BE49-F238E27FC236}">
              <a16:creationId xmlns:a16="http://schemas.microsoft.com/office/drawing/2014/main" id="{00000000-0008-0000-0D00-0000D7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00" name="image17.jpg">
          <a:extLst>
            <a:ext uri="{FF2B5EF4-FFF2-40B4-BE49-F238E27FC236}">
              <a16:creationId xmlns:a16="http://schemas.microsoft.com/office/drawing/2014/main" id="{00000000-0008-0000-0D00-0000D8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01" name="image3.png">
          <a:extLst>
            <a:ext uri="{FF2B5EF4-FFF2-40B4-BE49-F238E27FC236}">
              <a16:creationId xmlns:a16="http://schemas.microsoft.com/office/drawing/2014/main" id="{00000000-0008-0000-0D00-0000D9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802" name="image17.jpg">
          <a:extLst>
            <a:ext uri="{FF2B5EF4-FFF2-40B4-BE49-F238E27FC236}">
              <a16:creationId xmlns:a16="http://schemas.microsoft.com/office/drawing/2014/main" id="{00000000-0008-0000-0D00-0000DA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803" name="image3.png">
          <a:extLst>
            <a:ext uri="{FF2B5EF4-FFF2-40B4-BE49-F238E27FC236}">
              <a16:creationId xmlns:a16="http://schemas.microsoft.com/office/drawing/2014/main" id="{00000000-0008-0000-0D00-0000DB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04" name="image17.jpg">
          <a:extLst>
            <a:ext uri="{FF2B5EF4-FFF2-40B4-BE49-F238E27FC236}">
              <a16:creationId xmlns:a16="http://schemas.microsoft.com/office/drawing/2014/main" id="{00000000-0008-0000-0D00-0000DC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05" name="image3.png">
          <a:extLst>
            <a:ext uri="{FF2B5EF4-FFF2-40B4-BE49-F238E27FC236}">
              <a16:creationId xmlns:a16="http://schemas.microsoft.com/office/drawing/2014/main" id="{00000000-0008-0000-0D00-0000DD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06" name="image17.jpg">
          <a:extLst>
            <a:ext uri="{FF2B5EF4-FFF2-40B4-BE49-F238E27FC236}">
              <a16:creationId xmlns:a16="http://schemas.microsoft.com/office/drawing/2014/main" id="{00000000-0008-0000-0D00-0000DE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07" name="image3.png">
          <a:extLst>
            <a:ext uri="{FF2B5EF4-FFF2-40B4-BE49-F238E27FC236}">
              <a16:creationId xmlns:a16="http://schemas.microsoft.com/office/drawing/2014/main" id="{00000000-0008-0000-0D00-0000DF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08" name="image17.jpg">
          <a:extLst>
            <a:ext uri="{FF2B5EF4-FFF2-40B4-BE49-F238E27FC236}">
              <a16:creationId xmlns:a16="http://schemas.microsoft.com/office/drawing/2014/main" id="{00000000-0008-0000-0D00-0000E0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09" name="image3.png">
          <a:extLst>
            <a:ext uri="{FF2B5EF4-FFF2-40B4-BE49-F238E27FC236}">
              <a16:creationId xmlns:a16="http://schemas.microsoft.com/office/drawing/2014/main" id="{00000000-0008-0000-0D00-0000E1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810" name="image17.jpg">
          <a:extLst>
            <a:ext uri="{FF2B5EF4-FFF2-40B4-BE49-F238E27FC236}">
              <a16:creationId xmlns:a16="http://schemas.microsoft.com/office/drawing/2014/main" id="{00000000-0008-0000-0D00-0000E2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811" name="image3.png">
          <a:extLst>
            <a:ext uri="{FF2B5EF4-FFF2-40B4-BE49-F238E27FC236}">
              <a16:creationId xmlns:a16="http://schemas.microsoft.com/office/drawing/2014/main" id="{00000000-0008-0000-0D00-0000E3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12" name="image17.jpg">
          <a:extLst>
            <a:ext uri="{FF2B5EF4-FFF2-40B4-BE49-F238E27FC236}">
              <a16:creationId xmlns:a16="http://schemas.microsoft.com/office/drawing/2014/main" id="{00000000-0008-0000-0D00-0000E4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13" name="image3.png">
          <a:extLst>
            <a:ext uri="{FF2B5EF4-FFF2-40B4-BE49-F238E27FC236}">
              <a16:creationId xmlns:a16="http://schemas.microsoft.com/office/drawing/2014/main" id="{00000000-0008-0000-0D00-0000E5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14" name="image17.jpg">
          <a:extLst>
            <a:ext uri="{FF2B5EF4-FFF2-40B4-BE49-F238E27FC236}">
              <a16:creationId xmlns:a16="http://schemas.microsoft.com/office/drawing/2014/main" id="{00000000-0008-0000-0D00-0000E6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15" name="image3.png">
          <a:extLst>
            <a:ext uri="{FF2B5EF4-FFF2-40B4-BE49-F238E27FC236}">
              <a16:creationId xmlns:a16="http://schemas.microsoft.com/office/drawing/2014/main" id="{00000000-0008-0000-0D00-0000E7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16" name="image17.jpg">
          <a:extLst>
            <a:ext uri="{FF2B5EF4-FFF2-40B4-BE49-F238E27FC236}">
              <a16:creationId xmlns:a16="http://schemas.microsoft.com/office/drawing/2014/main" id="{00000000-0008-0000-0D00-0000E8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17" name="image3.png">
          <a:extLst>
            <a:ext uri="{FF2B5EF4-FFF2-40B4-BE49-F238E27FC236}">
              <a16:creationId xmlns:a16="http://schemas.microsoft.com/office/drawing/2014/main" id="{00000000-0008-0000-0D00-0000E9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18" name="image17.jpg">
          <a:extLst>
            <a:ext uri="{FF2B5EF4-FFF2-40B4-BE49-F238E27FC236}">
              <a16:creationId xmlns:a16="http://schemas.microsoft.com/office/drawing/2014/main" id="{00000000-0008-0000-0D00-0000EA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819" name="image3.png">
          <a:extLst>
            <a:ext uri="{FF2B5EF4-FFF2-40B4-BE49-F238E27FC236}">
              <a16:creationId xmlns:a16="http://schemas.microsoft.com/office/drawing/2014/main" id="{00000000-0008-0000-0D00-0000EB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20" name="image17.jpg">
          <a:extLst>
            <a:ext uri="{FF2B5EF4-FFF2-40B4-BE49-F238E27FC236}">
              <a16:creationId xmlns:a16="http://schemas.microsoft.com/office/drawing/2014/main" id="{00000000-0008-0000-0D00-0000EC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21" name="image3.png">
          <a:extLst>
            <a:ext uri="{FF2B5EF4-FFF2-40B4-BE49-F238E27FC236}">
              <a16:creationId xmlns:a16="http://schemas.microsoft.com/office/drawing/2014/main" id="{00000000-0008-0000-0D00-0000ED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22" name="image17.jpg">
          <a:extLst>
            <a:ext uri="{FF2B5EF4-FFF2-40B4-BE49-F238E27FC236}">
              <a16:creationId xmlns:a16="http://schemas.microsoft.com/office/drawing/2014/main" id="{00000000-0008-0000-0D00-0000EE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23" name="image3.png">
          <a:extLst>
            <a:ext uri="{FF2B5EF4-FFF2-40B4-BE49-F238E27FC236}">
              <a16:creationId xmlns:a16="http://schemas.microsoft.com/office/drawing/2014/main" id="{00000000-0008-0000-0D00-0000EF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24" name="image17.jpg">
          <a:extLst>
            <a:ext uri="{FF2B5EF4-FFF2-40B4-BE49-F238E27FC236}">
              <a16:creationId xmlns:a16="http://schemas.microsoft.com/office/drawing/2014/main" id="{00000000-0008-0000-0D00-0000F0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25" name="image3.png">
          <a:extLst>
            <a:ext uri="{FF2B5EF4-FFF2-40B4-BE49-F238E27FC236}">
              <a16:creationId xmlns:a16="http://schemas.microsoft.com/office/drawing/2014/main" id="{00000000-0008-0000-0D00-0000F1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26" name="image17.jpg">
          <a:extLst>
            <a:ext uri="{FF2B5EF4-FFF2-40B4-BE49-F238E27FC236}">
              <a16:creationId xmlns:a16="http://schemas.microsoft.com/office/drawing/2014/main" id="{00000000-0008-0000-0D00-0000F2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827" name="image3.png">
          <a:extLst>
            <a:ext uri="{FF2B5EF4-FFF2-40B4-BE49-F238E27FC236}">
              <a16:creationId xmlns:a16="http://schemas.microsoft.com/office/drawing/2014/main" id="{00000000-0008-0000-0D00-0000F3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28" name="image17.jpg">
          <a:extLst>
            <a:ext uri="{FF2B5EF4-FFF2-40B4-BE49-F238E27FC236}">
              <a16:creationId xmlns:a16="http://schemas.microsoft.com/office/drawing/2014/main" id="{00000000-0008-0000-0D00-0000F4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29" name="image3.png">
          <a:extLst>
            <a:ext uri="{FF2B5EF4-FFF2-40B4-BE49-F238E27FC236}">
              <a16:creationId xmlns:a16="http://schemas.microsoft.com/office/drawing/2014/main" id="{00000000-0008-0000-0D00-0000F5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30" name="image17.jpg">
          <a:extLst>
            <a:ext uri="{FF2B5EF4-FFF2-40B4-BE49-F238E27FC236}">
              <a16:creationId xmlns:a16="http://schemas.microsoft.com/office/drawing/2014/main" id="{00000000-0008-0000-0D00-0000F6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31" name="image3.png">
          <a:extLst>
            <a:ext uri="{FF2B5EF4-FFF2-40B4-BE49-F238E27FC236}">
              <a16:creationId xmlns:a16="http://schemas.microsoft.com/office/drawing/2014/main" id="{00000000-0008-0000-0D00-0000F7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32" name="image17.jpg">
          <a:extLst>
            <a:ext uri="{FF2B5EF4-FFF2-40B4-BE49-F238E27FC236}">
              <a16:creationId xmlns:a16="http://schemas.microsoft.com/office/drawing/2014/main" id="{00000000-0008-0000-0D00-0000F8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33" name="image3.png">
          <a:extLst>
            <a:ext uri="{FF2B5EF4-FFF2-40B4-BE49-F238E27FC236}">
              <a16:creationId xmlns:a16="http://schemas.microsoft.com/office/drawing/2014/main" id="{00000000-0008-0000-0D00-0000F9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34" name="image17.jpg">
          <a:extLst>
            <a:ext uri="{FF2B5EF4-FFF2-40B4-BE49-F238E27FC236}">
              <a16:creationId xmlns:a16="http://schemas.microsoft.com/office/drawing/2014/main" id="{00000000-0008-0000-0D00-0000FA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835" name="image3.png">
          <a:extLst>
            <a:ext uri="{FF2B5EF4-FFF2-40B4-BE49-F238E27FC236}">
              <a16:creationId xmlns:a16="http://schemas.microsoft.com/office/drawing/2014/main" id="{00000000-0008-0000-0D00-0000FB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36" name="image17.jpg">
          <a:extLst>
            <a:ext uri="{FF2B5EF4-FFF2-40B4-BE49-F238E27FC236}">
              <a16:creationId xmlns:a16="http://schemas.microsoft.com/office/drawing/2014/main" id="{00000000-0008-0000-0D00-0000FC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37" name="image3.png">
          <a:extLst>
            <a:ext uri="{FF2B5EF4-FFF2-40B4-BE49-F238E27FC236}">
              <a16:creationId xmlns:a16="http://schemas.microsoft.com/office/drawing/2014/main" id="{00000000-0008-0000-0D00-0000FD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38" name="image17.jpg">
          <a:extLst>
            <a:ext uri="{FF2B5EF4-FFF2-40B4-BE49-F238E27FC236}">
              <a16:creationId xmlns:a16="http://schemas.microsoft.com/office/drawing/2014/main" id="{00000000-0008-0000-0D00-0000FE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39" name="image3.png">
          <a:extLst>
            <a:ext uri="{FF2B5EF4-FFF2-40B4-BE49-F238E27FC236}">
              <a16:creationId xmlns:a16="http://schemas.microsoft.com/office/drawing/2014/main" id="{00000000-0008-0000-0D00-0000FF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40" name="image17.jpg">
          <a:extLst>
            <a:ext uri="{FF2B5EF4-FFF2-40B4-BE49-F238E27FC236}">
              <a16:creationId xmlns:a16="http://schemas.microsoft.com/office/drawing/2014/main" id="{00000000-0008-0000-0D00-000000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41" name="image3.png">
          <a:extLst>
            <a:ext uri="{FF2B5EF4-FFF2-40B4-BE49-F238E27FC236}">
              <a16:creationId xmlns:a16="http://schemas.microsoft.com/office/drawing/2014/main" id="{00000000-0008-0000-0D00-000001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42" name="image17.jpg">
          <a:extLst>
            <a:ext uri="{FF2B5EF4-FFF2-40B4-BE49-F238E27FC236}">
              <a16:creationId xmlns:a16="http://schemas.microsoft.com/office/drawing/2014/main" id="{00000000-0008-0000-0D00-000002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843" name="image3.png">
          <a:extLst>
            <a:ext uri="{FF2B5EF4-FFF2-40B4-BE49-F238E27FC236}">
              <a16:creationId xmlns:a16="http://schemas.microsoft.com/office/drawing/2014/main" id="{00000000-0008-0000-0D00-000003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44" name="image17.jpg">
          <a:extLst>
            <a:ext uri="{FF2B5EF4-FFF2-40B4-BE49-F238E27FC236}">
              <a16:creationId xmlns:a16="http://schemas.microsoft.com/office/drawing/2014/main" id="{00000000-0008-0000-0D00-000004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45" name="image3.png">
          <a:extLst>
            <a:ext uri="{FF2B5EF4-FFF2-40B4-BE49-F238E27FC236}">
              <a16:creationId xmlns:a16="http://schemas.microsoft.com/office/drawing/2014/main" id="{00000000-0008-0000-0D00-000005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46" name="image17.jpg">
          <a:extLst>
            <a:ext uri="{FF2B5EF4-FFF2-40B4-BE49-F238E27FC236}">
              <a16:creationId xmlns:a16="http://schemas.microsoft.com/office/drawing/2014/main" id="{00000000-0008-0000-0D00-000006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47" name="image3.png">
          <a:extLst>
            <a:ext uri="{FF2B5EF4-FFF2-40B4-BE49-F238E27FC236}">
              <a16:creationId xmlns:a16="http://schemas.microsoft.com/office/drawing/2014/main" id="{00000000-0008-0000-0D00-000007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48" name="image17.jpg">
          <a:extLst>
            <a:ext uri="{FF2B5EF4-FFF2-40B4-BE49-F238E27FC236}">
              <a16:creationId xmlns:a16="http://schemas.microsoft.com/office/drawing/2014/main" id="{00000000-0008-0000-0D00-000008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49" name="image3.png">
          <a:extLst>
            <a:ext uri="{FF2B5EF4-FFF2-40B4-BE49-F238E27FC236}">
              <a16:creationId xmlns:a16="http://schemas.microsoft.com/office/drawing/2014/main" id="{00000000-0008-0000-0D00-000009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50" name="image17.jpg">
          <a:extLst>
            <a:ext uri="{FF2B5EF4-FFF2-40B4-BE49-F238E27FC236}">
              <a16:creationId xmlns:a16="http://schemas.microsoft.com/office/drawing/2014/main" id="{00000000-0008-0000-0D00-00000A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851" name="image3.png">
          <a:extLst>
            <a:ext uri="{FF2B5EF4-FFF2-40B4-BE49-F238E27FC236}">
              <a16:creationId xmlns:a16="http://schemas.microsoft.com/office/drawing/2014/main" id="{00000000-0008-0000-0D00-00000B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52" name="image17.jpg">
          <a:extLst>
            <a:ext uri="{FF2B5EF4-FFF2-40B4-BE49-F238E27FC236}">
              <a16:creationId xmlns:a16="http://schemas.microsoft.com/office/drawing/2014/main" id="{00000000-0008-0000-0D00-00000C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53" name="image3.png">
          <a:extLst>
            <a:ext uri="{FF2B5EF4-FFF2-40B4-BE49-F238E27FC236}">
              <a16:creationId xmlns:a16="http://schemas.microsoft.com/office/drawing/2014/main" id="{00000000-0008-0000-0D00-00000D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54" name="image17.jpg">
          <a:extLst>
            <a:ext uri="{FF2B5EF4-FFF2-40B4-BE49-F238E27FC236}">
              <a16:creationId xmlns:a16="http://schemas.microsoft.com/office/drawing/2014/main" id="{00000000-0008-0000-0D00-00000E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55" name="image3.png">
          <a:extLst>
            <a:ext uri="{FF2B5EF4-FFF2-40B4-BE49-F238E27FC236}">
              <a16:creationId xmlns:a16="http://schemas.microsoft.com/office/drawing/2014/main" id="{00000000-0008-0000-0D00-00000F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56" name="image17.jpg">
          <a:extLst>
            <a:ext uri="{FF2B5EF4-FFF2-40B4-BE49-F238E27FC236}">
              <a16:creationId xmlns:a16="http://schemas.microsoft.com/office/drawing/2014/main" id="{00000000-0008-0000-0D00-000010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57" name="image3.png">
          <a:extLst>
            <a:ext uri="{FF2B5EF4-FFF2-40B4-BE49-F238E27FC236}">
              <a16:creationId xmlns:a16="http://schemas.microsoft.com/office/drawing/2014/main" id="{00000000-0008-0000-0D00-000011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58" name="image17.jpg">
          <a:extLst>
            <a:ext uri="{FF2B5EF4-FFF2-40B4-BE49-F238E27FC236}">
              <a16:creationId xmlns:a16="http://schemas.microsoft.com/office/drawing/2014/main" id="{00000000-0008-0000-0D00-000012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859" name="image3.png">
          <a:extLst>
            <a:ext uri="{FF2B5EF4-FFF2-40B4-BE49-F238E27FC236}">
              <a16:creationId xmlns:a16="http://schemas.microsoft.com/office/drawing/2014/main" id="{00000000-0008-0000-0D00-000013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60" name="image17.jpg">
          <a:extLst>
            <a:ext uri="{FF2B5EF4-FFF2-40B4-BE49-F238E27FC236}">
              <a16:creationId xmlns:a16="http://schemas.microsoft.com/office/drawing/2014/main" id="{00000000-0008-0000-0D00-000014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61" name="image3.png">
          <a:extLst>
            <a:ext uri="{FF2B5EF4-FFF2-40B4-BE49-F238E27FC236}">
              <a16:creationId xmlns:a16="http://schemas.microsoft.com/office/drawing/2014/main" id="{00000000-0008-0000-0D00-000015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62" name="image17.jpg">
          <a:extLst>
            <a:ext uri="{FF2B5EF4-FFF2-40B4-BE49-F238E27FC236}">
              <a16:creationId xmlns:a16="http://schemas.microsoft.com/office/drawing/2014/main" id="{00000000-0008-0000-0D00-000016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63" name="image3.png">
          <a:extLst>
            <a:ext uri="{FF2B5EF4-FFF2-40B4-BE49-F238E27FC236}">
              <a16:creationId xmlns:a16="http://schemas.microsoft.com/office/drawing/2014/main" id="{00000000-0008-0000-0D00-000017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64" name="image17.jpg">
          <a:extLst>
            <a:ext uri="{FF2B5EF4-FFF2-40B4-BE49-F238E27FC236}">
              <a16:creationId xmlns:a16="http://schemas.microsoft.com/office/drawing/2014/main" id="{00000000-0008-0000-0D00-000018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65" name="image3.png">
          <a:extLst>
            <a:ext uri="{FF2B5EF4-FFF2-40B4-BE49-F238E27FC236}">
              <a16:creationId xmlns:a16="http://schemas.microsoft.com/office/drawing/2014/main" id="{00000000-0008-0000-0D00-000019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66" name="image17.jpg">
          <a:extLst>
            <a:ext uri="{FF2B5EF4-FFF2-40B4-BE49-F238E27FC236}">
              <a16:creationId xmlns:a16="http://schemas.microsoft.com/office/drawing/2014/main" id="{00000000-0008-0000-0D00-00001A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867" name="image3.png">
          <a:extLst>
            <a:ext uri="{FF2B5EF4-FFF2-40B4-BE49-F238E27FC236}">
              <a16:creationId xmlns:a16="http://schemas.microsoft.com/office/drawing/2014/main" id="{00000000-0008-0000-0D00-00001B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68" name="image17.jpg">
          <a:extLst>
            <a:ext uri="{FF2B5EF4-FFF2-40B4-BE49-F238E27FC236}">
              <a16:creationId xmlns:a16="http://schemas.microsoft.com/office/drawing/2014/main" id="{00000000-0008-0000-0D00-00001C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69" name="image3.png">
          <a:extLst>
            <a:ext uri="{FF2B5EF4-FFF2-40B4-BE49-F238E27FC236}">
              <a16:creationId xmlns:a16="http://schemas.microsoft.com/office/drawing/2014/main" id="{00000000-0008-0000-0D00-00001D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70" name="image17.jpg">
          <a:extLst>
            <a:ext uri="{FF2B5EF4-FFF2-40B4-BE49-F238E27FC236}">
              <a16:creationId xmlns:a16="http://schemas.microsoft.com/office/drawing/2014/main" id="{00000000-0008-0000-0D00-00001E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71" name="image3.png">
          <a:extLst>
            <a:ext uri="{FF2B5EF4-FFF2-40B4-BE49-F238E27FC236}">
              <a16:creationId xmlns:a16="http://schemas.microsoft.com/office/drawing/2014/main" id="{00000000-0008-0000-0D00-00001F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72" name="image17.jpg">
          <a:extLst>
            <a:ext uri="{FF2B5EF4-FFF2-40B4-BE49-F238E27FC236}">
              <a16:creationId xmlns:a16="http://schemas.microsoft.com/office/drawing/2014/main" id="{00000000-0008-0000-0D00-000020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73" name="image3.png">
          <a:extLst>
            <a:ext uri="{FF2B5EF4-FFF2-40B4-BE49-F238E27FC236}">
              <a16:creationId xmlns:a16="http://schemas.microsoft.com/office/drawing/2014/main" id="{00000000-0008-0000-0D00-000021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74" name="image17.jpg">
          <a:extLst>
            <a:ext uri="{FF2B5EF4-FFF2-40B4-BE49-F238E27FC236}">
              <a16:creationId xmlns:a16="http://schemas.microsoft.com/office/drawing/2014/main" id="{00000000-0008-0000-0D00-000022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875" name="image3.png">
          <a:extLst>
            <a:ext uri="{FF2B5EF4-FFF2-40B4-BE49-F238E27FC236}">
              <a16:creationId xmlns:a16="http://schemas.microsoft.com/office/drawing/2014/main" id="{00000000-0008-0000-0D00-000023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76" name="image17.jpg">
          <a:extLst>
            <a:ext uri="{FF2B5EF4-FFF2-40B4-BE49-F238E27FC236}">
              <a16:creationId xmlns:a16="http://schemas.microsoft.com/office/drawing/2014/main" id="{00000000-0008-0000-0D00-000024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77" name="image3.png">
          <a:extLst>
            <a:ext uri="{FF2B5EF4-FFF2-40B4-BE49-F238E27FC236}">
              <a16:creationId xmlns:a16="http://schemas.microsoft.com/office/drawing/2014/main" id="{00000000-0008-0000-0D00-000025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78" name="image17.jpg">
          <a:extLst>
            <a:ext uri="{FF2B5EF4-FFF2-40B4-BE49-F238E27FC236}">
              <a16:creationId xmlns:a16="http://schemas.microsoft.com/office/drawing/2014/main" id="{00000000-0008-0000-0D00-000026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79" name="image3.png">
          <a:extLst>
            <a:ext uri="{FF2B5EF4-FFF2-40B4-BE49-F238E27FC236}">
              <a16:creationId xmlns:a16="http://schemas.microsoft.com/office/drawing/2014/main" id="{00000000-0008-0000-0D00-000027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80" name="image17.jpg">
          <a:extLst>
            <a:ext uri="{FF2B5EF4-FFF2-40B4-BE49-F238E27FC236}">
              <a16:creationId xmlns:a16="http://schemas.microsoft.com/office/drawing/2014/main" id="{00000000-0008-0000-0D00-000028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81" name="image3.png">
          <a:extLst>
            <a:ext uri="{FF2B5EF4-FFF2-40B4-BE49-F238E27FC236}">
              <a16:creationId xmlns:a16="http://schemas.microsoft.com/office/drawing/2014/main" id="{00000000-0008-0000-0D00-000029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82" name="image17.jpg">
          <a:extLst>
            <a:ext uri="{FF2B5EF4-FFF2-40B4-BE49-F238E27FC236}">
              <a16:creationId xmlns:a16="http://schemas.microsoft.com/office/drawing/2014/main" id="{00000000-0008-0000-0D00-00002A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883" name="image3.png">
          <a:extLst>
            <a:ext uri="{FF2B5EF4-FFF2-40B4-BE49-F238E27FC236}">
              <a16:creationId xmlns:a16="http://schemas.microsoft.com/office/drawing/2014/main" id="{00000000-0008-0000-0D00-00002B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84" name="image17.jpg">
          <a:extLst>
            <a:ext uri="{FF2B5EF4-FFF2-40B4-BE49-F238E27FC236}">
              <a16:creationId xmlns:a16="http://schemas.microsoft.com/office/drawing/2014/main" id="{00000000-0008-0000-0D00-00002C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85" name="image3.png">
          <a:extLst>
            <a:ext uri="{FF2B5EF4-FFF2-40B4-BE49-F238E27FC236}">
              <a16:creationId xmlns:a16="http://schemas.microsoft.com/office/drawing/2014/main" id="{00000000-0008-0000-0D00-00002D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86" name="image17.jpg">
          <a:extLst>
            <a:ext uri="{FF2B5EF4-FFF2-40B4-BE49-F238E27FC236}">
              <a16:creationId xmlns:a16="http://schemas.microsoft.com/office/drawing/2014/main" id="{00000000-0008-0000-0D00-00002E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87" name="image3.png">
          <a:extLst>
            <a:ext uri="{FF2B5EF4-FFF2-40B4-BE49-F238E27FC236}">
              <a16:creationId xmlns:a16="http://schemas.microsoft.com/office/drawing/2014/main" id="{00000000-0008-0000-0D00-00002F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88" name="image17.jpg">
          <a:extLst>
            <a:ext uri="{FF2B5EF4-FFF2-40B4-BE49-F238E27FC236}">
              <a16:creationId xmlns:a16="http://schemas.microsoft.com/office/drawing/2014/main" id="{00000000-0008-0000-0D00-000030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89" name="image3.png">
          <a:extLst>
            <a:ext uri="{FF2B5EF4-FFF2-40B4-BE49-F238E27FC236}">
              <a16:creationId xmlns:a16="http://schemas.microsoft.com/office/drawing/2014/main" id="{00000000-0008-0000-0D00-000031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90" name="image17.jpg">
          <a:extLst>
            <a:ext uri="{FF2B5EF4-FFF2-40B4-BE49-F238E27FC236}">
              <a16:creationId xmlns:a16="http://schemas.microsoft.com/office/drawing/2014/main" id="{00000000-0008-0000-0D00-000032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891" name="image3.png">
          <a:extLst>
            <a:ext uri="{FF2B5EF4-FFF2-40B4-BE49-F238E27FC236}">
              <a16:creationId xmlns:a16="http://schemas.microsoft.com/office/drawing/2014/main" id="{00000000-0008-0000-0D00-000033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92" name="image17.jpg">
          <a:extLst>
            <a:ext uri="{FF2B5EF4-FFF2-40B4-BE49-F238E27FC236}">
              <a16:creationId xmlns:a16="http://schemas.microsoft.com/office/drawing/2014/main" id="{00000000-0008-0000-0D00-000034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93" name="image3.png">
          <a:extLst>
            <a:ext uri="{FF2B5EF4-FFF2-40B4-BE49-F238E27FC236}">
              <a16:creationId xmlns:a16="http://schemas.microsoft.com/office/drawing/2014/main" id="{00000000-0008-0000-0D00-000035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94" name="image17.jpg">
          <a:extLst>
            <a:ext uri="{FF2B5EF4-FFF2-40B4-BE49-F238E27FC236}">
              <a16:creationId xmlns:a16="http://schemas.microsoft.com/office/drawing/2014/main" id="{00000000-0008-0000-0D00-000036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95" name="image3.png">
          <a:extLst>
            <a:ext uri="{FF2B5EF4-FFF2-40B4-BE49-F238E27FC236}">
              <a16:creationId xmlns:a16="http://schemas.microsoft.com/office/drawing/2014/main" id="{00000000-0008-0000-0D00-000037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96" name="image17.jpg">
          <a:extLst>
            <a:ext uri="{FF2B5EF4-FFF2-40B4-BE49-F238E27FC236}">
              <a16:creationId xmlns:a16="http://schemas.microsoft.com/office/drawing/2014/main" id="{00000000-0008-0000-0D00-000038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97" name="image3.png">
          <a:extLst>
            <a:ext uri="{FF2B5EF4-FFF2-40B4-BE49-F238E27FC236}">
              <a16:creationId xmlns:a16="http://schemas.microsoft.com/office/drawing/2014/main" id="{00000000-0008-0000-0D00-000039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98" name="image17.jpg">
          <a:extLst>
            <a:ext uri="{FF2B5EF4-FFF2-40B4-BE49-F238E27FC236}">
              <a16:creationId xmlns:a16="http://schemas.microsoft.com/office/drawing/2014/main" id="{00000000-0008-0000-0D00-00003A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899" name="image3.png">
          <a:extLst>
            <a:ext uri="{FF2B5EF4-FFF2-40B4-BE49-F238E27FC236}">
              <a16:creationId xmlns:a16="http://schemas.microsoft.com/office/drawing/2014/main" id="{00000000-0008-0000-0D00-00003B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900" name="image17.jpg">
          <a:extLst>
            <a:ext uri="{FF2B5EF4-FFF2-40B4-BE49-F238E27FC236}">
              <a16:creationId xmlns:a16="http://schemas.microsoft.com/office/drawing/2014/main" id="{00000000-0008-0000-0D00-00003C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901" name="image3.png">
          <a:extLst>
            <a:ext uri="{FF2B5EF4-FFF2-40B4-BE49-F238E27FC236}">
              <a16:creationId xmlns:a16="http://schemas.microsoft.com/office/drawing/2014/main" id="{00000000-0008-0000-0D00-00003D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02" name="image17.jpg">
          <a:extLst>
            <a:ext uri="{FF2B5EF4-FFF2-40B4-BE49-F238E27FC236}">
              <a16:creationId xmlns:a16="http://schemas.microsoft.com/office/drawing/2014/main" id="{00000000-0008-0000-0D00-00003E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03" name="image3.png">
          <a:extLst>
            <a:ext uri="{FF2B5EF4-FFF2-40B4-BE49-F238E27FC236}">
              <a16:creationId xmlns:a16="http://schemas.microsoft.com/office/drawing/2014/main" id="{00000000-0008-0000-0D00-00003F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04" name="image17.jpg">
          <a:extLst>
            <a:ext uri="{FF2B5EF4-FFF2-40B4-BE49-F238E27FC236}">
              <a16:creationId xmlns:a16="http://schemas.microsoft.com/office/drawing/2014/main" id="{00000000-0008-0000-0D00-000040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05" name="image3.png">
          <a:extLst>
            <a:ext uri="{FF2B5EF4-FFF2-40B4-BE49-F238E27FC236}">
              <a16:creationId xmlns:a16="http://schemas.microsoft.com/office/drawing/2014/main" id="{00000000-0008-0000-0D00-000041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06" name="image17.jpg">
          <a:extLst>
            <a:ext uri="{FF2B5EF4-FFF2-40B4-BE49-F238E27FC236}">
              <a16:creationId xmlns:a16="http://schemas.microsoft.com/office/drawing/2014/main" id="{00000000-0008-0000-0D00-000042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907" name="image3.png">
          <a:extLst>
            <a:ext uri="{FF2B5EF4-FFF2-40B4-BE49-F238E27FC236}">
              <a16:creationId xmlns:a16="http://schemas.microsoft.com/office/drawing/2014/main" id="{00000000-0008-0000-0D00-000043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908" name="image17.jpg">
          <a:extLst>
            <a:ext uri="{FF2B5EF4-FFF2-40B4-BE49-F238E27FC236}">
              <a16:creationId xmlns:a16="http://schemas.microsoft.com/office/drawing/2014/main" id="{00000000-0008-0000-0D00-000044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909" name="image3.png">
          <a:extLst>
            <a:ext uri="{FF2B5EF4-FFF2-40B4-BE49-F238E27FC236}">
              <a16:creationId xmlns:a16="http://schemas.microsoft.com/office/drawing/2014/main" id="{00000000-0008-0000-0D00-000045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10" name="image17.jpg">
          <a:extLst>
            <a:ext uri="{FF2B5EF4-FFF2-40B4-BE49-F238E27FC236}">
              <a16:creationId xmlns:a16="http://schemas.microsoft.com/office/drawing/2014/main" id="{00000000-0008-0000-0D00-000046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11" name="image3.png">
          <a:extLst>
            <a:ext uri="{FF2B5EF4-FFF2-40B4-BE49-F238E27FC236}">
              <a16:creationId xmlns:a16="http://schemas.microsoft.com/office/drawing/2014/main" id="{00000000-0008-0000-0D00-000047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12" name="image17.jpg">
          <a:extLst>
            <a:ext uri="{FF2B5EF4-FFF2-40B4-BE49-F238E27FC236}">
              <a16:creationId xmlns:a16="http://schemas.microsoft.com/office/drawing/2014/main" id="{00000000-0008-0000-0D00-000048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13" name="image3.png">
          <a:extLst>
            <a:ext uri="{FF2B5EF4-FFF2-40B4-BE49-F238E27FC236}">
              <a16:creationId xmlns:a16="http://schemas.microsoft.com/office/drawing/2014/main" id="{00000000-0008-0000-0D00-000049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14" name="image17.jpg">
          <a:extLst>
            <a:ext uri="{FF2B5EF4-FFF2-40B4-BE49-F238E27FC236}">
              <a16:creationId xmlns:a16="http://schemas.microsoft.com/office/drawing/2014/main" id="{00000000-0008-0000-0D00-00004A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915" name="image3.png">
          <a:extLst>
            <a:ext uri="{FF2B5EF4-FFF2-40B4-BE49-F238E27FC236}">
              <a16:creationId xmlns:a16="http://schemas.microsoft.com/office/drawing/2014/main" id="{00000000-0008-0000-0D00-00004B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916" name="image17.jpg">
          <a:extLst>
            <a:ext uri="{FF2B5EF4-FFF2-40B4-BE49-F238E27FC236}">
              <a16:creationId xmlns:a16="http://schemas.microsoft.com/office/drawing/2014/main" id="{00000000-0008-0000-0D00-00004C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917" name="image3.png">
          <a:extLst>
            <a:ext uri="{FF2B5EF4-FFF2-40B4-BE49-F238E27FC236}">
              <a16:creationId xmlns:a16="http://schemas.microsoft.com/office/drawing/2014/main" id="{00000000-0008-0000-0D00-00004D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18" name="image17.jpg">
          <a:extLst>
            <a:ext uri="{FF2B5EF4-FFF2-40B4-BE49-F238E27FC236}">
              <a16:creationId xmlns:a16="http://schemas.microsoft.com/office/drawing/2014/main" id="{00000000-0008-0000-0D00-00004E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19" name="image3.png">
          <a:extLst>
            <a:ext uri="{FF2B5EF4-FFF2-40B4-BE49-F238E27FC236}">
              <a16:creationId xmlns:a16="http://schemas.microsoft.com/office/drawing/2014/main" id="{00000000-0008-0000-0D00-00004F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20" name="image17.jpg">
          <a:extLst>
            <a:ext uri="{FF2B5EF4-FFF2-40B4-BE49-F238E27FC236}">
              <a16:creationId xmlns:a16="http://schemas.microsoft.com/office/drawing/2014/main" id="{00000000-0008-0000-0D00-000050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21" name="image3.png">
          <a:extLst>
            <a:ext uri="{FF2B5EF4-FFF2-40B4-BE49-F238E27FC236}">
              <a16:creationId xmlns:a16="http://schemas.microsoft.com/office/drawing/2014/main" id="{00000000-0008-0000-0D00-000051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22" name="image17.jpg">
          <a:extLst>
            <a:ext uri="{FF2B5EF4-FFF2-40B4-BE49-F238E27FC236}">
              <a16:creationId xmlns:a16="http://schemas.microsoft.com/office/drawing/2014/main" id="{00000000-0008-0000-0D00-000052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923" name="image3.png">
          <a:extLst>
            <a:ext uri="{FF2B5EF4-FFF2-40B4-BE49-F238E27FC236}">
              <a16:creationId xmlns:a16="http://schemas.microsoft.com/office/drawing/2014/main" id="{00000000-0008-0000-0D00-000053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924" name="image17.jpg">
          <a:extLst>
            <a:ext uri="{FF2B5EF4-FFF2-40B4-BE49-F238E27FC236}">
              <a16:creationId xmlns:a16="http://schemas.microsoft.com/office/drawing/2014/main" id="{00000000-0008-0000-0D00-000054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925" name="image3.png">
          <a:extLst>
            <a:ext uri="{FF2B5EF4-FFF2-40B4-BE49-F238E27FC236}">
              <a16:creationId xmlns:a16="http://schemas.microsoft.com/office/drawing/2014/main" id="{00000000-0008-0000-0D00-000055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26" name="image17.jpg">
          <a:extLst>
            <a:ext uri="{FF2B5EF4-FFF2-40B4-BE49-F238E27FC236}">
              <a16:creationId xmlns:a16="http://schemas.microsoft.com/office/drawing/2014/main" id="{00000000-0008-0000-0D00-000056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27" name="image3.png">
          <a:extLst>
            <a:ext uri="{FF2B5EF4-FFF2-40B4-BE49-F238E27FC236}">
              <a16:creationId xmlns:a16="http://schemas.microsoft.com/office/drawing/2014/main" id="{00000000-0008-0000-0D00-000057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28" name="image17.jpg">
          <a:extLst>
            <a:ext uri="{FF2B5EF4-FFF2-40B4-BE49-F238E27FC236}">
              <a16:creationId xmlns:a16="http://schemas.microsoft.com/office/drawing/2014/main" id="{00000000-0008-0000-0D00-000058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29" name="image3.png">
          <a:extLst>
            <a:ext uri="{FF2B5EF4-FFF2-40B4-BE49-F238E27FC236}">
              <a16:creationId xmlns:a16="http://schemas.microsoft.com/office/drawing/2014/main" id="{00000000-0008-0000-0D00-000059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30" name="image17.jpg">
          <a:extLst>
            <a:ext uri="{FF2B5EF4-FFF2-40B4-BE49-F238E27FC236}">
              <a16:creationId xmlns:a16="http://schemas.microsoft.com/office/drawing/2014/main" id="{00000000-0008-0000-0D00-00005A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931" name="image3.png">
          <a:extLst>
            <a:ext uri="{FF2B5EF4-FFF2-40B4-BE49-F238E27FC236}">
              <a16:creationId xmlns:a16="http://schemas.microsoft.com/office/drawing/2014/main" id="{00000000-0008-0000-0D00-00005B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932" name="image17.jpg">
          <a:extLst>
            <a:ext uri="{FF2B5EF4-FFF2-40B4-BE49-F238E27FC236}">
              <a16:creationId xmlns:a16="http://schemas.microsoft.com/office/drawing/2014/main" id="{00000000-0008-0000-0D00-00005C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933" name="image3.png">
          <a:extLst>
            <a:ext uri="{FF2B5EF4-FFF2-40B4-BE49-F238E27FC236}">
              <a16:creationId xmlns:a16="http://schemas.microsoft.com/office/drawing/2014/main" id="{00000000-0008-0000-0D00-00005D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34" name="image17.jpg">
          <a:extLst>
            <a:ext uri="{FF2B5EF4-FFF2-40B4-BE49-F238E27FC236}">
              <a16:creationId xmlns:a16="http://schemas.microsoft.com/office/drawing/2014/main" id="{00000000-0008-0000-0D00-00005E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35" name="image3.png">
          <a:extLst>
            <a:ext uri="{FF2B5EF4-FFF2-40B4-BE49-F238E27FC236}">
              <a16:creationId xmlns:a16="http://schemas.microsoft.com/office/drawing/2014/main" id="{00000000-0008-0000-0D00-00005F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36" name="image17.jpg">
          <a:extLst>
            <a:ext uri="{FF2B5EF4-FFF2-40B4-BE49-F238E27FC236}">
              <a16:creationId xmlns:a16="http://schemas.microsoft.com/office/drawing/2014/main" id="{00000000-0008-0000-0D00-000060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37" name="image3.png">
          <a:extLst>
            <a:ext uri="{FF2B5EF4-FFF2-40B4-BE49-F238E27FC236}">
              <a16:creationId xmlns:a16="http://schemas.microsoft.com/office/drawing/2014/main" id="{00000000-0008-0000-0D00-000061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38" name="image17.jpg">
          <a:extLst>
            <a:ext uri="{FF2B5EF4-FFF2-40B4-BE49-F238E27FC236}">
              <a16:creationId xmlns:a16="http://schemas.microsoft.com/office/drawing/2014/main" id="{00000000-0008-0000-0D00-000062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939" name="image3.png">
          <a:extLst>
            <a:ext uri="{FF2B5EF4-FFF2-40B4-BE49-F238E27FC236}">
              <a16:creationId xmlns:a16="http://schemas.microsoft.com/office/drawing/2014/main" id="{00000000-0008-0000-0D00-000063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940" name="image17.jpg">
          <a:extLst>
            <a:ext uri="{FF2B5EF4-FFF2-40B4-BE49-F238E27FC236}">
              <a16:creationId xmlns:a16="http://schemas.microsoft.com/office/drawing/2014/main" id="{00000000-0008-0000-0D00-000064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941" name="image3.png">
          <a:extLst>
            <a:ext uri="{FF2B5EF4-FFF2-40B4-BE49-F238E27FC236}">
              <a16:creationId xmlns:a16="http://schemas.microsoft.com/office/drawing/2014/main" id="{00000000-0008-0000-0D00-000065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42" name="image17.jpg">
          <a:extLst>
            <a:ext uri="{FF2B5EF4-FFF2-40B4-BE49-F238E27FC236}">
              <a16:creationId xmlns:a16="http://schemas.microsoft.com/office/drawing/2014/main" id="{00000000-0008-0000-0D00-000066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43" name="image3.png">
          <a:extLst>
            <a:ext uri="{FF2B5EF4-FFF2-40B4-BE49-F238E27FC236}">
              <a16:creationId xmlns:a16="http://schemas.microsoft.com/office/drawing/2014/main" id="{00000000-0008-0000-0D00-000067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44" name="image17.jpg">
          <a:extLst>
            <a:ext uri="{FF2B5EF4-FFF2-40B4-BE49-F238E27FC236}">
              <a16:creationId xmlns:a16="http://schemas.microsoft.com/office/drawing/2014/main" id="{00000000-0008-0000-0D00-000068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45" name="image3.png">
          <a:extLst>
            <a:ext uri="{FF2B5EF4-FFF2-40B4-BE49-F238E27FC236}">
              <a16:creationId xmlns:a16="http://schemas.microsoft.com/office/drawing/2014/main" id="{00000000-0008-0000-0D00-000069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46" name="image17.jpg">
          <a:extLst>
            <a:ext uri="{FF2B5EF4-FFF2-40B4-BE49-F238E27FC236}">
              <a16:creationId xmlns:a16="http://schemas.microsoft.com/office/drawing/2014/main" id="{00000000-0008-0000-0D00-00006A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47" name="image17.jpg">
          <a:extLst>
            <a:ext uri="{FF2B5EF4-FFF2-40B4-BE49-F238E27FC236}">
              <a16:creationId xmlns:a16="http://schemas.microsoft.com/office/drawing/2014/main" id="{00000000-0008-0000-0D00-00006B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48" name="image17.jpg">
          <a:extLst>
            <a:ext uri="{FF2B5EF4-FFF2-40B4-BE49-F238E27FC236}">
              <a16:creationId xmlns:a16="http://schemas.microsoft.com/office/drawing/2014/main" id="{00000000-0008-0000-0D00-00006C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49" name="image17.jpg">
          <a:extLst>
            <a:ext uri="{FF2B5EF4-FFF2-40B4-BE49-F238E27FC236}">
              <a16:creationId xmlns:a16="http://schemas.microsoft.com/office/drawing/2014/main" id="{00000000-0008-0000-0D00-00006D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50" name="image17.jpg">
          <a:extLst>
            <a:ext uri="{FF2B5EF4-FFF2-40B4-BE49-F238E27FC236}">
              <a16:creationId xmlns:a16="http://schemas.microsoft.com/office/drawing/2014/main" id="{00000000-0008-0000-0D00-00006E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51" name="image17.jpg">
          <a:extLst>
            <a:ext uri="{FF2B5EF4-FFF2-40B4-BE49-F238E27FC236}">
              <a16:creationId xmlns:a16="http://schemas.microsoft.com/office/drawing/2014/main" id="{00000000-0008-0000-0D00-00006F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52" name="image17.jpg">
          <a:extLst>
            <a:ext uri="{FF2B5EF4-FFF2-40B4-BE49-F238E27FC236}">
              <a16:creationId xmlns:a16="http://schemas.microsoft.com/office/drawing/2014/main" id="{00000000-0008-0000-0D00-000070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53" name="image17.jpg">
          <a:extLst>
            <a:ext uri="{FF2B5EF4-FFF2-40B4-BE49-F238E27FC236}">
              <a16:creationId xmlns:a16="http://schemas.microsoft.com/office/drawing/2014/main" id="{00000000-0008-0000-0D00-000071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54" name="image17.jpg">
          <a:extLst>
            <a:ext uri="{FF2B5EF4-FFF2-40B4-BE49-F238E27FC236}">
              <a16:creationId xmlns:a16="http://schemas.microsoft.com/office/drawing/2014/main" id="{00000000-0008-0000-0D00-000072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55" name="image17.jpg">
          <a:extLst>
            <a:ext uri="{FF2B5EF4-FFF2-40B4-BE49-F238E27FC236}">
              <a16:creationId xmlns:a16="http://schemas.microsoft.com/office/drawing/2014/main" id="{00000000-0008-0000-0D00-000073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56" name="image17.jpg">
          <a:extLst>
            <a:ext uri="{FF2B5EF4-FFF2-40B4-BE49-F238E27FC236}">
              <a16:creationId xmlns:a16="http://schemas.microsoft.com/office/drawing/2014/main" id="{00000000-0008-0000-0D00-000074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57" name="image17.jpg">
          <a:extLst>
            <a:ext uri="{FF2B5EF4-FFF2-40B4-BE49-F238E27FC236}">
              <a16:creationId xmlns:a16="http://schemas.microsoft.com/office/drawing/2014/main" id="{00000000-0008-0000-0D00-000075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58" name="image17.jpg">
          <a:extLst>
            <a:ext uri="{FF2B5EF4-FFF2-40B4-BE49-F238E27FC236}">
              <a16:creationId xmlns:a16="http://schemas.microsoft.com/office/drawing/2014/main" id="{00000000-0008-0000-0D00-000076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59" name="image17.jpg">
          <a:extLst>
            <a:ext uri="{FF2B5EF4-FFF2-40B4-BE49-F238E27FC236}">
              <a16:creationId xmlns:a16="http://schemas.microsoft.com/office/drawing/2014/main" id="{00000000-0008-0000-0D00-000077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60" name="image17.jpg">
          <a:extLst>
            <a:ext uri="{FF2B5EF4-FFF2-40B4-BE49-F238E27FC236}">
              <a16:creationId xmlns:a16="http://schemas.microsoft.com/office/drawing/2014/main" id="{00000000-0008-0000-0D00-000078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61" name="image17.jpg">
          <a:extLst>
            <a:ext uri="{FF2B5EF4-FFF2-40B4-BE49-F238E27FC236}">
              <a16:creationId xmlns:a16="http://schemas.microsoft.com/office/drawing/2014/main" id="{00000000-0008-0000-0D00-000079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62" name="image17.jpg">
          <a:extLst>
            <a:ext uri="{FF2B5EF4-FFF2-40B4-BE49-F238E27FC236}">
              <a16:creationId xmlns:a16="http://schemas.microsoft.com/office/drawing/2014/main" id="{00000000-0008-0000-0D00-00007A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63" name="image17.jpg">
          <a:extLst>
            <a:ext uri="{FF2B5EF4-FFF2-40B4-BE49-F238E27FC236}">
              <a16:creationId xmlns:a16="http://schemas.microsoft.com/office/drawing/2014/main" id="{00000000-0008-0000-0D00-00007B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64" name="image17.jpg">
          <a:extLst>
            <a:ext uri="{FF2B5EF4-FFF2-40B4-BE49-F238E27FC236}">
              <a16:creationId xmlns:a16="http://schemas.microsoft.com/office/drawing/2014/main" id="{00000000-0008-0000-0D00-00007C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65" name="image17.jpg">
          <a:extLst>
            <a:ext uri="{FF2B5EF4-FFF2-40B4-BE49-F238E27FC236}">
              <a16:creationId xmlns:a16="http://schemas.microsoft.com/office/drawing/2014/main" id="{00000000-0008-0000-0D00-00007D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66" name="image17.jpg">
          <a:extLst>
            <a:ext uri="{FF2B5EF4-FFF2-40B4-BE49-F238E27FC236}">
              <a16:creationId xmlns:a16="http://schemas.microsoft.com/office/drawing/2014/main" id="{00000000-0008-0000-0D00-00007E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67" name="image17.jpg">
          <a:extLst>
            <a:ext uri="{FF2B5EF4-FFF2-40B4-BE49-F238E27FC236}">
              <a16:creationId xmlns:a16="http://schemas.microsoft.com/office/drawing/2014/main" id="{00000000-0008-0000-0D00-00007F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68" name="image17.jpg">
          <a:extLst>
            <a:ext uri="{FF2B5EF4-FFF2-40B4-BE49-F238E27FC236}">
              <a16:creationId xmlns:a16="http://schemas.microsoft.com/office/drawing/2014/main" id="{00000000-0008-0000-0D00-000080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69" name="image17.jpg">
          <a:extLst>
            <a:ext uri="{FF2B5EF4-FFF2-40B4-BE49-F238E27FC236}">
              <a16:creationId xmlns:a16="http://schemas.microsoft.com/office/drawing/2014/main" id="{00000000-0008-0000-0D00-000081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70" name="image17.jpg">
          <a:extLst>
            <a:ext uri="{FF2B5EF4-FFF2-40B4-BE49-F238E27FC236}">
              <a16:creationId xmlns:a16="http://schemas.microsoft.com/office/drawing/2014/main" id="{00000000-0008-0000-0D00-000082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71" name="image17.jpg">
          <a:extLst>
            <a:ext uri="{FF2B5EF4-FFF2-40B4-BE49-F238E27FC236}">
              <a16:creationId xmlns:a16="http://schemas.microsoft.com/office/drawing/2014/main" id="{00000000-0008-0000-0D00-000083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72" name="image17.jpg">
          <a:extLst>
            <a:ext uri="{FF2B5EF4-FFF2-40B4-BE49-F238E27FC236}">
              <a16:creationId xmlns:a16="http://schemas.microsoft.com/office/drawing/2014/main" id="{00000000-0008-0000-0D00-000084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73" name="image17.jpg">
          <a:extLst>
            <a:ext uri="{FF2B5EF4-FFF2-40B4-BE49-F238E27FC236}">
              <a16:creationId xmlns:a16="http://schemas.microsoft.com/office/drawing/2014/main" id="{00000000-0008-0000-0D00-000085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74" name="image17.jpg">
          <a:extLst>
            <a:ext uri="{FF2B5EF4-FFF2-40B4-BE49-F238E27FC236}">
              <a16:creationId xmlns:a16="http://schemas.microsoft.com/office/drawing/2014/main" id="{00000000-0008-0000-0D00-000086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75" name="image17.jpg">
          <a:extLst>
            <a:ext uri="{FF2B5EF4-FFF2-40B4-BE49-F238E27FC236}">
              <a16:creationId xmlns:a16="http://schemas.microsoft.com/office/drawing/2014/main" id="{00000000-0008-0000-0D00-000087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76" name="image17.jpg">
          <a:extLst>
            <a:ext uri="{FF2B5EF4-FFF2-40B4-BE49-F238E27FC236}">
              <a16:creationId xmlns:a16="http://schemas.microsoft.com/office/drawing/2014/main" id="{00000000-0008-0000-0D00-000088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77" name="image17.jpg">
          <a:extLst>
            <a:ext uri="{FF2B5EF4-FFF2-40B4-BE49-F238E27FC236}">
              <a16:creationId xmlns:a16="http://schemas.microsoft.com/office/drawing/2014/main" id="{00000000-0008-0000-0D00-000089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78" name="image17.jpg">
          <a:extLst>
            <a:ext uri="{FF2B5EF4-FFF2-40B4-BE49-F238E27FC236}">
              <a16:creationId xmlns:a16="http://schemas.microsoft.com/office/drawing/2014/main" id="{00000000-0008-0000-0D00-00008A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79" name="image17.jpg">
          <a:extLst>
            <a:ext uri="{FF2B5EF4-FFF2-40B4-BE49-F238E27FC236}">
              <a16:creationId xmlns:a16="http://schemas.microsoft.com/office/drawing/2014/main" id="{00000000-0008-0000-0D00-00008B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80" name="image17.jpg">
          <a:extLst>
            <a:ext uri="{FF2B5EF4-FFF2-40B4-BE49-F238E27FC236}">
              <a16:creationId xmlns:a16="http://schemas.microsoft.com/office/drawing/2014/main" id="{00000000-0008-0000-0D00-00008C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81" name="image17.jpg">
          <a:extLst>
            <a:ext uri="{FF2B5EF4-FFF2-40B4-BE49-F238E27FC236}">
              <a16:creationId xmlns:a16="http://schemas.microsoft.com/office/drawing/2014/main" id="{00000000-0008-0000-0D00-00008D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82" name="image17.jpg">
          <a:extLst>
            <a:ext uri="{FF2B5EF4-FFF2-40B4-BE49-F238E27FC236}">
              <a16:creationId xmlns:a16="http://schemas.microsoft.com/office/drawing/2014/main" id="{00000000-0008-0000-0D00-00008E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83" name="image17.jpg">
          <a:extLst>
            <a:ext uri="{FF2B5EF4-FFF2-40B4-BE49-F238E27FC236}">
              <a16:creationId xmlns:a16="http://schemas.microsoft.com/office/drawing/2014/main" id="{00000000-0008-0000-0D00-00008F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84" name="image17.jpg">
          <a:extLst>
            <a:ext uri="{FF2B5EF4-FFF2-40B4-BE49-F238E27FC236}">
              <a16:creationId xmlns:a16="http://schemas.microsoft.com/office/drawing/2014/main" id="{00000000-0008-0000-0D00-000090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85" name="image17.jpg">
          <a:extLst>
            <a:ext uri="{FF2B5EF4-FFF2-40B4-BE49-F238E27FC236}">
              <a16:creationId xmlns:a16="http://schemas.microsoft.com/office/drawing/2014/main" id="{00000000-0008-0000-0D00-000091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86" name="image17.jpg">
          <a:extLst>
            <a:ext uri="{FF2B5EF4-FFF2-40B4-BE49-F238E27FC236}">
              <a16:creationId xmlns:a16="http://schemas.microsoft.com/office/drawing/2014/main" id="{00000000-0008-0000-0D00-000092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87" name="image17.jpg">
          <a:extLst>
            <a:ext uri="{FF2B5EF4-FFF2-40B4-BE49-F238E27FC236}">
              <a16:creationId xmlns:a16="http://schemas.microsoft.com/office/drawing/2014/main" id="{00000000-0008-0000-0D00-000093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88" name="image17.jpg">
          <a:extLst>
            <a:ext uri="{FF2B5EF4-FFF2-40B4-BE49-F238E27FC236}">
              <a16:creationId xmlns:a16="http://schemas.microsoft.com/office/drawing/2014/main" id="{00000000-0008-0000-0D00-000094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89" name="image17.jpg">
          <a:extLst>
            <a:ext uri="{FF2B5EF4-FFF2-40B4-BE49-F238E27FC236}">
              <a16:creationId xmlns:a16="http://schemas.microsoft.com/office/drawing/2014/main" id="{00000000-0008-0000-0D00-000095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90" name="image17.jpg">
          <a:extLst>
            <a:ext uri="{FF2B5EF4-FFF2-40B4-BE49-F238E27FC236}">
              <a16:creationId xmlns:a16="http://schemas.microsoft.com/office/drawing/2014/main" id="{00000000-0008-0000-0D00-000096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91" name="image17.jpg">
          <a:extLst>
            <a:ext uri="{FF2B5EF4-FFF2-40B4-BE49-F238E27FC236}">
              <a16:creationId xmlns:a16="http://schemas.microsoft.com/office/drawing/2014/main" id="{00000000-0008-0000-0D00-000097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92" name="image17.jpg">
          <a:extLst>
            <a:ext uri="{FF2B5EF4-FFF2-40B4-BE49-F238E27FC236}">
              <a16:creationId xmlns:a16="http://schemas.microsoft.com/office/drawing/2014/main" id="{00000000-0008-0000-0D00-000098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93" name="image17.jpg">
          <a:extLst>
            <a:ext uri="{FF2B5EF4-FFF2-40B4-BE49-F238E27FC236}">
              <a16:creationId xmlns:a16="http://schemas.microsoft.com/office/drawing/2014/main" id="{00000000-0008-0000-0D00-000099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94" name="image17.jpg">
          <a:extLst>
            <a:ext uri="{FF2B5EF4-FFF2-40B4-BE49-F238E27FC236}">
              <a16:creationId xmlns:a16="http://schemas.microsoft.com/office/drawing/2014/main" id="{00000000-0008-0000-0D00-00009A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95" name="image17.jpg">
          <a:extLst>
            <a:ext uri="{FF2B5EF4-FFF2-40B4-BE49-F238E27FC236}">
              <a16:creationId xmlns:a16="http://schemas.microsoft.com/office/drawing/2014/main" id="{00000000-0008-0000-0D00-00009B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96" name="image17.jpg">
          <a:extLst>
            <a:ext uri="{FF2B5EF4-FFF2-40B4-BE49-F238E27FC236}">
              <a16:creationId xmlns:a16="http://schemas.microsoft.com/office/drawing/2014/main" id="{00000000-0008-0000-0D00-00009C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97" name="image17.jpg">
          <a:extLst>
            <a:ext uri="{FF2B5EF4-FFF2-40B4-BE49-F238E27FC236}">
              <a16:creationId xmlns:a16="http://schemas.microsoft.com/office/drawing/2014/main" id="{00000000-0008-0000-0D00-00009D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98" name="image17.jpg">
          <a:extLst>
            <a:ext uri="{FF2B5EF4-FFF2-40B4-BE49-F238E27FC236}">
              <a16:creationId xmlns:a16="http://schemas.microsoft.com/office/drawing/2014/main" id="{00000000-0008-0000-0D00-00009E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99" name="image17.jpg">
          <a:extLst>
            <a:ext uri="{FF2B5EF4-FFF2-40B4-BE49-F238E27FC236}">
              <a16:creationId xmlns:a16="http://schemas.microsoft.com/office/drawing/2014/main" id="{00000000-0008-0000-0D00-00009F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00" name="image17.jpg">
          <a:extLst>
            <a:ext uri="{FF2B5EF4-FFF2-40B4-BE49-F238E27FC236}">
              <a16:creationId xmlns:a16="http://schemas.microsoft.com/office/drawing/2014/main" id="{00000000-0008-0000-0D00-0000A0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01" name="image17.jpg">
          <a:extLst>
            <a:ext uri="{FF2B5EF4-FFF2-40B4-BE49-F238E27FC236}">
              <a16:creationId xmlns:a16="http://schemas.microsoft.com/office/drawing/2014/main" id="{00000000-0008-0000-0D00-0000A1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02" name="image17.jpg">
          <a:extLst>
            <a:ext uri="{FF2B5EF4-FFF2-40B4-BE49-F238E27FC236}">
              <a16:creationId xmlns:a16="http://schemas.microsoft.com/office/drawing/2014/main" id="{00000000-0008-0000-0D00-0000A2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03" name="image17.jpg">
          <a:extLst>
            <a:ext uri="{FF2B5EF4-FFF2-40B4-BE49-F238E27FC236}">
              <a16:creationId xmlns:a16="http://schemas.microsoft.com/office/drawing/2014/main" id="{00000000-0008-0000-0D00-0000A3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04" name="image17.jpg">
          <a:extLst>
            <a:ext uri="{FF2B5EF4-FFF2-40B4-BE49-F238E27FC236}">
              <a16:creationId xmlns:a16="http://schemas.microsoft.com/office/drawing/2014/main" id="{00000000-0008-0000-0D00-0000A4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05" name="image17.jpg">
          <a:extLst>
            <a:ext uri="{FF2B5EF4-FFF2-40B4-BE49-F238E27FC236}">
              <a16:creationId xmlns:a16="http://schemas.microsoft.com/office/drawing/2014/main" id="{00000000-0008-0000-0D00-0000A5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06" name="image17.jpg">
          <a:extLst>
            <a:ext uri="{FF2B5EF4-FFF2-40B4-BE49-F238E27FC236}">
              <a16:creationId xmlns:a16="http://schemas.microsoft.com/office/drawing/2014/main" id="{00000000-0008-0000-0D00-0000A6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07" name="image17.jpg">
          <a:extLst>
            <a:ext uri="{FF2B5EF4-FFF2-40B4-BE49-F238E27FC236}">
              <a16:creationId xmlns:a16="http://schemas.microsoft.com/office/drawing/2014/main" id="{00000000-0008-0000-0D00-0000A7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008" name="image17.jpg">
          <a:extLst>
            <a:ext uri="{FF2B5EF4-FFF2-40B4-BE49-F238E27FC236}">
              <a16:creationId xmlns:a16="http://schemas.microsoft.com/office/drawing/2014/main" id="{00000000-0008-0000-0D00-0000A8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09" name="image17.jpg">
          <a:extLst>
            <a:ext uri="{FF2B5EF4-FFF2-40B4-BE49-F238E27FC236}">
              <a16:creationId xmlns:a16="http://schemas.microsoft.com/office/drawing/2014/main" id="{00000000-0008-0000-0D00-0000A9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10" name="image17.jpg">
          <a:extLst>
            <a:ext uri="{FF2B5EF4-FFF2-40B4-BE49-F238E27FC236}">
              <a16:creationId xmlns:a16="http://schemas.microsoft.com/office/drawing/2014/main" id="{00000000-0008-0000-0D00-0000AA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11" name="image17.jpg">
          <a:extLst>
            <a:ext uri="{FF2B5EF4-FFF2-40B4-BE49-F238E27FC236}">
              <a16:creationId xmlns:a16="http://schemas.microsoft.com/office/drawing/2014/main" id="{00000000-0008-0000-0D00-0000AB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012" name="image17.jpg">
          <a:extLst>
            <a:ext uri="{FF2B5EF4-FFF2-40B4-BE49-F238E27FC236}">
              <a16:creationId xmlns:a16="http://schemas.microsoft.com/office/drawing/2014/main" id="{00000000-0008-0000-0D00-0000AC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13" name="image17.jpg">
          <a:extLst>
            <a:ext uri="{FF2B5EF4-FFF2-40B4-BE49-F238E27FC236}">
              <a16:creationId xmlns:a16="http://schemas.microsoft.com/office/drawing/2014/main" id="{00000000-0008-0000-0D00-0000AD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14" name="image17.jpg">
          <a:extLst>
            <a:ext uri="{FF2B5EF4-FFF2-40B4-BE49-F238E27FC236}">
              <a16:creationId xmlns:a16="http://schemas.microsoft.com/office/drawing/2014/main" id="{00000000-0008-0000-0D00-0000AE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15" name="image17.jpg">
          <a:extLst>
            <a:ext uri="{FF2B5EF4-FFF2-40B4-BE49-F238E27FC236}">
              <a16:creationId xmlns:a16="http://schemas.microsoft.com/office/drawing/2014/main" id="{00000000-0008-0000-0D00-0000AF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4016" name="image17.jpg">
          <a:extLst>
            <a:ext uri="{FF2B5EF4-FFF2-40B4-BE49-F238E27FC236}">
              <a16:creationId xmlns:a16="http://schemas.microsoft.com/office/drawing/2014/main" id="{00000000-0008-0000-0D00-0000B0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17" name="image17.jpg">
          <a:extLst>
            <a:ext uri="{FF2B5EF4-FFF2-40B4-BE49-F238E27FC236}">
              <a16:creationId xmlns:a16="http://schemas.microsoft.com/office/drawing/2014/main" id="{00000000-0008-0000-0D00-0000B1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18" name="image17.jpg">
          <a:extLst>
            <a:ext uri="{FF2B5EF4-FFF2-40B4-BE49-F238E27FC236}">
              <a16:creationId xmlns:a16="http://schemas.microsoft.com/office/drawing/2014/main" id="{00000000-0008-0000-0D00-0000B2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19" name="image17.jpg">
          <a:extLst>
            <a:ext uri="{FF2B5EF4-FFF2-40B4-BE49-F238E27FC236}">
              <a16:creationId xmlns:a16="http://schemas.microsoft.com/office/drawing/2014/main" id="{00000000-0008-0000-0D00-0000B3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4020" name="image17.jpg">
          <a:extLst>
            <a:ext uri="{FF2B5EF4-FFF2-40B4-BE49-F238E27FC236}">
              <a16:creationId xmlns:a16="http://schemas.microsoft.com/office/drawing/2014/main" id="{00000000-0008-0000-0D00-0000B4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21" name="image17.jpg">
          <a:extLst>
            <a:ext uri="{FF2B5EF4-FFF2-40B4-BE49-F238E27FC236}">
              <a16:creationId xmlns:a16="http://schemas.microsoft.com/office/drawing/2014/main" id="{00000000-0008-0000-0D00-0000B5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22" name="image17.jpg">
          <a:extLst>
            <a:ext uri="{FF2B5EF4-FFF2-40B4-BE49-F238E27FC236}">
              <a16:creationId xmlns:a16="http://schemas.microsoft.com/office/drawing/2014/main" id="{00000000-0008-0000-0D00-0000B6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23" name="image17.jpg">
          <a:extLst>
            <a:ext uri="{FF2B5EF4-FFF2-40B4-BE49-F238E27FC236}">
              <a16:creationId xmlns:a16="http://schemas.microsoft.com/office/drawing/2014/main" id="{00000000-0008-0000-0D00-0000B7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4024" name="image17.jpg">
          <a:extLst>
            <a:ext uri="{FF2B5EF4-FFF2-40B4-BE49-F238E27FC236}">
              <a16:creationId xmlns:a16="http://schemas.microsoft.com/office/drawing/2014/main" id="{00000000-0008-0000-0D00-0000B8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25" name="image17.jpg">
          <a:extLst>
            <a:ext uri="{FF2B5EF4-FFF2-40B4-BE49-F238E27FC236}">
              <a16:creationId xmlns:a16="http://schemas.microsoft.com/office/drawing/2014/main" id="{00000000-0008-0000-0D00-0000B9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26" name="image17.jpg">
          <a:extLst>
            <a:ext uri="{FF2B5EF4-FFF2-40B4-BE49-F238E27FC236}">
              <a16:creationId xmlns:a16="http://schemas.microsoft.com/office/drawing/2014/main" id="{00000000-0008-0000-0D00-0000BA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27" name="image17.jpg">
          <a:extLst>
            <a:ext uri="{FF2B5EF4-FFF2-40B4-BE49-F238E27FC236}">
              <a16:creationId xmlns:a16="http://schemas.microsoft.com/office/drawing/2014/main" id="{00000000-0008-0000-0D00-0000BB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4028" name="image17.jpg">
          <a:extLst>
            <a:ext uri="{FF2B5EF4-FFF2-40B4-BE49-F238E27FC236}">
              <a16:creationId xmlns:a16="http://schemas.microsoft.com/office/drawing/2014/main" id="{00000000-0008-0000-0D00-0000BC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29" name="image17.jpg">
          <a:extLst>
            <a:ext uri="{FF2B5EF4-FFF2-40B4-BE49-F238E27FC236}">
              <a16:creationId xmlns:a16="http://schemas.microsoft.com/office/drawing/2014/main" id="{00000000-0008-0000-0D00-0000BD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30" name="image17.jpg">
          <a:extLst>
            <a:ext uri="{FF2B5EF4-FFF2-40B4-BE49-F238E27FC236}">
              <a16:creationId xmlns:a16="http://schemas.microsoft.com/office/drawing/2014/main" id="{00000000-0008-0000-0D00-0000BE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31" name="image17.jpg">
          <a:extLst>
            <a:ext uri="{FF2B5EF4-FFF2-40B4-BE49-F238E27FC236}">
              <a16:creationId xmlns:a16="http://schemas.microsoft.com/office/drawing/2014/main" id="{00000000-0008-0000-0D00-0000BF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32" name="image17.jpg">
          <a:extLst>
            <a:ext uri="{FF2B5EF4-FFF2-40B4-BE49-F238E27FC236}">
              <a16:creationId xmlns:a16="http://schemas.microsoft.com/office/drawing/2014/main" id="{00000000-0008-0000-0D00-0000C0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33" name="image17.jpg">
          <a:extLst>
            <a:ext uri="{FF2B5EF4-FFF2-40B4-BE49-F238E27FC236}">
              <a16:creationId xmlns:a16="http://schemas.microsoft.com/office/drawing/2014/main" id="{00000000-0008-0000-0D00-0000C1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34" name="image17.jpg">
          <a:extLst>
            <a:ext uri="{FF2B5EF4-FFF2-40B4-BE49-F238E27FC236}">
              <a16:creationId xmlns:a16="http://schemas.microsoft.com/office/drawing/2014/main" id="{00000000-0008-0000-0D00-0000C2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35" name="image17.jpg">
          <a:extLst>
            <a:ext uri="{FF2B5EF4-FFF2-40B4-BE49-F238E27FC236}">
              <a16:creationId xmlns:a16="http://schemas.microsoft.com/office/drawing/2014/main" id="{00000000-0008-0000-0D00-0000C3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36" name="image17.jpg">
          <a:extLst>
            <a:ext uri="{FF2B5EF4-FFF2-40B4-BE49-F238E27FC236}">
              <a16:creationId xmlns:a16="http://schemas.microsoft.com/office/drawing/2014/main" id="{00000000-0008-0000-0D00-0000C4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37" name="image17.jpg">
          <a:extLst>
            <a:ext uri="{FF2B5EF4-FFF2-40B4-BE49-F238E27FC236}">
              <a16:creationId xmlns:a16="http://schemas.microsoft.com/office/drawing/2014/main" id="{00000000-0008-0000-0D00-0000C5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38" name="image17.jpg">
          <a:extLst>
            <a:ext uri="{FF2B5EF4-FFF2-40B4-BE49-F238E27FC236}">
              <a16:creationId xmlns:a16="http://schemas.microsoft.com/office/drawing/2014/main" id="{00000000-0008-0000-0D00-0000C6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39" name="image17.jpg">
          <a:extLst>
            <a:ext uri="{FF2B5EF4-FFF2-40B4-BE49-F238E27FC236}">
              <a16:creationId xmlns:a16="http://schemas.microsoft.com/office/drawing/2014/main" id="{00000000-0008-0000-0D00-0000C7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40" name="image17.jpg">
          <a:extLst>
            <a:ext uri="{FF2B5EF4-FFF2-40B4-BE49-F238E27FC236}">
              <a16:creationId xmlns:a16="http://schemas.microsoft.com/office/drawing/2014/main" id="{00000000-0008-0000-0D00-0000C8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41" name="image17.jpg">
          <a:extLst>
            <a:ext uri="{FF2B5EF4-FFF2-40B4-BE49-F238E27FC236}">
              <a16:creationId xmlns:a16="http://schemas.microsoft.com/office/drawing/2014/main" id="{00000000-0008-0000-0D00-0000C9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42" name="image17.jpg">
          <a:extLst>
            <a:ext uri="{FF2B5EF4-FFF2-40B4-BE49-F238E27FC236}">
              <a16:creationId xmlns:a16="http://schemas.microsoft.com/office/drawing/2014/main" id="{00000000-0008-0000-0D00-0000CA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43" name="image17.jpg">
          <a:extLst>
            <a:ext uri="{FF2B5EF4-FFF2-40B4-BE49-F238E27FC236}">
              <a16:creationId xmlns:a16="http://schemas.microsoft.com/office/drawing/2014/main" id="{00000000-0008-0000-0D00-0000CB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44" name="image17.jpg">
          <a:extLst>
            <a:ext uri="{FF2B5EF4-FFF2-40B4-BE49-F238E27FC236}">
              <a16:creationId xmlns:a16="http://schemas.microsoft.com/office/drawing/2014/main" id="{00000000-0008-0000-0D00-0000CC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45" name="image17.jpg">
          <a:extLst>
            <a:ext uri="{FF2B5EF4-FFF2-40B4-BE49-F238E27FC236}">
              <a16:creationId xmlns:a16="http://schemas.microsoft.com/office/drawing/2014/main" id="{00000000-0008-0000-0D00-0000CD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46" name="image17.jpg">
          <a:extLst>
            <a:ext uri="{FF2B5EF4-FFF2-40B4-BE49-F238E27FC236}">
              <a16:creationId xmlns:a16="http://schemas.microsoft.com/office/drawing/2014/main" id="{00000000-0008-0000-0D00-0000CE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47" name="image17.jpg">
          <a:extLst>
            <a:ext uri="{FF2B5EF4-FFF2-40B4-BE49-F238E27FC236}">
              <a16:creationId xmlns:a16="http://schemas.microsoft.com/office/drawing/2014/main" id="{00000000-0008-0000-0D00-0000CF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48" name="image17.jpg">
          <a:extLst>
            <a:ext uri="{FF2B5EF4-FFF2-40B4-BE49-F238E27FC236}">
              <a16:creationId xmlns:a16="http://schemas.microsoft.com/office/drawing/2014/main" id="{00000000-0008-0000-0D00-0000D0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49" name="image17.jpg">
          <a:extLst>
            <a:ext uri="{FF2B5EF4-FFF2-40B4-BE49-F238E27FC236}">
              <a16:creationId xmlns:a16="http://schemas.microsoft.com/office/drawing/2014/main" id="{00000000-0008-0000-0D00-0000D1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50" name="image17.jpg">
          <a:extLst>
            <a:ext uri="{FF2B5EF4-FFF2-40B4-BE49-F238E27FC236}">
              <a16:creationId xmlns:a16="http://schemas.microsoft.com/office/drawing/2014/main" id="{00000000-0008-0000-0D00-0000D2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51" name="image17.jpg">
          <a:extLst>
            <a:ext uri="{FF2B5EF4-FFF2-40B4-BE49-F238E27FC236}">
              <a16:creationId xmlns:a16="http://schemas.microsoft.com/office/drawing/2014/main" id="{00000000-0008-0000-0D00-0000D3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52" name="image17.jpg">
          <a:extLst>
            <a:ext uri="{FF2B5EF4-FFF2-40B4-BE49-F238E27FC236}">
              <a16:creationId xmlns:a16="http://schemas.microsoft.com/office/drawing/2014/main" id="{00000000-0008-0000-0D00-0000D4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53" name="image17.jpg">
          <a:extLst>
            <a:ext uri="{FF2B5EF4-FFF2-40B4-BE49-F238E27FC236}">
              <a16:creationId xmlns:a16="http://schemas.microsoft.com/office/drawing/2014/main" id="{00000000-0008-0000-0D00-0000D5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54" name="image17.jpg">
          <a:extLst>
            <a:ext uri="{FF2B5EF4-FFF2-40B4-BE49-F238E27FC236}">
              <a16:creationId xmlns:a16="http://schemas.microsoft.com/office/drawing/2014/main" id="{00000000-0008-0000-0D00-0000D6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55" name="image17.jpg">
          <a:extLst>
            <a:ext uri="{FF2B5EF4-FFF2-40B4-BE49-F238E27FC236}">
              <a16:creationId xmlns:a16="http://schemas.microsoft.com/office/drawing/2014/main" id="{00000000-0008-0000-0D00-0000D7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56" name="image17.jpg">
          <a:extLst>
            <a:ext uri="{FF2B5EF4-FFF2-40B4-BE49-F238E27FC236}">
              <a16:creationId xmlns:a16="http://schemas.microsoft.com/office/drawing/2014/main" id="{00000000-0008-0000-0D00-0000D8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57" name="image17.jpg">
          <a:extLst>
            <a:ext uri="{FF2B5EF4-FFF2-40B4-BE49-F238E27FC236}">
              <a16:creationId xmlns:a16="http://schemas.microsoft.com/office/drawing/2014/main" id="{00000000-0008-0000-0D00-0000D9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58" name="image17.jpg">
          <a:extLst>
            <a:ext uri="{FF2B5EF4-FFF2-40B4-BE49-F238E27FC236}">
              <a16:creationId xmlns:a16="http://schemas.microsoft.com/office/drawing/2014/main" id="{00000000-0008-0000-0D00-0000DA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59" name="image17.jpg">
          <a:extLst>
            <a:ext uri="{FF2B5EF4-FFF2-40B4-BE49-F238E27FC236}">
              <a16:creationId xmlns:a16="http://schemas.microsoft.com/office/drawing/2014/main" id="{00000000-0008-0000-0D00-0000DB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60" name="image17.jpg">
          <a:extLst>
            <a:ext uri="{FF2B5EF4-FFF2-40B4-BE49-F238E27FC236}">
              <a16:creationId xmlns:a16="http://schemas.microsoft.com/office/drawing/2014/main" id="{00000000-0008-0000-0D00-0000DC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61" name="image17.jpg">
          <a:extLst>
            <a:ext uri="{FF2B5EF4-FFF2-40B4-BE49-F238E27FC236}">
              <a16:creationId xmlns:a16="http://schemas.microsoft.com/office/drawing/2014/main" id="{00000000-0008-0000-0D00-0000DD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62" name="image17.jpg">
          <a:extLst>
            <a:ext uri="{FF2B5EF4-FFF2-40B4-BE49-F238E27FC236}">
              <a16:creationId xmlns:a16="http://schemas.microsoft.com/office/drawing/2014/main" id="{00000000-0008-0000-0D00-0000DE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63" name="image17.jpg">
          <a:extLst>
            <a:ext uri="{FF2B5EF4-FFF2-40B4-BE49-F238E27FC236}">
              <a16:creationId xmlns:a16="http://schemas.microsoft.com/office/drawing/2014/main" id="{00000000-0008-0000-0D00-0000DF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64" name="image17.jpg">
          <a:extLst>
            <a:ext uri="{FF2B5EF4-FFF2-40B4-BE49-F238E27FC236}">
              <a16:creationId xmlns:a16="http://schemas.microsoft.com/office/drawing/2014/main" id="{00000000-0008-0000-0D00-0000E0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65" name="image17.jpg">
          <a:extLst>
            <a:ext uri="{FF2B5EF4-FFF2-40B4-BE49-F238E27FC236}">
              <a16:creationId xmlns:a16="http://schemas.microsoft.com/office/drawing/2014/main" id="{00000000-0008-0000-0D00-0000E1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66" name="image17.jpg">
          <a:extLst>
            <a:ext uri="{FF2B5EF4-FFF2-40B4-BE49-F238E27FC236}">
              <a16:creationId xmlns:a16="http://schemas.microsoft.com/office/drawing/2014/main" id="{00000000-0008-0000-0D00-0000E2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67" name="image17.jpg">
          <a:extLst>
            <a:ext uri="{FF2B5EF4-FFF2-40B4-BE49-F238E27FC236}">
              <a16:creationId xmlns:a16="http://schemas.microsoft.com/office/drawing/2014/main" id="{00000000-0008-0000-0D00-0000E3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068" name="image17.jpg">
          <a:extLst>
            <a:ext uri="{FF2B5EF4-FFF2-40B4-BE49-F238E27FC236}">
              <a16:creationId xmlns:a16="http://schemas.microsoft.com/office/drawing/2014/main" id="{00000000-0008-0000-0D00-0000E4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69" name="image17.jpg">
          <a:extLst>
            <a:ext uri="{FF2B5EF4-FFF2-40B4-BE49-F238E27FC236}">
              <a16:creationId xmlns:a16="http://schemas.microsoft.com/office/drawing/2014/main" id="{00000000-0008-0000-0D00-0000E5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70" name="image17.jpg">
          <a:extLst>
            <a:ext uri="{FF2B5EF4-FFF2-40B4-BE49-F238E27FC236}">
              <a16:creationId xmlns:a16="http://schemas.microsoft.com/office/drawing/2014/main" id="{00000000-0008-0000-0D00-0000E6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71" name="image17.jpg">
          <a:extLst>
            <a:ext uri="{FF2B5EF4-FFF2-40B4-BE49-F238E27FC236}">
              <a16:creationId xmlns:a16="http://schemas.microsoft.com/office/drawing/2014/main" id="{00000000-0008-0000-0D00-0000E7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072" name="image17.jpg">
          <a:extLst>
            <a:ext uri="{FF2B5EF4-FFF2-40B4-BE49-F238E27FC236}">
              <a16:creationId xmlns:a16="http://schemas.microsoft.com/office/drawing/2014/main" id="{00000000-0008-0000-0D00-0000E8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73" name="image17.jpg">
          <a:extLst>
            <a:ext uri="{FF2B5EF4-FFF2-40B4-BE49-F238E27FC236}">
              <a16:creationId xmlns:a16="http://schemas.microsoft.com/office/drawing/2014/main" id="{00000000-0008-0000-0D00-0000E9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74" name="image17.jpg">
          <a:extLst>
            <a:ext uri="{FF2B5EF4-FFF2-40B4-BE49-F238E27FC236}">
              <a16:creationId xmlns:a16="http://schemas.microsoft.com/office/drawing/2014/main" id="{00000000-0008-0000-0D00-0000EA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75" name="image17.jpg">
          <a:extLst>
            <a:ext uri="{FF2B5EF4-FFF2-40B4-BE49-F238E27FC236}">
              <a16:creationId xmlns:a16="http://schemas.microsoft.com/office/drawing/2014/main" id="{00000000-0008-0000-0D00-0000EB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076" name="image17.jpg">
          <a:extLst>
            <a:ext uri="{FF2B5EF4-FFF2-40B4-BE49-F238E27FC236}">
              <a16:creationId xmlns:a16="http://schemas.microsoft.com/office/drawing/2014/main" id="{00000000-0008-0000-0D00-0000EC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77" name="image17.jpg">
          <a:extLst>
            <a:ext uri="{FF2B5EF4-FFF2-40B4-BE49-F238E27FC236}">
              <a16:creationId xmlns:a16="http://schemas.microsoft.com/office/drawing/2014/main" id="{00000000-0008-0000-0D00-0000ED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78" name="image17.jpg">
          <a:extLst>
            <a:ext uri="{FF2B5EF4-FFF2-40B4-BE49-F238E27FC236}">
              <a16:creationId xmlns:a16="http://schemas.microsoft.com/office/drawing/2014/main" id="{00000000-0008-0000-0D00-0000EE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79" name="image17.jpg">
          <a:extLst>
            <a:ext uri="{FF2B5EF4-FFF2-40B4-BE49-F238E27FC236}">
              <a16:creationId xmlns:a16="http://schemas.microsoft.com/office/drawing/2014/main" id="{00000000-0008-0000-0D00-0000EF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080" name="image17.jpg">
          <a:extLst>
            <a:ext uri="{FF2B5EF4-FFF2-40B4-BE49-F238E27FC236}">
              <a16:creationId xmlns:a16="http://schemas.microsoft.com/office/drawing/2014/main" id="{00000000-0008-0000-0D00-0000F0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81" name="image17.jpg">
          <a:extLst>
            <a:ext uri="{FF2B5EF4-FFF2-40B4-BE49-F238E27FC236}">
              <a16:creationId xmlns:a16="http://schemas.microsoft.com/office/drawing/2014/main" id="{00000000-0008-0000-0D00-0000F1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82" name="image17.jpg">
          <a:extLst>
            <a:ext uri="{FF2B5EF4-FFF2-40B4-BE49-F238E27FC236}">
              <a16:creationId xmlns:a16="http://schemas.microsoft.com/office/drawing/2014/main" id="{00000000-0008-0000-0D00-0000F2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83" name="image17.jpg">
          <a:extLst>
            <a:ext uri="{FF2B5EF4-FFF2-40B4-BE49-F238E27FC236}">
              <a16:creationId xmlns:a16="http://schemas.microsoft.com/office/drawing/2014/main" id="{00000000-0008-0000-0D00-0000F3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84" name="image17.jpg">
          <a:extLst>
            <a:ext uri="{FF2B5EF4-FFF2-40B4-BE49-F238E27FC236}">
              <a16:creationId xmlns:a16="http://schemas.microsoft.com/office/drawing/2014/main" id="{00000000-0008-0000-0D00-0000F4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85" name="image17.jpg">
          <a:extLst>
            <a:ext uri="{FF2B5EF4-FFF2-40B4-BE49-F238E27FC236}">
              <a16:creationId xmlns:a16="http://schemas.microsoft.com/office/drawing/2014/main" id="{00000000-0008-0000-0D00-0000F5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86" name="image17.jpg">
          <a:extLst>
            <a:ext uri="{FF2B5EF4-FFF2-40B4-BE49-F238E27FC236}">
              <a16:creationId xmlns:a16="http://schemas.microsoft.com/office/drawing/2014/main" id="{00000000-0008-0000-0D00-0000F6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87" name="image17.jpg">
          <a:extLst>
            <a:ext uri="{FF2B5EF4-FFF2-40B4-BE49-F238E27FC236}">
              <a16:creationId xmlns:a16="http://schemas.microsoft.com/office/drawing/2014/main" id="{00000000-0008-0000-0D00-0000F7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88" name="image17.jpg">
          <a:extLst>
            <a:ext uri="{FF2B5EF4-FFF2-40B4-BE49-F238E27FC236}">
              <a16:creationId xmlns:a16="http://schemas.microsoft.com/office/drawing/2014/main" id="{00000000-0008-0000-0D00-0000F8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89" name="image17.jpg">
          <a:extLst>
            <a:ext uri="{FF2B5EF4-FFF2-40B4-BE49-F238E27FC236}">
              <a16:creationId xmlns:a16="http://schemas.microsoft.com/office/drawing/2014/main" id="{00000000-0008-0000-0D00-0000F9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90" name="image17.jpg">
          <a:extLst>
            <a:ext uri="{FF2B5EF4-FFF2-40B4-BE49-F238E27FC236}">
              <a16:creationId xmlns:a16="http://schemas.microsoft.com/office/drawing/2014/main" id="{00000000-0008-0000-0D00-0000FA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91" name="image17.jpg">
          <a:extLst>
            <a:ext uri="{FF2B5EF4-FFF2-40B4-BE49-F238E27FC236}">
              <a16:creationId xmlns:a16="http://schemas.microsoft.com/office/drawing/2014/main" id="{00000000-0008-0000-0D00-0000FB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92" name="image17.jpg">
          <a:extLst>
            <a:ext uri="{FF2B5EF4-FFF2-40B4-BE49-F238E27FC236}">
              <a16:creationId xmlns:a16="http://schemas.microsoft.com/office/drawing/2014/main" id="{00000000-0008-0000-0D00-0000FC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93" name="image17.jpg">
          <a:extLst>
            <a:ext uri="{FF2B5EF4-FFF2-40B4-BE49-F238E27FC236}">
              <a16:creationId xmlns:a16="http://schemas.microsoft.com/office/drawing/2014/main" id="{00000000-0008-0000-0D00-0000FD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94" name="image17.jpg">
          <a:extLst>
            <a:ext uri="{FF2B5EF4-FFF2-40B4-BE49-F238E27FC236}">
              <a16:creationId xmlns:a16="http://schemas.microsoft.com/office/drawing/2014/main" id="{00000000-0008-0000-0D00-0000FE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95" name="image17.jpg">
          <a:extLst>
            <a:ext uri="{FF2B5EF4-FFF2-40B4-BE49-F238E27FC236}">
              <a16:creationId xmlns:a16="http://schemas.microsoft.com/office/drawing/2014/main" id="{00000000-0008-0000-0D00-0000FF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96" name="image17.jpg">
          <a:extLst>
            <a:ext uri="{FF2B5EF4-FFF2-40B4-BE49-F238E27FC236}">
              <a16:creationId xmlns:a16="http://schemas.microsoft.com/office/drawing/2014/main" id="{00000000-0008-0000-0D00-000000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97" name="image17.jpg">
          <a:extLst>
            <a:ext uri="{FF2B5EF4-FFF2-40B4-BE49-F238E27FC236}">
              <a16:creationId xmlns:a16="http://schemas.microsoft.com/office/drawing/2014/main" id="{00000000-0008-0000-0D00-000001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98" name="image17.jpg">
          <a:extLst>
            <a:ext uri="{FF2B5EF4-FFF2-40B4-BE49-F238E27FC236}">
              <a16:creationId xmlns:a16="http://schemas.microsoft.com/office/drawing/2014/main" id="{00000000-0008-0000-0D00-000002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99" name="image17.jpg">
          <a:extLst>
            <a:ext uri="{FF2B5EF4-FFF2-40B4-BE49-F238E27FC236}">
              <a16:creationId xmlns:a16="http://schemas.microsoft.com/office/drawing/2014/main" id="{00000000-0008-0000-0D00-000003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00" name="image17.jpg">
          <a:extLst>
            <a:ext uri="{FF2B5EF4-FFF2-40B4-BE49-F238E27FC236}">
              <a16:creationId xmlns:a16="http://schemas.microsoft.com/office/drawing/2014/main" id="{00000000-0008-0000-0D00-000004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01" name="image17.jpg">
          <a:extLst>
            <a:ext uri="{FF2B5EF4-FFF2-40B4-BE49-F238E27FC236}">
              <a16:creationId xmlns:a16="http://schemas.microsoft.com/office/drawing/2014/main" id="{00000000-0008-0000-0D00-000005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102" name="image17.jpg">
          <a:extLst>
            <a:ext uri="{FF2B5EF4-FFF2-40B4-BE49-F238E27FC236}">
              <a16:creationId xmlns:a16="http://schemas.microsoft.com/office/drawing/2014/main" id="{00000000-0008-0000-0D00-000006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03" name="image17.jpg">
          <a:extLst>
            <a:ext uri="{FF2B5EF4-FFF2-40B4-BE49-F238E27FC236}">
              <a16:creationId xmlns:a16="http://schemas.microsoft.com/office/drawing/2014/main" id="{00000000-0008-0000-0D00-000007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04" name="image17.jpg">
          <a:extLst>
            <a:ext uri="{FF2B5EF4-FFF2-40B4-BE49-F238E27FC236}">
              <a16:creationId xmlns:a16="http://schemas.microsoft.com/office/drawing/2014/main" id="{00000000-0008-0000-0D00-000008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05" name="image17.jpg">
          <a:extLst>
            <a:ext uri="{FF2B5EF4-FFF2-40B4-BE49-F238E27FC236}">
              <a16:creationId xmlns:a16="http://schemas.microsoft.com/office/drawing/2014/main" id="{00000000-0008-0000-0D00-000009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106" name="image17.jpg">
          <a:extLst>
            <a:ext uri="{FF2B5EF4-FFF2-40B4-BE49-F238E27FC236}">
              <a16:creationId xmlns:a16="http://schemas.microsoft.com/office/drawing/2014/main" id="{00000000-0008-0000-0D00-00000A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07" name="image17.jpg">
          <a:extLst>
            <a:ext uri="{FF2B5EF4-FFF2-40B4-BE49-F238E27FC236}">
              <a16:creationId xmlns:a16="http://schemas.microsoft.com/office/drawing/2014/main" id="{00000000-0008-0000-0D00-00000B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08" name="image17.jpg">
          <a:extLst>
            <a:ext uri="{FF2B5EF4-FFF2-40B4-BE49-F238E27FC236}">
              <a16:creationId xmlns:a16="http://schemas.microsoft.com/office/drawing/2014/main" id="{00000000-0008-0000-0D00-00000C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09" name="image17.jpg">
          <a:extLst>
            <a:ext uri="{FF2B5EF4-FFF2-40B4-BE49-F238E27FC236}">
              <a16:creationId xmlns:a16="http://schemas.microsoft.com/office/drawing/2014/main" id="{00000000-0008-0000-0D00-00000D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10" name="image17.jpg">
          <a:extLst>
            <a:ext uri="{FF2B5EF4-FFF2-40B4-BE49-F238E27FC236}">
              <a16:creationId xmlns:a16="http://schemas.microsoft.com/office/drawing/2014/main" id="{00000000-0008-0000-0D00-00000E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11" name="image17.jpg">
          <a:extLst>
            <a:ext uri="{FF2B5EF4-FFF2-40B4-BE49-F238E27FC236}">
              <a16:creationId xmlns:a16="http://schemas.microsoft.com/office/drawing/2014/main" id="{00000000-0008-0000-0D00-00000F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12" name="image17.jpg">
          <a:extLst>
            <a:ext uri="{FF2B5EF4-FFF2-40B4-BE49-F238E27FC236}">
              <a16:creationId xmlns:a16="http://schemas.microsoft.com/office/drawing/2014/main" id="{00000000-0008-0000-0D00-000010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13" name="image17.jpg">
          <a:extLst>
            <a:ext uri="{FF2B5EF4-FFF2-40B4-BE49-F238E27FC236}">
              <a16:creationId xmlns:a16="http://schemas.microsoft.com/office/drawing/2014/main" id="{00000000-0008-0000-0D00-000011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14" name="image17.jpg">
          <a:extLst>
            <a:ext uri="{FF2B5EF4-FFF2-40B4-BE49-F238E27FC236}">
              <a16:creationId xmlns:a16="http://schemas.microsoft.com/office/drawing/2014/main" id="{00000000-0008-0000-0D00-000012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15" name="image17.jpg">
          <a:extLst>
            <a:ext uri="{FF2B5EF4-FFF2-40B4-BE49-F238E27FC236}">
              <a16:creationId xmlns:a16="http://schemas.microsoft.com/office/drawing/2014/main" id="{00000000-0008-0000-0D00-000013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116" name="image17.jpg">
          <a:extLst>
            <a:ext uri="{FF2B5EF4-FFF2-40B4-BE49-F238E27FC236}">
              <a16:creationId xmlns:a16="http://schemas.microsoft.com/office/drawing/2014/main" id="{00000000-0008-0000-0D00-000014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17" name="image17.jpg">
          <a:extLst>
            <a:ext uri="{FF2B5EF4-FFF2-40B4-BE49-F238E27FC236}">
              <a16:creationId xmlns:a16="http://schemas.microsoft.com/office/drawing/2014/main" id="{00000000-0008-0000-0D00-000015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18" name="image17.jpg">
          <a:extLst>
            <a:ext uri="{FF2B5EF4-FFF2-40B4-BE49-F238E27FC236}">
              <a16:creationId xmlns:a16="http://schemas.microsoft.com/office/drawing/2014/main" id="{00000000-0008-0000-0D00-000016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19" name="image17.jpg">
          <a:extLst>
            <a:ext uri="{FF2B5EF4-FFF2-40B4-BE49-F238E27FC236}">
              <a16:creationId xmlns:a16="http://schemas.microsoft.com/office/drawing/2014/main" id="{00000000-0008-0000-0D00-000017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120" name="image17.jpg">
          <a:extLst>
            <a:ext uri="{FF2B5EF4-FFF2-40B4-BE49-F238E27FC236}">
              <a16:creationId xmlns:a16="http://schemas.microsoft.com/office/drawing/2014/main" id="{00000000-0008-0000-0D00-000018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21" name="image17.jpg">
          <a:extLst>
            <a:ext uri="{FF2B5EF4-FFF2-40B4-BE49-F238E27FC236}">
              <a16:creationId xmlns:a16="http://schemas.microsoft.com/office/drawing/2014/main" id="{00000000-0008-0000-0D00-000019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22" name="image17.jpg">
          <a:extLst>
            <a:ext uri="{FF2B5EF4-FFF2-40B4-BE49-F238E27FC236}">
              <a16:creationId xmlns:a16="http://schemas.microsoft.com/office/drawing/2014/main" id="{00000000-0008-0000-0D00-00001A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23" name="image17.jpg">
          <a:extLst>
            <a:ext uri="{FF2B5EF4-FFF2-40B4-BE49-F238E27FC236}">
              <a16:creationId xmlns:a16="http://schemas.microsoft.com/office/drawing/2014/main" id="{00000000-0008-0000-0D00-00001B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24" name="image17.jpg">
          <a:extLst>
            <a:ext uri="{FF2B5EF4-FFF2-40B4-BE49-F238E27FC236}">
              <a16:creationId xmlns:a16="http://schemas.microsoft.com/office/drawing/2014/main" id="{00000000-0008-0000-0D00-00001C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25" name="image17.jpg">
          <a:extLst>
            <a:ext uri="{FF2B5EF4-FFF2-40B4-BE49-F238E27FC236}">
              <a16:creationId xmlns:a16="http://schemas.microsoft.com/office/drawing/2014/main" id="{00000000-0008-0000-0D00-00001D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26" name="image17.jpg">
          <a:extLst>
            <a:ext uri="{FF2B5EF4-FFF2-40B4-BE49-F238E27FC236}">
              <a16:creationId xmlns:a16="http://schemas.microsoft.com/office/drawing/2014/main" id="{00000000-0008-0000-0D00-00001E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27" name="image17.jpg">
          <a:extLst>
            <a:ext uri="{FF2B5EF4-FFF2-40B4-BE49-F238E27FC236}">
              <a16:creationId xmlns:a16="http://schemas.microsoft.com/office/drawing/2014/main" id="{00000000-0008-0000-0D00-00001F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28" name="image17.jpg">
          <a:extLst>
            <a:ext uri="{FF2B5EF4-FFF2-40B4-BE49-F238E27FC236}">
              <a16:creationId xmlns:a16="http://schemas.microsoft.com/office/drawing/2014/main" id="{00000000-0008-0000-0D00-000020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29" name="image17.jpg">
          <a:extLst>
            <a:ext uri="{FF2B5EF4-FFF2-40B4-BE49-F238E27FC236}">
              <a16:creationId xmlns:a16="http://schemas.microsoft.com/office/drawing/2014/main" id="{00000000-0008-0000-0D00-000021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130" name="image17.jpg">
          <a:extLst>
            <a:ext uri="{FF2B5EF4-FFF2-40B4-BE49-F238E27FC236}">
              <a16:creationId xmlns:a16="http://schemas.microsoft.com/office/drawing/2014/main" id="{00000000-0008-0000-0D00-000022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31" name="image17.jpg">
          <a:extLst>
            <a:ext uri="{FF2B5EF4-FFF2-40B4-BE49-F238E27FC236}">
              <a16:creationId xmlns:a16="http://schemas.microsoft.com/office/drawing/2014/main" id="{00000000-0008-0000-0D00-000023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32" name="image17.jpg">
          <a:extLst>
            <a:ext uri="{FF2B5EF4-FFF2-40B4-BE49-F238E27FC236}">
              <a16:creationId xmlns:a16="http://schemas.microsoft.com/office/drawing/2014/main" id="{00000000-0008-0000-0D00-000024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33" name="image17.jpg">
          <a:extLst>
            <a:ext uri="{FF2B5EF4-FFF2-40B4-BE49-F238E27FC236}">
              <a16:creationId xmlns:a16="http://schemas.microsoft.com/office/drawing/2014/main" id="{00000000-0008-0000-0D00-000025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134" name="image17.jpg">
          <a:extLst>
            <a:ext uri="{FF2B5EF4-FFF2-40B4-BE49-F238E27FC236}">
              <a16:creationId xmlns:a16="http://schemas.microsoft.com/office/drawing/2014/main" id="{00000000-0008-0000-0D00-000026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35" name="image17.jpg">
          <a:extLst>
            <a:ext uri="{FF2B5EF4-FFF2-40B4-BE49-F238E27FC236}">
              <a16:creationId xmlns:a16="http://schemas.microsoft.com/office/drawing/2014/main" id="{00000000-0008-0000-0D00-000027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36" name="image17.jpg">
          <a:extLst>
            <a:ext uri="{FF2B5EF4-FFF2-40B4-BE49-F238E27FC236}">
              <a16:creationId xmlns:a16="http://schemas.microsoft.com/office/drawing/2014/main" id="{00000000-0008-0000-0D00-000028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37" name="image17.jpg">
          <a:extLst>
            <a:ext uri="{FF2B5EF4-FFF2-40B4-BE49-F238E27FC236}">
              <a16:creationId xmlns:a16="http://schemas.microsoft.com/office/drawing/2014/main" id="{00000000-0008-0000-0D00-000029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4138" name="image17.jpg">
          <a:extLst>
            <a:ext uri="{FF2B5EF4-FFF2-40B4-BE49-F238E27FC236}">
              <a16:creationId xmlns:a16="http://schemas.microsoft.com/office/drawing/2014/main" id="{00000000-0008-0000-0D00-00002A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39" name="image17.jpg">
          <a:extLst>
            <a:ext uri="{FF2B5EF4-FFF2-40B4-BE49-F238E27FC236}">
              <a16:creationId xmlns:a16="http://schemas.microsoft.com/office/drawing/2014/main" id="{00000000-0008-0000-0D00-00002B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40" name="image17.jpg">
          <a:extLst>
            <a:ext uri="{FF2B5EF4-FFF2-40B4-BE49-F238E27FC236}">
              <a16:creationId xmlns:a16="http://schemas.microsoft.com/office/drawing/2014/main" id="{00000000-0008-0000-0D00-00002C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41" name="image17.jpg">
          <a:extLst>
            <a:ext uri="{FF2B5EF4-FFF2-40B4-BE49-F238E27FC236}">
              <a16:creationId xmlns:a16="http://schemas.microsoft.com/office/drawing/2014/main" id="{00000000-0008-0000-0D00-00002D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4142" name="image17.jpg">
          <a:extLst>
            <a:ext uri="{FF2B5EF4-FFF2-40B4-BE49-F238E27FC236}">
              <a16:creationId xmlns:a16="http://schemas.microsoft.com/office/drawing/2014/main" id="{00000000-0008-0000-0D00-00002E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43" name="image17.jpg">
          <a:extLst>
            <a:ext uri="{FF2B5EF4-FFF2-40B4-BE49-F238E27FC236}">
              <a16:creationId xmlns:a16="http://schemas.microsoft.com/office/drawing/2014/main" id="{00000000-0008-0000-0D00-00002F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44" name="image17.jpg">
          <a:extLst>
            <a:ext uri="{FF2B5EF4-FFF2-40B4-BE49-F238E27FC236}">
              <a16:creationId xmlns:a16="http://schemas.microsoft.com/office/drawing/2014/main" id="{00000000-0008-0000-0D00-000030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45" name="image17.jpg">
          <a:extLst>
            <a:ext uri="{FF2B5EF4-FFF2-40B4-BE49-F238E27FC236}">
              <a16:creationId xmlns:a16="http://schemas.microsoft.com/office/drawing/2014/main" id="{00000000-0008-0000-0D00-000031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4146" name="image17.jpg">
          <a:extLst>
            <a:ext uri="{FF2B5EF4-FFF2-40B4-BE49-F238E27FC236}">
              <a16:creationId xmlns:a16="http://schemas.microsoft.com/office/drawing/2014/main" id="{00000000-0008-0000-0D00-000032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47" name="image17.jpg">
          <a:extLst>
            <a:ext uri="{FF2B5EF4-FFF2-40B4-BE49-F238E27FC236}">
              <a16:creationId xmlns:a16="http://schemas.microsoft.com/office/drawing/2014/main" id="{00000000-0008-0000-0D00-000033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48" name="image17.jpg">
          <a:extLst>
            <a:ext uri="{FF2B5EF4-FFF2-40B4-BE49-F238E27FC236}">
              <a16:creationId xmlns:a16="http://schemas.microsoft.com/office/drawing/2014/main" id="{00000000-0008-0000-0D00-000034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49" name="image17.jpg">
          <a:extLst>
            <a:ext uri="{FF2B5EF4-FFF2-40B4-BE49-F238E27FC236}">
              <a16:creationId xmlns:a16="http://schemas.microsoft.com/office/drawing/2014/main" id="{00000000-0008-0000-0D00-000035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4150" name="image17.jpg">
          <a:extLst>
            <a:ext uri="{FF2B5EF4-FFF2-40B4-BE49-F238E27FC236}">
              <a16:creationId xmlns:a16="http://schemas.microsoft.com/office/drawing/2014/main" id="{00000000-0008-0000-0D00-000036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51" name="image17.jpg">
          <a:extLst>
            <a:ext uri="{FF2B5EF4-FFF2-40B4-BE49-F238E27FC236}">
              <a16:creationId xmlns:a16="http://schemas.microsoft.com/office/drawing/2014/main" id="{00000000-0008-0000-0D00-000037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52" name="image17.jpg">
          <a:extLst>
            <a:ext uri="{FF2B5EF4-FFF2-40B4-BE49-F238E27FC236}">
              <a16:creationId xmlns:a16="http://schemas.microsoft.com/office/drawing/2014/main" id="{00000000-0008-0000-0D00-000038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53" name="image17.jpg">
          <a:extLst>
            <a:ext uri="{FF2B5EF4-FFF2-40B4-BE49-F238E27FC236}">
              <a16:creationId xmlns:a16="http://schemas.microsoft.com/office/drawing/2014/main" id="{00000000-0008-0000-0D00-000039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54" name="image17.jpg">
          <a:extLst>
            <a:ext uri="{FF2B5EF4-FFF2-40B4-BE49-F238E27FC236}">
              <a16:creationId xmlns:a16="http://schemas.microsoft.com/office/drawing/2014/main" id="{00000000-0008-0000-0D00-00003A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55" name="image17.jpg">
          <a:extLst>
            <a:ext uri="{FF2B5EF4-FFF2-40B4-BE49-F238E27FC236}">
              <a16:creationId xmlns:a16="http://schemas.microsoft.com/office/drawing/2014/main" id="{00000000-0008-0000-0D00-00003B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56" name="image17.jpg">
          <a:extLst>
            <a:ext uri="{FF2B5EF4-FFF2-40B4-BE49-F238E27FC236}">
              <a16:creationId xmlns:a16="http://schemas.microsoft.com/office/drawing/2014/main" id="{00000000-0008-0000-0D00-00003C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57" name="image17.jpg">
          <a:extLst>
            <a:ext uri="{FF2B5EF4-FFF2-40B4-BE49-F238E27FC236}">
              <a16:creationId xmlns:a16="http://schemas.microsoft.com/office/drawing/2014/main" id="{00000000-0008-0000-0D00-00003D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58" name="image17.jpg">
          <a:extLst>
            <a:ext uri="{FF2B5EF4-FFF2-40B4-BE49-F238E27FC236}">
              <a16:creationId xmlns:a16="http://schemas.microsoft.com/office/drawing/2014/main" id="{00000000-0008-0000-0D00-00003E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59" name="image17.jpg">
          <a:extLst>
            <a:ext uri="{FF2B5EF4-FFF2-40B4-BE49-F238E27FC236}">
              <a16:creationId xmlns:a16="http://schemas.microsoft.com/office/drawing/2014/main" id="{00000000-0008-0000-0D00-00003F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60" name="image17.jpg">
          <a:extLst>
            <a:ext uri="{FF2B5EF4-FFF2-40B4-BE49-F238E27FC236}">
              <a16:creationId xmlns:a16="http://schemas.microsoft.com/office/drawing/2014/main" id="{00000000-0008-0000-0D00-000040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61" name="image17.jpg">
          <a:extLst>
            <a:ext uri="{FF2B5EF4-FFF2-40B4-BE49-F238E27FC236}">
              <a16:creationId xmlns:a16="http://schemas.microsoft.com/office/drawing/2014/main" id="{00000000-0008-0000-0D00-000041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62" name="image17.jpg">
          <a:extLst>
            <a:ext uri="{FF2B5EF4-FFF2-40B4-BE49-F238E27FC236}">
              <a16:creationId xmlns:a16="http://schemas.microsoft.com/office/drawing/2014/main" id="{00000000-0008-0000-0D00-000042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63" name="image17.jpg">
          <a:extLst>
            <a:ext uri="{FF2B5EF4-FFF2-40B4-BE49-F238E27FC236}">
              <a16:creationId xmlns:a16="http://schemas.microsoft.com/office/drawing/2014/main" id="{00000000-0008-0000-0D00-000043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64" name="image17.jpg">
          <a:extLst>
            <a:ext uri="{FF2B5EF4-FFF2-40B4-BE49-F238E27FC236}">
              <a16:creationId xmlns:a16="http://schemas.microsoft.com/office/drawing/2014/main" id="{00000000-0008-0000-0D00-000044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65" name="image17.jpg">
          <a:extLst>
            <a:ext uri="{FF2B5EF4-FFF2-40B4-BE49-F238E27FC236}">
              <a16:creationId xmlns:a16="http://schemas.microsoft.com/office/drawing/2014/main" id="{00000000-0008-0000-0D00-000045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66" name="image17.jpg">
          <a:extLst>
            <a:ext uri="{FF2B5EF4-FFF2-40B4-BE49-F238E27FC236}">
              <a16:creationId xmlns:a16="http://schemas.microsoft.com/office/drawing/2014/main" id="{00000000-0008-0000-0D00-000046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67" name="image17.jpg">
          <a:extLst>
            <a:ext uri="{FF2B5EF4-FFF2-40B4-BE49-F238E27FC236}">
              <a16:creationId xmlns:a16="http://schemas.microsoft.com/office/drawing/2014/main" id="{00000000-0008-0000-0D00-000047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68" name="image17.jpg">
          <a:extLst>
            <a:ext uri="{FF2B5EF4-FFF2-40B4-BE49-F238E27FC236}">
              <a16:creationId xmlns:a16="http://schemas.microsoft.com/office/drawing/2014/main" id="{00000000-0008-0000-0D00-000048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69" name="image17.jpg">
          <a:extLst>
            <a:ext uri="{FF2B5EF4-FFF2-40B4-BE49-F238E27FC236}">
              <a16:creationId xmlns:a16="http://schemas.microsoft.com/office/drawing/2014/main" id="{00000000-0008-0000-0D00-000049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70" name="image17.jpg">
          <a:extLst>
            <a:ext uri="{FF2B5EF4-FFF2-40B4-BE49-F238E27FC236}">
              <a16:creationId xmlns:a16="http://schemas.microsoft.com/office/drawing/2014/main" id="{00000000-0008-0000-0D00-00004A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71" name="image17.jpg">
          <a:extLst>
            <a:ext uri="{FF2B5EF4-FFF2-40B4-BE49-F238E27FC236}">
              <a16:creationId xmlns:a16="http://schemas.microsoft.com/office/drawing/2014/main" id="{00000000-0008-0000-0D00-00004B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72" name="image17.jpg">
          <a:extLst>
            <a:ext uri="{FF2B5EF4-FFF2-40B4-BE49-F238E27FC236}">
              <a16:creationId xmlns:a16="http://schemas.microsoft.com/office/drawing/2014/main" id="{00000000-0008-0000-0D00-00004C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73" name="image17.jpg">
          <a:extLst>
            <a:ext uri="{FF2B5EF4-FFF2-40B4-BE49-F238E27FC236}">
              <a16:creationId xmlns:a16="http://schemas.microsoft.com/office/drawing/2014/main" id="{00000000-0008-0000-0D00-00004D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74" name="image17.jpg">
          <a:extLst>
            <a:ext uri="{FF2B5EF4-FFF2-40B4-BE49-F238E27FC236}">
              <a16:creationId xmlns:a16="http://schemas.microsoft.com/office/drawing/2014/main" id="{00000000-0008-0000-0D00-00004E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75" name="image17.jpg">
          <a:extLst>
            <a:ext uri="{FF2B5EF4-FFF2-40B4-BE49-F238E27FC236}">
              <a16:creationId xmlns:a16="http://schemas.microsoft.com/office/drawing/2014/main" id="{00000000-0008-0000-0D00-00004F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76" name="image17.jpg">
          <a:extLst>
            <a:ext uri="{FF2B5EF4-FFF2-40B4-BE49-F238E27FC236}">
              <a16:creationId xmlns:a16="http://schemas.microsoft.com/office/drawing/2014/main" id="{00000000-0008-0000-0D00-000050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77" name="image17.jpg">
          <a:extLst>
            <a:ext uri="{FF2B5EF4-FFF2-40B4-BE49-F238E27FC236}">
              <a16:creationId xmlns:a16="http://schemas.microsoft.com/office/drawing/2014/main" id="{00000000-0008-0000-0D00-000051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78" name="image17.jpg">
          <a:extLst>
            <a:ext uri="{FF2B5EF4-FFF2-40B4-BE49-F238E27FC236}">
              <a16:creationId xmlns:a16="http://schemas.microsoft.com/office/drawing/2014/main" id="{00000000-0008-0000-0D00-000052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79" name="image17.jpg">
          <a:extLst>
            <a:ext uri="{FF2B5EF4-FFF2-40B4-BE49-F238E27FC236}">
              <a16:creationId xmlns:a16="http://schemas.microsoft.com/office/drawing/2014/main" id="{00000000-0008-0000-0D00-000053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80" name="image17.jpg">
          <a:extLst>
            <a:ext uri="{FF2B5EF4-FFF2-40B4-BE49-F238E27FC236}">
              <a16:creationId xmlns:a16="http://schemas.microsoft.com/office/drawing/2014/main" id="{00000000-0008-0000-0D00-000054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81" name="image17.jpg">
          <a:extLst>
            <a:ext uri="{FF2B5EF4-FFF2-40B4-BE49-F238E27FC236}">
              <a16:creationId xmlns:a16="http://schemas.microsoft.com/office/drawing/2014/main" id="{00000000-0008-0000-0D00-000055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82" name="image17.jpg">
          <a:extLst>
            <a:ext uri="{FF2B5EF4-FFF2-40B4-BE49-F238E27FC236}">
              <a16:creationId xmlns:a16="http://schemas.microsoft.com/office/drawing/2014/main" id="{00000000-0008-0000-0D00-000056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83" name="image17.jpg">
          <a:extLst>
            <a:ext uri="{FF2B5EF4-FFF2-40B4-BE49-F238E27FC236}">
              <a16:creationId xmlns:a16="http://schemas.microsoft.com/office/drawing/2014/main" id="{00000000-0008-0000-0D00-000057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84" name="image17.jpg">
          <a:extLst>
            <a:ext uri="{FF2B5EF4-FFF2-40B4-BE49-F238E27FC236}">
              <a16:creationId xmlns:a16="http://schemas.microsoft.com/office/drawing/2014/main" id="{00000000-0008-0000-0D00-000058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85" name="image17.jpg">
          <a:extLst>
            <a:ext uri="{FF2B5EF4-FFF2-40B4-BE49-F238E27FC236}">
              <a16:creationId xmlns:a16="http://schemas.microsoft.com/office/drawing/2014/main" id="{00000000-0008-0000-0D00-000059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86" name="image17.jpg">
          <a:extLst>
            <a:ext uri="{FF2B5EF4-FFF2-40B4-BE49-F238E27FC236}">
              <a16:creationId xmlns:a16="http://schemas.microsoft.com/office/drawing/2014/main" id="{00000000-0008-0000-0D00-00005A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87" name="image17.jpg">
          <a:extLst>
            <a:ext uri="{FF2B5EF4-FFF2-40B4-BE49-F238E27FC236}">
              <a16:creationId xmlns:a16="http://schemas.microsoft.com/office/drawing/2014/main" id="{00000000-0008-0000-0D00-00005B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88" name="image17.jpg">
          <a:extLst>
            <a:ext uri="{FF2B5EF4-FFF2-40B4-BE49-F238E27FC236}">
              <a16:creationId xmlns:a16="http://schemas.microsoft.com/office/drawing/2014/main" id="{00000000-0008-0000-0D00-00005C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89" name="image17.jpg">
          <a:extLst>
            <a:ext uri="{FF2B5EF4-FFF2-40B4-BE49-F238E27FC236}">
              <a16:creationId xmlns:a16="http://schemas.microsoft.com/office/drawing/2014/main" id="{00000000-0008-0000-0D00-00005D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190" name="image17.jpg">
          <a:extLst>
            <a:ext uri="{FF2B5EF4-FFF2-40B4-BE49-F238E27FC236}">
              <a16:creationId xmlns:a16="http://schemas.microsoft.com/office/drawing/2014/main" id="{00000000-0008-0000-0D00-00005E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4191" name="image3.png">
          <a:extLst>
            <a:ext uri="{FF2B5EF4-FFF2-40B4-BE49-F238E27FC236}">
              <a16:creationId xmlns:a16="http://schemas.microsoft.com/office/drawing/2014/main" id="{00000000-0008-0000-0D00-00005F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192" name="image17.jpg">
          <a:extLst>
            <a:ext uri="{FF2B5EF4-FFF2-40B4-BE49-F238E27FC236}">
              <a16:creationId xmlns:a16="http://schemas.microsoft.com/office/drawing/2014/main" id="{00000000-0008-0000-0D00-000060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193" name="image3.png">
          <a:extLst>
            <a:ext uri="{FF2B5EF4-FFF2-40B4-BE49-F238E27FC236}">
              <a16:creationId xmlns:a16="http://schemas.microsoft.com/office/drawing/2014/main" id="{00000000-0008-0000-0D00-000061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194" name="image17.jpg">
          <a:extLst>
            <a:ext uri="{FF2B5EF4-FFF2-40B4-BE49-F238E27FC236}">
              <a16:creationId xmlns:a16="http://schemas.microsoft.com/office/drawing/2014/main" id="{00000000-0008-0000-0D00-000062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195" name="image3.png">
          <a:extLst>
            <a:ext uri="{FF2B5EF4-FFF2-40B4-BE49-F238E27FC236}">
              <a16:creationId xmlns:a16="http://schemas.microsoft.com/office/drawing/2014/main" id="{00000000-0008-0000-0D00-000063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196" name="image17.jpg">
          <a:extLst>
            <a:ext uri="{FF2B5EF4-FFF2-40B4-BE49-F238E27FC236}">
              <a16:creationId xmlns:a16="http://schemas.microsoft.com/office/drawing/2014/main" id="{00000000-0008-0000-0D00-000064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197" name="image3.png">
          <a:extLst>
            <a:ext uri="{FF2B5EF4-FFF2-40B4-BE49-F238E27FC236}">
              <a16:creationId xmlns:a16="http://schemas.microsoft.com/office/drawing/2014/main" id="{00000000-0008-0000-0D00-000065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198" name="image17.jpg">
          <a:extLst>
            <a:ext uri="{FF2B5EF4-FFF2-40B4-BE49-F238E27FC236}">
              <a16:creationId xmlns:a16="http://schemas.microsoft.com/office/drawing/2014/main" id="{00000000-0008-0000-0D00-000066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4199" name="image3.png">
          <a:extLst>
            <a:ext uri="{FF2B5EF4-FFF2-40B4-BE49-F238E27FC236}">
              <a16:creationId xmlns:a16="http://schemas.microsoft.com/office/drawing/2014/main" id="{00000000-0008-0000-0D00-000067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00" name="image17.jpg">
          <a:extLst>
            <a:ext uri="{FF2B5EF4-FFF2-40B4-BE49-F238E27FC236}">
              <a16:creationId xmlns:a16="http://schemas.microsoft.com/office/drawing/2014/main" id="{00000000-0008-0000-0D00-000068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01" name="image3.png">
          <a:extLst>
            <a:ext uri="{FF2B5EF4-FFF2-40B4-BE49-F238E27FC236}">
              <a16:creationId xmlns:a16="http://schemas.microsoft.com/office/drawing/2014/main" id="{00000000-0008-0000-0D00-000069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02" name="image17.jpg">
          <a:extLst>
            <a:ext uri="{FF2B5EF4-FFF2-40B4-BE49-F238E27FC236}">
              <a16:creationId xmlns:a16="http://schemas.microsoft.com/office/drawing/2014/main" id="{00000000-0008-0000-0D00-00006A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03" name="image3.png">
          <a:extLst>
            <a:ext uri="{FF2B5EF4-FFF2-40B4-BE49-F238E27FC236}">
              <a16:creationId xmlns:a16="http://schemas.microsoft.com/office/drawing/2014/main" id="{00000000-0008-0000-0D00-00006B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04" name="image17.jpg">
          <a:extLst>
            <a:ext uri="{FF2B5EF4-FFF2-40B4-BE49-F238E27FC236}">
              <a16:creationId xmlns:a16="http://schemas.microsoft.com/office/drawing/2014/main" id="{00000000-0008-0000-0D00-00006C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05" name="image3.png">
          <a:extLst>
            <a:ext uri="{FF2B5EF4-FFF2-40B4-BE49-F238E27FC236}">
              <a16:creationId xmlns:a16="http://schemas.microsoft.com/office/drawing/2014/main" id="{00000000-0008-0000-0D00-00006D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4206" name="image17.jpg">
          <a:extLst>
            <a:ext uri="{FF2B5EF4-FFF2-40B4-BE49-F238E27FC236}">
              <a16:creationId xmlns:a16="http://schemas.microsoft.com/office/drawing/2014/main" id="{00000000-0008-0000-0D00-00006E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4207" name="image3.png">
          <a:extLst>
            <a:ext uri="{FF2B5EF4-FFF2-40B4-BE49-F238E27FC236}">
              <a16:creationId xmlns:a16="http://schemas.microsoft.com/office/drawing/2014/main" id="{00000000-0008-0000-0D00-00006F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08" name="image17.jpg">
          <a:extLst>
            <a:ext uri="{FF2B5EF4-FFF2-40B4-BE49-F238E27FC236}">
              <a16:creationId xmlns:a16="http://schemas.microsoft.com/office/drawing/2014/main" id="{00000000-0008-0000-0D00-000070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09" name="image3.png">
          <a:extLst>
            <a:ext uri="{FF2B5EF4-FFF2-40B4-BE49-F238E27FC236}">
              <a16:creationId xmlns:a16="http://schemas.microsoft.com/office/drawing/2014/main" id="{00000000-0008-0000-0D00-000071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10" name="image17.jpg">
          <a:extLst>
            <a:ext uri="{FF2B5EF4-FFF2-40B4-BE49-F238E27FC236}">
              <a16:creationId xmlns:a16="http://schemas.microsoft.com/office/drawing/2014/main" id="{00000000-0008-0000-0D00-000072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11" name="image3.png">
          <a:extLst>
            <a:ext uri="{FF2B5EF4-FFF2-40B4-BE49-F238E27FC236}">
              <a16:creationId xmlns:a16="http://schemas.microsoft.com/office/drawing/2014/main" id="{00000000-0008-0000-0D00-000073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12" name="image17.jpg">
          <a:extLst>
            <a:ext uri="{FF2B5EF4-FFF2-40B4-BE49-F238E27FC236}">
              <a16:creationId xmlns:a16="http://schemas.microsoft.com/office/drawing/2014/main" id="{00000000-0008-0000-0D00-000074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13" name="image3.png">
          <a:extLst>
            <a:ext uri="{FF2B5EF4-FFF2-40B4-BE49-F238E27FC236}">
              <a16:creationId xmlns:a16="http://schemas.microsoft.com/office/drawing/2014/main" id="{00000000-0008-0000-0D00-000075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4214" name="image17.jpg">
          <a:extLst>
            <a:ext uri="{FF2B5EF4-FFF2-40B4-BE49-F238E27FC236}">
              <a16:creationId xmlns:a16="http://schemas.microsoft.com/office/drawing/2014/main" id="{00000000-0008-0000-0D00-000076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4215" name="image3.png">
          <a:extLst>
            <a:ext uri="{FF2B5EF4-FFF2-40B4-BE49-F238E27FC236}">
              <a16:creationId xmlns:a16="http://schemas.microsoft.com/office/drawing/2014/main" id="{00000000-0008-0000-0D00-000077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16" name="image17.jpg">
          <a:extLst>
            <a:ext uri="{FF2B5EF4-FFF2-40B4-BE49-F238E27FC236}">
              <a16:creationId xmlns:a16="http://schemas.microsoft.com/office/drawing/2014/main" id="{00000000-0008-0000-0D00-000078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17" name="image3.png">
          <a:extLst>
            <a:ext uri="{FF2B5EF4-FFF2-40B4-BE49-F238E27FC236}">
              <a16:creationId xmlns:a16="http://schemas.microsoft.com/office/drawing/2014/main" id="{00000000-0008-0000-0D00-000079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18" name="image17.jpg">
          <a:extLst>
            <a:ext uri="{FF2B5EF4-FFF2-40B4-BE49-F238E27FC236}">
              <a16:creationId xmlns:a16="http://schemas.microsoft.com/office/drawing/2014/main" id="{00000000-0008-0000-0D00-00007A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19" name="image3.png">
          <a:extLst>
            <a:ext uri="{FF2B5EF4-FFF2-40B4-BE49-F238E27FC236}">
              <a16:creationId xmlns:a16="http://schemas.microsoft.com/office/drawing/2014/main" id="{00000000-0008-0000-0D00-00007B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20" name="image17.jpg">
          <a:extLst>
            <a:ext uri="{FF2B5EF4-FFF2-40B4-BE49-F238E27FC236}">
              <a16:creationId xmlns:a16="http://schemas.microsoft.com/office/drawing/2014/main" id="{00000000-0008-0000-0D00-00007C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21" name="image3.png">
          <a:extLst>
            <a:ext uri="{FF2B5EF4-FFF2-40B4-BE49-F238E27FC236}">
              <a16:creationId xmlns:a16="http://schemas.microsoft.com/office/drawing/2014/main" id="{00000000-0008-0000-0D00-00007D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22" name="image17.jpg">
          <a:extLst>
            <a:ext uri="{FF2B5EF4-FFF2-40B4-BE49-F238E27FC236}">
              <a16:creationId xmlns:a16="http://schemas.microsoft.com/office/drawing/2014/main" id="{00000000-0008-0000-0D00-00007E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223" name="image3.png">
          <a:extLst>
            <a:ext uri="{FF2B5EF4-FFF2-40B4-BE49-F238E27FC236}">
              <a16:creationId xmlns:a16="http://schemas.microsoft.com/office/drawing/2014/main" id="{00000000-0008-0000-0D00-00007F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24" name="image17.jpg">
          <a:extLst>
            <a:ext uri="{FF2B5EF4-FFF2-40B4-BE49-F238E27FC236}">
              <a16:creationId xmlns:a16="http://schemas.microsoft.com/office/drawing/2014/main" id="{00000000-0008-0000-0D00-000080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25" name="image3.png">
          <a:extLst>
            <a:ext uri="{FF2B5EF4-FFF2-40B4-BE49-F238E27FC236}">
              <a16:creationId xmlns:a16="http://schemas.microsoft.com/office/drawing/2014/main" id="{00000000-0008-0000-0D00-000081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26" name="image17.jpg">
          <a:extLst>
            <a:ext uri="{FF2B5EF4-FFF2-40B4-BE49-F238E27FC236}">
              <a16:creationId xmlns:a16="http://schemas.microsoft.com/office/drawing/2014/main" id="{00000000-0008-0000-0D00-000082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27" name="image3.png">
          <a:extLst>
            <a:ext uri="{FF2B5EF4-FFF2-40B4-BE49-F238E27FC236}">
              <a16:creationId xmlns:a16="http://schemas.microsoft.com/office/drawing/2014/main" id="{00000000-0008-0000-0D00-000083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28" name="image17.jpg">
          <a:extLst>
            <a:ext uri="{FF2B5EF4-FFF2-40B4-BE49-F238E27FC236}">
              <a16:creationId xmlns:a16="http://schemas.microsoft.com/office/drawing/2014/main" id="{00000000-0008-0000-0D00-000084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29" name="image3.png">
          <a:extLst>
            <a:ext uri="{FF2B5EF4-FFF2-40B4-BE49-F238E27FC236}">
              <a16:creationId xmlns:a16="http://schemas.microsoft.com/office/drawing/2014/main" id="{00000000-0008-0000-0D00-000085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30" name="image17.jpg">
          <a:extLst>
            <a:ext uri="{FF2B5EF4-FFF2-40B4-BE49-F238E27FC236}">
              <a16:creationId xmlns:a16="http://schemas.microsoft.com/office/drawing/2014/main" id="{00000000-0008-0000-0D00-000086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231" name="image3.png">
          <a:extLst>
            <a:ext uri="{FF2B5EF4-FFF2-40B4-BE49-F238E27FC236}">
              <a16:creationId xmlns:a16="http://schemas.microsoft.com/office/drawing/2014/main" id="{00000000-0008-0000-0D00-000087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32" name="image17.jpg">
          <a:extLst>
            <a:ext uri="{FF2B5EF4-FFF2-40B4-BE49-F238E27FC236}">
              <a16:creationId xmlns:a16="http://schemas.microsoft.com/office/drawing/2014/main" id="{00000000-0008-0000-0D00-000088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33" name="image3.png">
          <a:extLst>
            <a:ext uri="{FF2B5EF4-FFF2-40B4-BE49-F238E27FC236}">
              <a16:creationId xmlns:a16="http://schemas.microsoft.com/office/drawing/2014/main" id="{00000000-0008-0000-0D00-000089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34" name="image17.jpg">
          <a:extLst>
            <a:ext uri="{FF2B5EF4-FFF2-40B4-BE49-F238E27FC236}">
              <a16:creationId xmlns:a16="http://schemas.microsoft.com/office/drawing/2014/main" id="{00000000-0008-0000-0D00-00008A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35" name="image3.png">
          <a:extLst>
            <a:ext uri="{FF2B5EF4-FFF2-40B4-BE49-F238E27FC236}">
              <a16:creationId xmlns:a16="http://schemas.microsoft.com/office/drawing/2014/main" id="{00000000-0008-0000-0D00-00008B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36" name="image17.jpg">
          <a:extLst>
            <a:ext uri="{FF2B5EF4-FFF2-40B4-BE49-F238E27FC236}">
              <a16:creationId xmlns:a16="http://schemas.microsoft.com/office/drawing/2014/main" id="{00000000-0008-0000-0D00-00008C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37" name="image3.png">
          <a:extLst>
            <a:ext uri="{FF2B5EF4-FFF2-40B4-BE49-F238E27FC236}">
              <a16:creationId xmlns:a16="http://schemas.microsoft.com/office/drawing/2014/main" id="{00000000-0008-0000-0D00-00008D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38" name="image17.jpg">
          <a:extLst>
            <a:ext uri="{FF2B5EF4-FFF2-40B4-BE49-F238E27FC236}">
              <a16:creationId xmlns:a16="http://schemas.microsoft.com/office/drawing/2014/main" id="{00000000-0008-0000-0D00-00008E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239" name="image3.png">
          <a:extLst>
            <a:ext uri="{FF2B5EF4-FFF2-40B4-BE49-F238E27FC236}">
              <a16:creationId xmlns:a16="http://schemas.microsoft.com/office/drawing/2014/main" id="{00000000-0008-0000-0D00-00008F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40" name="image17.jpg">
          <a:extLst>
            <a:ext uri="{FF2B5EF4-FFF2-40B4-BE49-F238E27FC236}">
              <a16:creationId xmlns:a16="http://schemas.microsoft.com/office/drawing/2014/main" id="{00000000-0008-0000-0D00-000090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41" name="image3.png">
          <a:extLst>
            <a:ext uri="{FF2B5EF4-FFF2-40B4-BE49-F238E27FC236}">
              <a16:creationId xmlns:a16="http://schemas.microsoft.com/office/drawing/2014/main" id="{00000000-0008-0000-0D00-000091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42" name="image17.jpg">
          <a:extLst>
            <a:ext uri="{FF2B5EF4-FFF2-40B4-BE49-F238E27FC236}">
              <a16:creationId xmlns:a16="http://schemas.microsoft.com/office/drawing/2014/main" id="{00000000-0008-0000-0D00-000092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43" name="image3.png">
          <a:extLst>
            <a:ext uri="{FF2B5EF4-FFF2-40B4-BE49-F238E27FC236}">
              <a16:creationId xmlns:a16="http://schemas.microsoft.com/office/drawing/2014/main" id="{00000000-0008-0000-0D00-000093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44" name="image17.jpg">
          <a:extLst>
            <a:ext uri="{FF2B5EF4-FFF2-40B4-BE49-F238E27FC236}">
              <a16:creationId xmlns:a16="http://schemas.microsoft.com/office/drawing/2014/main" id="{00000000-0008-0000-0D00-000094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45" name="image3.png">
          <a:extLst>
            <a:ext uri="{FF2B5EF4-FFF2-40B4-BE49-F238E27FC236}">
              <a16:creationId xmlns:a16="http://schemas.microsoft.com/office/drawing/2014/main" id="{00000000-0008-0000-0D00-000095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46" name="image17.jpg">
          <a:extLst>
            <a:ext uri="{FF2B5EF4-FFF2-40B4-BE49-F238E27FC236}">
              <a16:creationId xmlns:a16="http://schemas.microsoft.com/office/drawing/2014/main" id="{00000000-0008-0000-0D00-000096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247" name="image3.png">
          <a:extLst>
            <a:ext uri="{FF2B5EF4-FFF2-40B4-BE49-F238E27FC236}">
              <a16:creationId xmlns:a16="http://schemas.microsoft.com/office/drawing/2014/main" id="{00000000-0008-0000-0D00-000097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48" name="image17.jpg">
          <a:extLst>
            <a:ext uri="{FF2B5EF4-FFF2-40B4-BE49-F238E27FC236}">
              <a16:creationId xmlns:a16="http://schemas.microsoft.com/office/drawing/2014/main" id="{00000000-0008-0000-0D00-000098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49" name="image3.png">
          <a:extLst>
            <a:ext uri="{FF2B5EF4-FFF2-40B4-BE49-F238E27FC236}">
              <a16:creationId xmlns:a16="http://schemas.microsoft.com/office/drawing/2014/main" id="{00000000-0008-0000-0D00-000099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50" name="image17.jpg">
          <a:extLst>
            <a:ext uri="{FF2B5EF4-FFF2-40B4-BE49-F238E27FC236}">
              <a16:creationId xmlns:a16="http://schemas.microsoft.com/office/drawing/2014/main" id="{00000000-0008-0000-0D00-00009A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51" name="image3.png">
          <a:extLst>
            <a:ext uri="{FF2B5EF4-FFF2-40B4-BE49-F238E27FC236}">
              <a16:creationId xmlns:a16="http://schemas.microsoft.com/office/drawing/2014/main" id="{00000000-0008-0000-0D00-00009B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52" name="image17.jpg">
          <a:extLst>
            <a:ext uri="{FF2B5EF4-FFF2-40B4-BE49-F238E27FC236}">
              <a16:creationId xmlns:a16="http://schemas.microsoft.com/office/drawing/2014/main" id="{00000000-0008-0000-0D00-00009C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53" name="image3.png">
          <a:extLst>
            <a:ext uri="{FF2B5EF4-FFF2-40B4-BE49-F238E27FC236}">
              <a16:creationId xmlns:a16="http://schemas.microsoft.com/office/drawing/2014/main" id="{00000000-0008-0000-0D00-00009D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54" name="image17.jpg">
          <a:extLst>
            <a:ext uri="{FF2B5EF4-FFF2-40B4-BE49-F238E27FC236}">
              <a16:creationId xmlns:a16="http://schemas.microsoft.com/office/drawing/2014/main" id="{00000000-0008-0000-0D00-00009E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255" name="image3.png">
          <a:extLst>
            <a:ext uri="{FF2B5EF4-FFF2-40B4-BE49-F238E27FC236}">
              <a16:creationId xmlns:a16="http://schemas.microsoft.com/office/drawing/2014/main" id="{00000000-0008-0000-0D00-00009F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56" name="image17.jpg">
          <a:extLst>
            <a:ext uri="{FF2B5EF4-FFF2-40B4-BE49-F238E27FC236}">
              <a16:creationId xmlns:a16="http://schemas.microsoft.com/office/drawing/2014/main" id="{00000000-0008-0000-0D00-0000A0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57" name="image3.png">
          <a:extLst>
            <a:ext uri="{FF2B5EF4-FFF2-40B4-BE49-F238E27FC236}">
              <a16:creationId xmlns:a16="http://schemas.microsoft.com/office/drawing/2014/main" id="{00000000-0008-0000-0D00-0000A1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58" name="image17.jpg">
          <a:extLst>
            <a:ext uri="{FF2B5EF4-FFF2-40B4-BE49-F238E27FC236}">
              <a16:creationId xmlns:a16="http://schemas.microsoft.com/office/drawing/2014/main" id="{00000000-0008-0000-0D00-0000A2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59" name="image3.png">
          <a:extLst>
            <a:ext uri="{FF2B5EF4-FFF2-40B4-BE49-F238E27FC236}">
              <a16:creationId xmlns:a16="http://schemas.microsoft.com/office/drawing/2014/main" id="{00000000-0008-0000-0D00-0000A3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60" name="image17.jpg">
          <a:extLst>
            <a:ext uri="{FF2B5EF4-FFF2-40B4-BE49-F238E27FC236}">
              <a16:creationId xmlns:a16="http://schemas.microsoft.com/office/drawing/2014/main" id="{00000000-0008-0000-0D00-0000A4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61" name="image3.png">
          <a:extLst>
            <a:ext uri="{FF2B5EF4-FFF2-40B4-BE49-F238E27FC236}">
              <a16:creationId xmlns:a16="http://schemas.microsoft.com/office/drawing/2014/main" id="{00000000-0008-0000-0D00-0000A5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62" name="image17.jpg">
          <a:extLst>
            <a:ext uri="{FF2B5EF4-FFF2-40B4-BE49-F238E27FC236}">
              <a16:creationId xmlns:a16="http://schemas.microsoft.com/office/drawing/2014/main" id="{00000000-0008-0000-0D00-0000A6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263" name="image3.png">
          <a:extLst>
            <a:ext uri="{FF2B5EF4-FFF2-40B4-BE49-F238E27FC236}">
              <a16:creationId xmlns:a16="http://schemas.microsoft.com/office/drawing/2014/main" id="{00000000-0008-0000-0D00-0000A7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64" name="image17.jpg">
          <a:extLst>
            <a:ext uri="{FF2B5EF4-FFF2-40B4-BE49-F238E27FC236}">
              <a16:creationId xmlns:a16="http://schemas.microsoft.com/office/drawing/2014/main" id="{00000000-0008-0000-0D00-0000A8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65" name="image3.png">
          <a:extLst>
            <a:ext uri="{FF2B5EF4-FFF2-40B4-BE49-F238E27FC236}">
              <a16:creationId xmlns:a16="http://schemas.microsoft.com/office/drawing/2014/main" id="{00000000-0008-0000-0D00-0000A9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66" name="image17.jpg">
          <a:extLst>
            <a:ext uri="{FF2B5EF4-FFF2-40B4-BE49-F238E27FC236}">
              <a16:creationId xmlns:a16="http://schemas.microsoft.com/office/drawing/2014/main" id="{00000000-0008-0000-0D00-0000AA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67" name="image3.png">
          <a:extLst>
            <a:ext uri="{FF2B5EF4-FFF2-40B4-BE49-F238E27FC236}">
              <a16:creationId xmlns:a16="http://schemas.microsoft.com/office/drawing/2014/main" id="{00000000-0008-0000-0D00-0000AB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68" name="image17.jpg">
          <a:extLst>
            <a:ext uri="{FF2B5EF4-FFF2-40B4-BE49-F238E27FC236}">
              <a16:creationId xmlns:a16="http://schemas.microsoft.com/office/drawing/2014/main" id="{00000000-0008-0000-0D00-0000AC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69" name="image3.png">
          <a:extLst>
            <a:ext uri="{FF2B5EF4-FFF2-40B4-BE49-F238E27FC236}">
              <a16:creationId xmlns:a16="http://schemas.microsoft.com/office/drawing/2014/main" id="{00000000-0008-0000-0D00-0000AD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70" name="image17.jpg">
          <a:extLst>
            <a:ext uri="{FF2B5EF4-FFF2-40B4-BE49-F238E27FC236}">
              <a16:creationId xmlns:a16="http://schemas.microsoft.com/office/drawing/2014/main" id="{00000000-0008-0000-0D00-0000AE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271" name="image3.png">
          <a:extLst>
            <a:ext uri="{FF2B5EF4-FFF2-40B4-BE49-F238E27FC236}">
              <a16:creationId xmlns:a16="http://schemas.microsoft.com/office/drawing/2014/main" id="{00000000-0008-0000-0D00-0000AF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72" name="image17.jpg">
          <a:extLst>
            <a:ext uri="{FF2B5EF4-FFF2-40B4-BE49-F238E27FC236}">
              <a16:creationId xmlns:a16="http://schemas.microsoft.com/office/drawing/2014/main" id="{00000000-0008-0000-0D00-0000B0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73" name="image3.png">
          <a:extLst>
            <a:ext uri="{FF2B5EF4-FFF2-40B4-BE49-F238E27FC236}">
              <a16:creationId xmlns:a16="http://schemas.microsoft.com/office/drawing/2014/main" id="{00000000-0008-0000-0D00-0000B1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74" name="image17.jpg">
          <a:extLst>
            <a:ext uri="{FF2B5EF4-FFF2-40B4-BE49-F238E27FC236}">
              <a16:creationId xmlns:a16="http://schemas.microsoft.com/office/drawing/2014/main" id="{00000000-0008-0000-0D00-0000B2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75" name="image3.png">
          <a:extLst>
            <a:ext uri="{FF2B5EF4-FFF2-40B4-BE49-F238E27FC236}">
              <a16:creationId xmlns:a16="http://schemas.microsoft.com/office/drawing/2014/main" id="{00000000-0008-0000-0D00-0000B3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76" name="image17.jpg">
          <a:extLst>
            <a:ext uri="{FF2B5EF4-FFF2-40B4-BE49-F238E27FC236}">
              <a16:creationId xmlns:a16="http://schemas.microsoft.com/office/drawing/2014/main" id="{00000000-0008-0000-0D00-0000B4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77" name="image3.png">
          <a:extLst>
            <a:ext uri="{FF2B5EF4-FFF2-40B4-BE49-F238E27FC236}">
              <a16:creationId xmlns:a16="http://schemas.microsoft.com/office/drawing/2014/main" id="{00000000-0008-0000-0D00-0000B5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78" name="image17.jpg">
          <a:extLst>
            <a:ext uri="{FF2B5EF4-FFF2-40B4-BE49-F238E27FC236}">
              <a16:creationId xmlns:a16="http://schemas.microsoft.com/office/drawing/2014/main" id="{00000000-0008-0000-0D00-0000B6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279" name="image3.png">
          <a:extLst>
            <a:ext uri="{FF2B5EF4-FFF2-40B4-BE49-F238E27FC236}">
              <a16:creationId xmlns:a16="http://schemas.microsoft.com/office/drawing/2014/main" id="{00000000-0008-0000-0D00-0000B7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80" name="image17.jpg">
          <a:extLst>
            <a:ext uri="{FF2B5EF4-FFF2-40B4-BE49-F238E27FC236}">
              <a16:creationId xmlns:a16="http://schemas.microsoft.com/office/drawing/2014/main" id="{00000000-0008-0000-0D00-0000B8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81" name="image3.png">
          <a:extLst>
            <a:ext uri="{FF2B5EF4-FFF2-40B4-BE49-F238E27FC236}">
              <a16:creationId xmlns:a16="http://schemas.microsoft.com/office/drawing/2014/main" id="{00000000-0008-0000-0D00-0000B9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82" name="image17.jpg">
          <a:extLst>
            <a:ext uri="{FF2B5EF4-FFF2-40B4-BE49-F238E27FC236}">
              <a16:creationId xmlns:a16="http://schemas.microsoft.com/office/drawing/2014/main" id="{00000000-0008-0000-0D00-0000BA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83" name="image3.png">
          <a:extLst>
            <a:ext uri="{FF2B5EF4-FFF2-40B4-BE49-F238E27FC236}">
              <a16:creationId xmlns:a16="http://schemas.microsoft.com/office/drawing/2014/main" id="{00000000-0008-0000-0D00-0000BB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84" name="image17.jpg">
          <a:extLst>
            <a:ext uri="{FF2B5EF4-FFF2-40B4-BE49-F238E27FC236}">
              <a16:creationId xmlns:a16="http://schemas.microsoft.com/office/drawing/2014/main" id="{00000000-0008-0000-0D00-0000BC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85" name="image3.png">
          <a:extLst>
            <a:ext uri="{FF2B5EF4-FFF2-40B4-BE49-F238E27FC236}">
              <a16:creationId xmlns:a16="http://schemas.microsoft.com/office/drawing/2014/main" id="{00000000-0008-0000-0D00-0000BD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86" name="image17.jpg">
          <a:extLst>
            <a:ext uri="{FF2B5EF4-FFF2-40B4-BE49-F238E27FC236}">
              <a16:creationId xmlns:a16="http://schemas.microsoft.com/office/drawing/2014/main" id="{00000000-0008-0000-0D00-0000BE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287" name="image3.png">
          <a:extLst>
            <a:ext uri="{FF2B5EF4-FFF2-40B4-BE49-F238E27FC236}">
              <a16:creationId xmlns:a16="http://schemas.microsoft.com/office/drawing/2014/main" id="{00000000-0008-0000-0D00-0000BF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88" name="image17.jpg">
          <a:extLst>
            <a:ext uri="{FF2B5EF4-FFF2-40B4-BE49-F238E27FC236}">
              <a16:creationId xmlns:a16="http://schemas.microsoft.com/office/drawing/2014/main" id="{00000000-0008-0000-0D00-0000C0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89" name="image3.png">
          <a:extLst>
            <a:ext uri="{FF2B5EF4-FFF2-40B4-BE49-F238E27FC236}">
              <a16:creationId xmlns:a16="http://schemas.microsoft.com/office/drawing/2014/main" id="{00000000-0008-0000-0D00-0000C1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90" name="image17.jpg">
          <a:extLst>
            <a:ext uri="{FF2B5EF4-FFF2-40B4-BE49-F238E27FC236}">
              <a16:creationId xmlns:a16="http://schemas.microsoft.com/office/drawing/2014/main" id="{00000000-0008-0000-0D00-0000C2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91" name="image3.png">
          <a:extLst>
            <a:ext uri="{FF2B5EF4-FFF2-40B4-BE49-F238E27FC236}">
              <a16:creationId xmlns:a16="http://schemas.microsoft.com/office/drawing/2014/main" id="{00000000-0008-0000-0D00-0000C3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92" name="image17.jpg">
          <a:extLst>
            <a:ext uri="{FF2B5EF4-FFF2-40B4-BE49-F238E27FC236}">
              <a16:creationId xmlns:a16="http://schemas.microsoft.com/office/drawing/2014/main" id="{00000000-0008-0000-0D00-0000C4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93" name="image3.png">
          <a:extLst>
            <a:ext uri="{FF2B5EF4-FFF2-40B4-BE49-F238E27FC236}">
              <a16:creationId xmlns:a16="http://schemas.microsoft.com/office/drawing/2014/main" id="{00000000-0008-0000-0D00-0000C5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94" name="image17.jpg">
          <a:extLst>
            <a:ext uri="{FF2B5EF4-FFF2-40B4-BE49-F238E27FC236}">
              <a16:creationId xmlns:a16="http://schemas.microsoft.com/office/drawing/2014/main" id="{00000000-0008-0000-0D00-0000C6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295" name="image3.png">
          <a:extLst>
            <a:ext uri="{FF2B5EF4-FFF2-40B4-BE49-F238E27FC236}">
              <a16:creationId xmlns:a16="http://schemas.microsoft.com/office/drawing/2014/main" id="{00000000-0008-0000-0D00-0000C7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96" name="image17.jpg">
          <a:extLst>
            <a:ext uri="{FF2B5EF4-FFF2-40B4-BE49-F238E27FC236}">
              <a16:creationId xmlns:a16="http://schemas.microsoft.com/office/drawing/2014/main" id="{00000000-0008-0000-0D00-0000C8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97" name="image3.png">
          <a:extLst>
            <a:ext uri="{FF2B5EF4-FFF2-40B4-BE49-F238E27FC236}">
              <a16:creationId xmlns:a16="http://schemas.microsoft.com/office/drawing/2014/main" id="{00000000-0008-0000-0D00-0000C9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98" name="image17.jpg">
          <a:extLst>
            <a:ext uri="{FF2B5EF4-FFF2-40B4-BE49-F238E27FC236}">
              <a16:creationId xmlns:a16="http://schemas.microsoft.com/office/drawing/2014/main" id="{00000000-0008-0000-0D00-0000CA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99" name="image3.png">
          <a:extLst>
            <a:ext uri="{FF2B5EF4-FFF2-40B4-BE49-F238E27FC236}">
              <a16:creationId xmlns:a16="http://schemas.microsoft.com/office/drawing/2014/main" id="{00000000-0008-0000-0D00-0000CB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00" name="image17.jpg">
          <a:extLst>
            <a:ext uri="{FF2B5EF4-FFF2-40B4-BE49-F238E27FC236}">
              <a16:creationId xmlns:a16="http://schemas.microsoft.com/office/drawing/2014/main" id="{00000000-0008-0000-0D00-0000CC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01" name="image3.png">
          <a:extLst>
            <a:ext uri="{FF2B5EF4-FFF2-40B4-BE49-F238E27FC236}">
              <a16:creationId xmlns:a16="http://schemas.microsoft.com/office/drawing/2014/main" id="{00000000-0008-0000-0D00-0000CD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302" name="image17.jpg">
          <a:extLst>
            <a:ext uri="{FF2B5EF4-FFF2-40B4-BE49-F238E27FC236}">
              <a16:creationId xmlns:a16="http://schemas.microsoft.com/office/drawing/2014/main" id="{00000000-0008-0000-0D00-0000CE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303" name="image3.png">
          <a:extLst>
            <a:ext uri="{FF2B5EF4-FFF2-40B4-BE49-F238E27FC236}">
              <a16:creationId xmlns:a16="http://schemas.microsoft.com/office/drawing/2014/main" id="{00000000-0008-0000-0D00-0000CF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04" name="image17.jpg">
          <a:extLst>
            <a:ext uri="{FF2B5EF4-FFF2-40B4-BE49-F238E27FC236}">
              <a16:creationId xmlns:a16="http://schemas.microsoft.com/office/drawing/2014/main" id="{00000000-0008-0000-0D00-0000D0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05" name="image3.png">
          <a:extLst>
            <a:ext uri="{FF2B5EF4-FFF2-40B4-BE49-F238E27FC236}">
              <a16:creationId xmlns:a16="http://schemas.microsoft.com/office/drawing/2014/main" id="{00000000-0008-0000-0D00-0000D1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06" name="image17.jpg">
          <a:extLst>
            <a:ext uri="{FF2B5EF4-FFF2-40B4-BE49-F238E27FC236}">
              <a16:creationId xmlns:a16="http://schemas.microsoft.com/office/drawing/2014/main" id="{00000000-0008-0000-0D00-0000D2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07" name="image3.png">
          <a:extLst>
            <a:ext uri="{FF2B5EF4-FFF2-40B4-BE49-F238E27FC236}">
              <a16:creationId xmlns:a16="http://schemas.microsoft.com/office/drawing/2014/main" id="{00000000-0008-0000-0D00-0000D3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08" name="image17.jpg">
          <a:extLst>
            <a:ext uri="{FF2B5EF4-FFF2-40B4-BE49-F238E27FC236}">
              <a16:creationId xmlns:a16="http://schemas.microsoft.com/office/drawing/2014/main" id="{00000000-0008-0000-0D00-0000D4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09" name="image3.png">
          <a:extLst>
            <a:ext uri="{FF2B5EF4-FFF2-40B4-BE49-F238E27FC236}">
              <a16:creationId xmlns:a16="http://schemas.microsoft.com/office/drawing/2014/main" id="{00000000-0008-0000-0D00-0000D5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310" name="image17.jpg">
          <a:extLst>
            <a:ext uri="{FF2B5EF4-FFF2-40B4-BE49-F238E27FC236}">
              <a16:creationId xmlns:a16="http://schemas.microsoft.com/office/drawing/2014/main" id="{00000000-0008-0000-0D00-0000D6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311" name="image3.png">
          <a:extLst>
            <a:ext uri="{FF2B5EF4-FFF2-40B4-BE49-F238E27FC236}">
              <a16:creationId xmlns:a16="http://schemas.microsoft.com/office/drawing/2014/main" id="{00000000-0008-0000-0D00-0000D7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12" name="image17.jpg">
          <a:extLst>
            <a:ext uri="{FF2B5EF4-FFF2-40B4-BE49-F238E27FC236}">
              <a16:creationId xmlns:a16="http://schemas.microsoft.com/office/drawing/2014/main" id="{00000000-0008-0000-0D00-0000D8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13" name="image3.png">
          <a:extLst>
            <a:ext uri="{FF2B5EF4-FFF2-40B4-BE49-F238E27FC236}">
              <a16:creationId xmlns:a16="http://schemas.microsoft.com/office/drawing/2014/main" id="{00000000-0008-0000-0D00-0000D9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14" name="image17.jpg">
          <a:extLst>
            <a:ext uri="{FF2B5EF4-FFF2-40B4-BE49-F238E27FC236}">
              <a16:creationId xmlns:a16="http://schemas.microsoft.com/office/drawing/2014/main" id="{00000000-0008-0000-0D00-0000DA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15" name="image3.png">
          <a:extLst>
            <a:ext uri="{FF2B5EF4-FFF2-40B4-BE49-F238E27FC236}">
              <a16:creationId xmlns:a16="http://schemas.microsoft.com/office/drawing/2014/main" id="{00000000-0008-0000-0D00-0000DB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16" name="image17.jpg">
          <a:extLst>
            <a:ext uri="{FF2B5EF4-FFF2-40B4-BE49-F238E27FC236}">
              <a16:creationId xmlns:a16="http://schemas.microsoft.com/office/drawing/2014/main" id="{00000000-0008-0000-0D00-0000DC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17" name="image3.png">
          <a:extLst>
            <a:ext uri="{FF2B5EF4-FFF2-40B4-BE49-F238E27FC236}">
              <a16:creationId xmlns:a16="http://schemas.microsoft.com/office/drawing/2014/main" id="{00000000-0008-0000-0D00-0000DD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318" name="image17.jpg">
          <a:extLst>
            <a:ext uri="{FF2B5EF4-FFF2-40B4-BE49-F238E27FC236}">
              <a16:creationId xmlns:a16="http://schemas.microsoft.com/office/drawing/2014/main" id="{00000000-0008-0000-0D00-0000DE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319" name="image3.png">
          <a:extLst>
            <a:ext uri="{FF2B5EF4-FFF2-40B4-BE49-F238E27FC236}">
              <a16:creationId xmlns:a16="http://schemas.microsoft.com/office/drawing/2014/main" id="{00000000-0008-0000-0D00-0000DF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20" name="image17.jpg">
          <a:extLst>
            <a:ext uri="{FF2B5EF4-FFF2-40B4-BE49-F238E27FC236}">
              <a16:creationId xmlns:a16="http://schemas.microsoft.com/office/drawing/2014/main" id="{00000000-0008-0000-0D00-0000E0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21" name="image3.png">
          <a:extLst>
            <a:ext uri="{FF2B5EF4-FFF2-40B4-BE49-F238E27FC236}">
              <a16:creationId xmlns:a16="http://schemas.microsoft.com/office/drawing/2014/main" id="{00000000-0008-0000-0D00-0000E1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22" name="image17.jpg">
          <a:extLst>
            <a:ext uri="{FF2B5EF4-FFF2-40B4-BE49-F238E27FC236}">
              <a16:creationId xmlns:a16="http://schemas.microsoft.com/office/drawing/2014/main" id="{00000000-0008-0000-0D00-0000E2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23" name="image3.png">
          <a:extLst>
            <a:ext uri="{FF2B5EF4-FFF2-40B4-BE49-F238E27FC236}">
              <a16:creationId xmlns:a16="http://schemas.microsoft.com/office/drawing/2014/main" id="{00000000-0008-0000-0D00-0000E3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24" name="image17.jpg">
          <a:extLst>
            <a:ext uri="{FF2B5EF4-FFF2-40B4-BE49-F238E27FC236}">
              <a16:creationId xmlns:a16="http://schemas.microsoft.com/office/drawing/2014/main" id="{00000000-0008-0000-0D00-0000E4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25" name="image3.png">
          <a:extLst>
            <a:ext uri="{FF2B5EF4-FFF2-40B4-BE49-F238E27FC236}">
              <a16:creationId xmlns:a16="http://schemas.microsoft.com/office/drawing/2014/main" id="{00000000-0008-0000-0D00-0000E5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326" name="image17.jpg">
          <a:extLst>
            <a:ext uri="{FF2B5EF4-FFF2-40B4-BE49-F238E27FC236}">
              <a16:creationId xmlns:a16="http://schemas.microsoft.com/office/drawing/2014/main" id="{00000000-0008-0000-0D00-0000E6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327" name="image3.png">
          <a:extLst>
            <a:ext uri="{FF2B5EF4-FFF2-40B4-BE49-F238E27FC236}">
              <a16:creationId xmlns:a16="http://schemas.microsoft.com/office/drawing/2014/main" id="{00000000-0008-0000-0D00-0000E7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28" name="image17.jpg">
          <a:extLst>
            <a:ext uri="{FF2B5EF4-FFF2-40B4-BE49-F238E27FC236}">
              <a16:creationId xmlns:a16="http://schemas.microsoft.com/office/drawing/2014/main" id="{00000000-0008-0000-0D00-0000E8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29" name="image3.png">
          <a:extLst>
            <a:ext uri="{FF2B5EF4-FFF2-40B4-BE49-F238E27FC236}">
              <a16:creationId xmlns:a16="http://schemas.microsoft.com/office/drawing/2014/main" id="{00000000-0008-0000-0D00-0000E9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30" name="image17.jpg">
          <a:extLst>
            <a:ext uri="{FF2B5EF4-FFF2-40B4-BE49-F238E27FC236}">
              <a16:creationId xmlns:a16="http://schemas.microsoft.com/office/drawing/2014/main" id="{00000000-0008-0000-0D00-0000EA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31" name="image3.png">
          <a:extLst>
            <a:ext uri="{FF2B5EF4-FFF2-40B4-BE49-F238E27FC236}">
              <a16:creationId xmlns:a16="http://schemas.microsoft.com/office/drawing/2014/main" id="{00000000-0008-0000-0D00-0000EB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32" name="image17.jpg">
          <a:extLst>
            <a:ext uri="{FF2B5EF4-FFF2-40B4-BE49-F238E27FC236}">
              <a16:creationId xmlns:a16="http://schemas.microsoft.com/office/drawing/2014/main" id="{00000000-0008-0000-0D00-0000EC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33" name="image3.png">
          <a:extLst>
            <a:ext uri="{FF2B5EF4-FFF2-40B4-BE49-F238E27FC236}">
              <a16:creationId xmlns:a16="http://schemas.microsoft.com/office/drawing/2014/main" id="{00000000-0008-0000-0D00-0000ED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334" name="image17.jpg">
          <a:extLst>
            <a:ext uri="{FF2B5EF4-FFF2-40B4-BE49-F238E27FC236}">
              <a16:creationId xmlns:a16="http://schemas.microsoft.com/office/drawing/2014/main" id="{00000000-0008-0000-0D00-0000EE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335" name="image3.png">
          <a:extLst>
            <a:ext uri="{FF2B5EF4-FFF2-40B4-BE49-F238E27FC236}">
              <a16:creationId xmlns:a16="http://schemas.microsoft.com/office/drawing/2014/main" id="{00000000-0008-0000-0D00-0000EF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36" name="image17.jpg">
          <a:extLst>
            <a:ext uri="{FF2B5EF4-FFF2-40B4-BE49-F238E27FC236}">
              <a16:creationId xmlns:a16="http://schemas.microsoft.com/office/drawing/2014/main" id="{00000000-0008-0000-0D00-0000F0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37" name="image3.png">
          <a:extLst>
            <a:ext uri="{FF2B5EF4-FFF2-40B4-BE49-F238E27FC236}">
              <a16:creationId xmlns:a16="http://schemas.microsoft.com/office/drawing/2014/main" id="{00000000-0008-0000-0D00-0000F1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38" name="image17.jpg">
          <a:extLst>
            <a:ext uri="{FF2B5EF4-FFF2-40B4-BE49-F238E27FC236}">
              <a16:creationId xmlns:a16="http://schemas.microsoft.com/office/drawing/2014/main" id="{00000000-0008-0000-0D00-0000F2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39" name="image3.png">
          <a:extLst>
            <a:ext uri="{FF2B5EF4-FFF2-40B4-BE49-F238E27FC236}">
              <a16:creationId xmlns:a16="http://schemas.microsoft.com/office/drawing/2014/main" id="{00000000-0008-0000-0D00-0000F3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40" name="image17.jpg">
          <a:extLst>
            <a:ext uri="{FF2B5EF4-FFF2-40B4-BE49-F238E27FC236}">
              <a16:creationId xmlns:a16="http://schemas.microsoft.com/office/drawing/2014/main" id="{00000000-0008-0000-0D00-0000F4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41" name="image3.png">
          <a:extLst>
            <a:ext uri="{FF2B5EF4-FFF2-40B4-BE49-F238E27FC236}">
              <a16:creationId xmlns:a16="http://schemas.microsoft.com/office/drawing/2014/main" id="{00000000-0008-0000-0D00-0000F5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342" name="image17.jpg">
          <a:extLst>
            <a:ext uri="{FF2B5EF4-FFF2-40B4-BE49-F238E27FC236}">
              <a16:creationId xmlns:a16="http://schemas.microsoft.com/office/drawing/2014/main" id="{00000000-0008-0000-0D00-0000F6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343" name="image3.png">
          <a:extLst>
            <a:ext uri="{FF2B5EF4-FFF2-40B4-BE49-F238E27FC236}">
              <a16:creationId xmlns:a16="http://schemas.microsoft.com/office/drawing/2014/main" id="{00000000-0008-0000-0D00-0000F7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44" name="image17.jpg">
          <a:extLst>
            <a:ext uri="{FF2B5EF4-FFF2-40B4-BE49-F238E27FC236}">
              <a16:creationId xmlns:a16="http://schemas.microsoft.com/office/drawing/2014/main" id="{00000000-0008-0000-0D00-0000F8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45" name="image3.png">
          <a:extLst>
            <a:ext uri="{FF2B5EF4-FFF2-40B4-BE49-F238E27FC236}">
              <a16:creationId xmlns:a16="http://schemas.microsoft.com/office/drawing/2014/main" id="{00000000-0008-0000-0D00-0000F9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46" name="image17.jpg">
          <a:extLst>
            <a:ext uri="{FF2B5EF4-FFF2-40B4-BE49-F238E27FC236}">
              <a16:creationId xmlns:a16="http://schemas.microsoft.com/office/drawing/2014/main" id="{00000000-0008-0000-0D00-0000FA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47" name="image3.png">
          <a:extLst>
            <a:ext uri="{FF2B5EF4-FFF2-40B4-BE49-F238E27FC236}">
              <a16:creationId xmlns:a16="http://schemas.microsoft.com/office/drawing/2014/main" id="{00000000-0008-0000-0D00-0000FB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48" name="image17.jpg">
          <a:extLst>
            <a:ext uri="{FF2B5EF4-FFF2-40B4-BE49-F238E27FC236}">
              <a16:creationId xmlns:a16="http://schemas.microsoft.com/office/drawing/2014/main" id="{00000000-0008-0000-0D00-0000FC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49" name="image3.png">
          <a:extLst>
            <a:ext uri="{FF2B5EF4-FFF2-40B4-BE49-F238E27FC236}">
              <a16:creationId xmlns:a16="http://schemas.microsoft.com/office/drawing/2014/main" id="{00000000-0008-0000-0D00-0000FD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350" name="image17.jpg">
          <a:extLst>
            <a:ext uri="{FF2B5EF4-FFF2-40B4-BE49-F238E27FC236}">
              <a16:creationId xmlns:a16="http://schemas.microsoft.com/office/drawing/2014/main" id="{00000000-0008-0000-0D00-0000FE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351" name="image3.png">
          <a:extLst>
            <a:ext uri="{FF2B5EF4-FFF2-40B4-BE49-F238E27FC236}">
              <a16:creationId xmlns:a16="http://schemas.microsoft.com/office/drawing/2014/main" id="{00000000-0008-0000-0D00-0000FF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52" name="image17.jpg">
          <a:extLst>
            <a:ext uri="{FF2B5EF4-FFF2-40B4-BE49-F238E27FC236}">
              <a16:creationId xmlns:a16="http://schemas.microsoft.com/office/drawing/2014/main" id="{00000000-0008-0000-0D00-000000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53" name="image3.png">
          <a:extLst>
            <a:ext uri="{FF2B5EF4-FFF2-40B4-BE49-F238E27FC236}">
              <a16:creationId xmlns:a16="http://schemas.microsoft.com/office/drawing/2014/main" id="{00000000-0008-0000-0D00-000001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54" name="image17.jpg">
          <a:extLst>
            <a:ext uri="{FF2B5EF4-FFF2-40B4-BE49-F238E27FC236}">
              <a16:creationId xmlns:a16="http://schemas.microsoft.com/office/drawing/2014/main" id="{00000000-0008-0000-0D00-000002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55" name="image3.png">
          <a:extLst>
            <a:ext uri="{FF2B5EF4-FFF2-40B4-BE49-F238E27FC236}">
              <a16:creationId xmlns:a16="http://schemas.microsoft.com/office/drawing/2014/main" id="{00000000-0008-0000-0D00-000003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56" name="image17.jpg">
          <a:extLst>
            <a:ext uri="{FF2B5EF4-FFF2-40B4-BE49-F238E27FC236}">
              <a16:creationId xmlns:a16="http://schemas.microsoft.com/office/drawing/2014/main" id="{00000000-0008-0000-0D00-000004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57" name="image3.png">
          <a:extLst>
            <a:ext uri="{FF2B5EF4-FFF2-40B4-BE49-F238E27FC236}">
              <a16:creationId xmlns:a16="http://schemas.microsoft.com/office/drawing/2014/main" id="{00000000-0008-0000-0D00-000005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358" name="image17.jpg">
          <a:extLst>
            <a:ext uri="{FF2B5EF4-FFF2-40B4-BE49-F238E27FC236}">
              <a16:creationId xmlns:a16="http://schemas.microsoft.com/office/drawing/2014/main" id="{00000000-0008-0000-0D00-000006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359" name="image3.png">
          <a:extLst>
            <a:ext uri="{FF2B5EF4-FFF2-40B4-BE49-F238E27FC236}">
              <a16:creationId xmlns:a16="http://schemas.microsoft.com/office/drawing/2014/main" id="{00000000-0008-0000-0D00-000007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60" name="image17.jpg">
          <a:extLst>
            <a:ext uri="{FF2B5EF4-FFF2-40B4-BE49-F238E27FC236}">
              <a16:creationId xmlns:a16="http://schemas.microsoft.com/office/drawing/2014/main" id="{00000000-0008-0000-0D00-000008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61" name="image3.png">
          <a:extLst>
            <a:ext uri="{FF2B5EF4-FFF2-40B4-BE49-F238E27FC236}">
              <a16:creationId xmlns:a16="http://schemas.microsoft.com/office/drawing/2014/main" id="{00000000-0008-0000-0D00-000009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62" name="image17.jpg">
          <a:extLst>
            <a:ext uri="{FF2B5EF4-FFF2-40B4-BE49-F238E27FC236}">
              <a16:creationId xmlns:a16="http://schemas.microsoft.com/office/drawing/2014/main" id="{00000000-0008-0000-0D00-00000A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63" name="image3.png">
          <a:extLst>
            <a:ext uri="{FF2B5EF4-FFF2-40B4-BE49-F238E27FC236}">
              <a16:creationId xmlns:a16="http://schemas.microsoft.com/office/drawing/2014/main" id="{00000000-0008-0000-0D00-00000B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64" name="image17.jpg">
          <a:extLst>
            <a:ext uri="{FF2B5EF4-FFF2-40B4-BE49-F238E27FC236}">
              <a16:creationId xmlns:a16="http://schemas.microsoft.com/office/drawing/2014/main" id="{00000000-0008-0000-0D00-00000C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65" name="image3.png">
          <a:extLst>
            <a:ext uri="{FF2B5EF4-FFF2-40B4-BE49-F238E27FC236}">
              <a16:creationId xmlns:a16="http://schemas.microsoft.com/office/drawing/2014/main" id="{00000000-0008-0000-0D00-00000D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4366" name="image17.jpg">
          <a:extLst>
            <a:ext uri="{FF2B5EF4-FFF2-40B4-BE49-F238E27FC236}">
              <a16:creationId xmlns:a16="http://schemas.microsoft.com/office/drawing/2014/main" id="{00000000-0008-0000-0D00-00000E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367" name="image3.png">
          <a:extLst>
            <a:ext uri="{FF2B5EF4-FFF2-40B4-BE49-F238E27FC236}">
              <a16:creationId xmlns:a16="http://schemas.microsoft.com/office/drawing/2014/main" id="{00000000-0008-0000-0D00-00000F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68" name="image17.jpg">
          <a:extLst>
            <a:ext uri="{FF2B5EF4-FFF2-40B4-BE49-F238E27FC236}">
              <a16:creationId xmlns:a16="http://schemas.microsoft.com/office/drawing/2014/main" id="{00000000-0008-0000-0D00-000010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69" name="image3.png">
          <a:extLst>
            <a:ext uri="{FF2B5EF4-FFF2-40B4-BE49-F238E27FC236}">
              <a16:creationId xmlns:a16="http://schemas.microsoft.com/office/drawing/2014/main" id="{00000000-0008-0000-0D00-000011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70" name="image17.jpg">
          <a:extLst>
            <a:ext uri="{FF2B5EF4-FFF2-40B4-BE49-F238E27FC236}">
              <a16:creationId xmlns:a16="http://schemas.microsoft.com/office/drawing/2014/main" id="{00000000-0008-0000-0D00-000012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71" name="image3.png">
          <a:extLst>
            <a:ext uri="{FF2B5EF4-FFF2-40B4-BE49-F238E27FC236}">
              <a16:creationId xmlns:a16="http://schemas.microsoft.com/office/drawing/2014/main" id="{00000000-0008-0000-0D00-000013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72" name="image17.jpg">
          <a:extLst>
            <a:ext uri="{FF2B5EF4-FFF2-40B4-BE49-F238E27FC236}">
              <a16:creationId xmlns:a16="http://schemas.microsoft.com/office/drawing/2014/main" id="{00000000-0008-0000-0D00-000014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73" name="image3.png">
          <a:extLst>
            <a:ext uri="{FF2B5EF4-FFF2-40B4-BE49-F238E27FC236}">
              <a16:creationId xmlns:a16="http://schemas.microsoft.com/office/drawing/2014/main" id="{00000000-0008-0000-0D00-000015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4374" name="image17.jpg">
          <a:extLst>
            <a:ext uri="{FF2B5EF4-FFF2-40B4-BE49-F238E27FC236}">
              <a16:creationId xmlns:a16="http://schemas.microsoft.com/office/drawing/2014/main" id="{00000000-0008-0000-0D00-000016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375" name="image3.png">
          <a:extLst>
            <a:ext uri="{FF2B5EF4-FFF2-40B4-BE49-F238E27FC236}">
              <a16:creationId xmlns:a16="http://schemas.microsoft.com/office/drawing/2014/main" id="{00000000-0008-0000-0D00-000017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76" name="image17.jpg">
          <a:extLst>
            <a:ext uri="{FF2B5EF4-FFF2-40B4-BE49-F238E27FC236}">
              <a16:creationId xmlns:a16="http://schemas.microsoft.com/office/drawing/2014/main" id="{00000000-0008-0000-0D00-000018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77" name="image3.png">
          <a:extLst>
            <a:ext uri="{FF2B5EF4-FFF2-40B4-BE49-F238E27FC236}">
              <a16:creationId xmlns:a16="http://schemas.microsoft.com/office/drawing/2014/main" id="{00000000-0008-0000-0D00-000019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78" name="image17.jpg">
          <a:extLst>
            <a:ext uri="{FF2B5EF4-FFF2-40B4-BE49-F238E27FC236}">
              <a16:creationId xmlns:a16="http://schemas.microsoft.com/office/drawing/2014/main" id="{00000000-0008-0000-0D00-00001A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79" name="image3.png">
          <a:extLst>
            <a:ext uri="{FF2B5EF4-FFF2-40B4-BE49-F238E27FC236}">
              <a16:creationId xmlns:a16="http://schemas.microsoft.com/office/drawing/2014/main" id="{00000000-0008-0000-0D00-00001B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80" name="image17.jpg">
          <a:extLst>
            <a:ext uri="{FF2B5EF4-FFF2-40B4-BE49-F238E27FC236}">
              <a16:creationId xmlns:a16="http://schemas.microsoft.com/office/drawing/2014/main" id="{00000000-0008-0000-0D00-00001C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81" name="image3.png">
          <a:extLst>
            <a:ext uri="{FF2B5EF4-FFF2-40B4-BE49-F238E27FC236}">
              <a16:creationId xmlns:a16="http://schemas.microsoft.com/office/drawing/2014/main" id="{00000000-0008-0000-0D00-00001D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382" name="image17.jpg">
          <a:extLst>
            <a:ext uri="{FF2B5EF4-FFF2-40B4-BE49-F238E27FC236}">
              <a16:creationId xmlns:a16="http://schemas.microsoft.com/office/drawing/2014/main" id="{00000000-0008-0000-0D00-00001E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383" name="image3.png">
          <a:extLst>
            <a:ext uri="{FF2B5EF4-FFF2-40B4-BE49-F238E27FC236}">
              <a16:creationId xmlns:a16="http://schemas.microsoft.com/office/drawing/2014/main" id="{00000000-0008-0000-0D00-00001F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84" name="image17.jpg">
          <a:extLst>
            <a:ext uri="{FF2B5EF4-FFF2-40B4-BE49-F238E27FC236}">
              <a16:creationId xmlns:a16="http://schemas.microsoft.com/office/drawing/2014/main" id="{00000000-0008-0000-0D00-000020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85" name="image3.png">
          <a:extLst>
            <a:ext uri="{FF2B5EF4-FFF2-40B4-BE49-F238E27FC236}">
              <a16:creationId xmlns:a16="http://schemas.microsoft.com/office/drawing/2014/main" id="{00000000-0008-0000-0D00-000021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86" name="image17.jpg">
          <a:extLst>
            <a:ext uri="{FF2B5EF4-FFF2-40B4-BE49-F238E27FC236}">
              <a16:creationId xmlns:a16="http://schemas.microsoft.com/office/drawing/2014/main" id="{00000000-0008-0000-0D00-000022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87" name="image3.png">
          <a:extLst>
            <a:ext uri="{FF2B5EF4-FFF2-40B4-BE49-F238E27FC236}">
              <a16:creationId xmlns:a16="http://schemas.microsoft.com/office/drawing/2014/main" id="{00000000-0008-0000-0D00-000023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88" name="image17.jpg">
          <a:extLst>
            <a:ext uri="{FF2B5EF4-FFF2-40B4-BE49-F238E27FC236}">
              <a16:creationId xmlns:a16="http://schemas.microsoft.com/office/drawing/2014/main" id="{00000000-0008-0000-0D00-000024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89" name="image3.png">
          <a:extLst>
            <a:ext uri="{FF2B5EF4-FFF2-40B4-BE49-F238E27FC236}">
              <a16:creationId xmlns:a16="http://schemas.microsoft.com/office/drawing/2014/main" id="{00000000-0008-0000-0D00-000025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390" name="image17.jpg">
          <a:extLst>
            <a:ext uri="{FF2B5EF4-FFF2-40B4-BE49-F238E27FC236}">
              <a16:creationId xmlns:a16="http://schemas.microsoft.com/office/drawing/2014/main" id="{00000000-0008-0000-0D00-000026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391" name="image3.png">
          <a:extLst>
            <a:ext uri="{FF2B5EF4-FFF2-40B4-BE49-F238E27FC236}">
              <a16:creationId xmlns:a16="http://schemas.microsoft.com/office/drawing/2014/main" id="{00000000-0008-0000-0D00-000027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92" name="image17.jpg">
          <a:extLst>
            <a:ext uri="{FF2B5EF4-FFF2-40B4-BE49-F238E27FC236}">
              <a16:creationId xmlns:a16="http://schemas.microsoft.com/office/drawing/2014/main" id="{00000000-0008-0000-0D00-000028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93" name="image3.png">
          <a:extLst>
            <a:ext uri="{FF2B5EF4-FFF2-40B4-BE49-F238E27FC236}">
              <a16:creationId xmlns:a16="http://schemas.microsoft.com/office/drawing/2014/main" id="{00000000-0008-0000-0D00-000029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94" name="image17.jpg">
          <a:extLst>
            <a:ext uri="{FF2B5EF4-FFF2-40B4-BE49-F238E27FC236}">
              <a16:creationId xmlns:a16="http://schemas.microsoft.com/office/drawing/2014/main" id="{00000000-0008-0000-0D00-00002A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95" name="image3.png">
          <a:extLst>
            <a:ext uri="{FF2B5EF4-FFF2-40B4-BE49-F238E27FC236}">
              <a16:creationId xmlns:a16="http://schemas.microsoft.com/office/drawing/2014/main" id="{00000000-0008-0000-0D00-00002B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96" name="image17.jpg">
          <a:extLst>
            <a:ext uri="{FF2B5EF4-FFF2-40B4-BE49-F238E27FC236}">
              <a16:creationId xmlns:a16="http://schemas.microsoft.com/office/drawing/2014/main" id="{00000000-0008-0000-0D00-00002C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97" name="image3.png">
          <a:extLst>
            <a:ext uri="{FF2B5EF4-FFF2-40B4-BE49-F238E27FC236}">
              <a16:creationId xmlns:a16="http://schemas.microsoft.com/office/drawing/2014/main" id="{00000000-0008-0000-0D00-00002D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398" name="image17.jpg">
          <a:extLst>
            <a:ext uri="{FF2B5EF4-FFF2-40B4-BE49-F238E27FC236}">
              <a16:creationId xmlns:a16="http://schemas.microsoft.com/office/drawing/2014/main" id="{00000000-0008-0000-0D00-00002E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399" name="image3.png">
          <a:extLst>
            <a:ext uri="{FF2B5EF4-FFF2-40B4-BE49-F238E27FC236}">
              <a16:creationId xmlns:a16="http://schemas.microsoft.com/office/drawing/2014/main" id="{00000000-0008-0000-0D00-00002F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00" name="image17.jpg">
          <a:extLst>
            <a:ext uri="{FF2B5EF4-FFF2-40B4-BE49-F238E27FC236}">
              <a16:creationId xmlns:a16="http://schemas.microsoft.com/office/drawing/2014/main" id="{00000000-0008-0000-0D00-000030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01" name="image3.png">
          <a:extLst>
            <a:ext uri="{FF2B5EF4-FFF2-40B4-BE49-F238E27FC236}">
              <a16:creationId xmlns:a16="http://schemas.microsoft.com/office/drawing/2014/main" id="{00000000-0008-0000-0D00-000031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02" name="image17.jpg">
          <a:extLst>
            <a:ext uri="{FF2B5EF4-FFF2-40B4-BE49-F238E27FC236}">
              <a16:creationId xmlns:a16="http://schemas.microsoft.com/office/drawing/2014/main" id="{00000000-0008-0000-0D00-000032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03" name="image3.png">
          <a:extLst>
            <a:ext uri="{FF2B5EF4-FFF2-40B4-BE49-F238E27FC236}">
              <a16:creationId xmlns:a16="http://schemas.microsoft.com/office/drawing/2014/main" id="{00000000-0008-0000-0D00-000033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04" name="image17.jpg">
          <a:extLst>
            <a:ext uri="{FF2B5EF4-FFF2-40B4-BE49-F238E27FC236}">
              <a16:creationId xmlns:a16="http://schemas.microsoft.com/office/drawing/2014/main" id="{00000000-0008-0000-0D00-000034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05" name="image3.png">
          <a:extLst>
            <a:ext uri="{FF2B5EF4-FFF2-40B4-BE49-F238E27FC236}">
              <a16:creationId xmlns:a16="http://schemas.microsoft.com/office/drawing/2014/main" id="{00000000-0008-0000-0D00-000035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06" name="image17.jpg">
          <a:extLst>
            <a:ext uri="{FF2B5EF4-FFF2-40B4-BE49-F238E27FC236}">
              <a16:creationId xmlns:a16="http://schemas.microsoft.com/office/drawing/2014/main" id="{00000000-0008-0000-0D00-000036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407" name="image3.png">
          <a:extLst>
            <a:ext uri="{FF2B5EF4-FFF2-40B4-BE49-F238E27FC236}">
              <a16:creationId xmlns:a16="http://schemas.microsoft.com/office/drawing/2014/main" id="{00000000-0008-0000-0D00-000037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08" name="image17.jpg">
          <a:extLst>
            <a:ext uri="{FF2B5EF4-FFF2-40B4-BE49-F238E27FC236}">
              <a16:creationId xmlns:a16="http://schemas.microsoft.com/office/drawing/2014/main" id="{00000000-0008-0000-0D00-000038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09" name="image3.png">
          <a:extLst>
            <a:ext uri="{FF2B5EF4-FFF2-40B4-BE49-F238E27FC236}">
              <a16:creationId xmlns:a16="http://schemas.microsoft.com/office/drawing/2014/main" id="{00000000-0008-0000-0D00-000039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10" name="image17.jpg">
          <a:extLst>
            <a:ext uri="{FF2B5EF4-FFF2-40B4-BE49-F238E27FC236}">
              <a16:creationId xmlns:a16="http://schemas.microsoft.com/office/drawing/2014/main" id="{00000000-0008-0000-0D00-00003A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11" name="image3.png">
          <a:extLst>
            <a:ext uri="{FF2B5EF4-FFF2-40B4-BE49-F238E27FC236}">
              <a16:creationId xmlns:a16="http://schemas.microsoft.com/office/drawing/2014/main" id="{00000000-0008-0000-0D00-00003B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12" name="image17.jpg">
          <a:extLst>
            <a:ext uri="{FF2B5EF4-FFF2-40B4-BE49-F238E27FC236}">
              <a16:creationId xmlns:a16="http://schemas.microsoft.com/office/drawing/2014/main" id="{00000000-0008-0000-0D00-00003C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13" name="image3.png">
          <a:extLst>
            <a:ext uri="{FF2B5EF4-FFF2-40B4-BE49-F238E27FC236}">
              <a16:creationId xmlns:a16="http://schemas.microsoft.com/office/drawing/2014/main" id="{00000000-0008-0000-0D00-00003D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14" name="image17.jpg">
          <a:extLst>
            <a:ext uri="{FF2B5EF4-FFF2-40B4-BE49-F238E27FC236}">
              <a16:creationId xmlns:a16="http://schemas.microsoft.com/office/drawing/2014/main" id="{00000000-0008-0000-0D00-00003E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15" name="image3.png">
          <a:extLst>
            <a:ext uri="{FF2B5EF4-FFF2-40B4-BE49-F238E27FC236}">
              <a16:creationId xmlns:a16="http://schemas.microsoft.com/office/drawing/2014/main" id="{00000000-0008-0000-0D00-00003F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16" name="image17.jpg">
          <a:extLst>
            <a:ext uri="{FF2B5EF4-FFF2-40B4-BE49-F238E27FC236}">
              <a16:creationId xmlns:a16="http://schemas.microsoft.com/office/drawing/2014/main" id="{00000000-0008-0000-0D00-000040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17" name="image3.png">
          <a:extLst>
            <a:ext uri="{FF2B5EF4-FFF2-40B4-BE49-F238E27FC236}">
              <a16:creationId xmlns:a16="http://schemas.microsoft.com/office/drawing/2014/main" id="{00000000-0008-0000-0D00-000041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18" name="image17.jpg">
          <a:extLst>
            <a:ext uri="{FF2B5EF4-FFF2-40B4-BE49-F238E27FC236}">
              <a16:creationId xmlns:a16="http://schemas.microsoft.com/office/drawing/2014/main" id="{00000000-0008-0000-0D00-000042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19" name="image3.png">
          <a:extLst>
            <a:ext uri="{FF2B5EF4-FFF2-40B4-BE49-F238E27FC236}">
              <a16:creationId xmlns:a16="http://schemas.microsoft.com/office/drawing/2014/main" id="{00000000-0008-0000-0D00-000043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20" name="image17.jpg">
          <a:extLst>
            <a:ext uri="{FF2B5EF4-FFF2-40B4-BE49-F238E27FC236}">
              <a16:creationId xmlns:a16="http://schemas.microsoft.com/office/drawing/2014/main" id="{00000000-0008-0000-0D00-000044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21" name="image3.png">
          <a:extLst>
            <a:ext uri="{FF2B5EF4-FFF2-40B4-BE49-F238E27FC236}">
              <a16:creationId xmlns:a16="http://schemas.microsoft.com/office/drawing/2014/main" id="{00000000-0008-0000-0D00-000045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22" name="image17.jpg">
          <a:extLst>
            <a:ext uri="{FF2B5EF4-FFF2-40B4-BE49-F238E27FC236}">
              <a16:creationId xmlns:a16="http://schemas.microsoft.com/office/drawing/2014/main" id="{00000000-0008-0000-0D00-000046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23" name="image3.png">
          <a:extLst>
            <a:ext uri="{FF2B5EF4-FFF2-40B4-BE49-F238E27FC236}">
              <a16:creationId xmlns:a16="http://schemas.microsoft.com/office/drawing/2014/main" id="{00000000-0008-0000-0D00-000047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24" name="image17.jpg">
          <a:extLst>
            <a:ext uri="{FF2B5EF4-FFF2-40B4-BE49-F238E27FC236}">
              <a16:creationId xmlns:a16="http://schemas.microsoft.com/office/drawing/2014/main" id="{00000000-0008-0000-0D00-000048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25" name="image3.png">
          <a:extLst>
            <a:ext uri="{FF2B5EF4-FFF2-40B4-BE49-F238E27FC236}">
              <a16:creationId xmlns:a16="http://schemas.microsoft.com/office/drawing/2014/main" id="{00000000-0008-0000-0D00-000049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26" name="image17.jpg">
          <a:extLst>
            <a:ext uri="{FF2B5EF4-FFF2-40B4-BE49-F238E27FC236}">
              <a16:creationId xmlns:a16="http://schemas.microsoft.com/office/drawing/2014/main" id="{00000000-0008-0000-0D00-00004A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27" name="image3.png">
          <a:extLst>
            <a:ext uri="{FF2B5EF4-FFF2-40B4-BE49-F238E27FC236}">
              <a16:creationId xmlns:a16="http://schemas.microsoft.com/office/drawing/2014/main" id="{00000000-0008-0000-0D00-00004B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28" name="image17.jpg">
          <a:extLst>
            <a:ext uri="{FF2B5EF4-FFF2-40B4-BE49-F238E27FC236}">
              <a16:creationId xmlns:a16="http://schemas.microsoft.com/office/drawing/2014/main" id="{00000000-0008-0000-0D00-00004C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29" name="image3.png">
          <a:extLst>
            <a:ext uri="{FF2B5EF4-FFF2-40B4-BE49-F238E27FC236}">
              <a16:creationId xmlns:a16="http://schemas.microsoft.com/office/drawing/2014/main" id="{00000000-0008-0000-0D00-00004D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30" name="image17.jpg">
          <a:extLst>
            <a:ext uri="{FF2B5EF4-FFF2-40B4-BE49-F238E27FC236}">
              <a16:creationId xmlns:a16="http://schemas.microsoft.com/office/drawing/2014/main" id="{00000000-0008-0000-0D00-00004E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31" name="image3.png">
          <a:extLst>
            <a:ext uri="{FF2B5EF4-FFF2-40B4-BE49-F238E27FC236}">
              <a16:creationId xmlns:a16="http://schemas.microsoft.com/office/drawing/2014/main" id="{00000000-0008-0000-0D00-00004F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32" name="image17.jpg">
          <a:extLst>
            <a:ext uri="{FF2B5EF4-FFF2-40B4-BE49-F238E27FC236}">
              <a16:creationId xmlns:a16="http://schemas.microsoft.com/office/drawing/2014/main" id="{00000000-0008-0000-0D00-000050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33" name="image3.png">
          <a:extLst>
            <a:ext uri="{FF2B5EF4-FFF2-40B4-BE49-F238E27FC236}">
              <a16:creationId xmlns:a16="http://schemas.microsoft.com/office/drawing/2014/main" id="{00000000-0008-0000-0D00-000051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34" name="image17.jpg">
          <a:extLst>
            <a:ext uri="{FF2B5EF4-FFF2-40B4-BE49-F238E27FC236}">
              <a16:creationId xmlns:a16="http://schemas.microsoft.com/office/drawing/2014/main" id="{00000000-0008-0000-0D00-000052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35" name="image3.png">
          <a:extLst>
            <a:ext uri="{FF2B5EF4-FFF2-40B4-BE49-F238E27FC236}">
              <a16:creationId xmlns:a16="http://schemas.microsoft.com/office/drawing/2014/main" id="{00000000-0008-0000-0D00-000053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36" name="image17.jpg">
          <a:extLst>
            <a:ext uri="{FF2B5EF4-FFF2-40B4-BE49-F238E27FC236}">
              <a16:creationId xmlns:a16="http://schemas.microsoft.com/office/drawing/2014/main" id="{00000000-0008-0000-0D00-000054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37" name="image3.png">
          <a:extLst>
            <a:ext uri="{FF2B5EF4-FFF2-40B4-BE49-F238E27FC236}">
              <a16:creationId xmlns:a16="http://schemas.microsoft.com/office/drawing/2014/main" id="{00000000-0008-0000-0D00-000055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38" name="image17.jpg">
          <a:extLst>
            <a:ext uri="{FF2B5EF4-FFF2-40B4-BE49-F238E27FC236}">
              <a16:creationId xmlns:a16="http://schemas.microsoft.com/office/drawing/2014/main" id="{00000000-0008-0000-0D00-000056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39" name="image3.png">
          <a:extLst>
            <a:ext uri="{FF2B5EF4-FFF2-40B4-BE49-F238E27FC236}">
              <a16:creationId xmlns:a16="http://schemas.microsoft.com/office/drawing/2014/main" id="{00000000-0008-0000-0D00-000057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40" name="image17.jpg">
          <a:extLst>
            <a:ext uri="{FF2B5EF4-FFF2-40B4-BE49-F238E27FC236}">
              <a16:creationId xmlns:a16="http://schemas.microsoft.com/office/drawing/2014/main" id="{00000000-0008-0000-0D00-000058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41" name="image3.png">
          <a:extLst>
            <a:ext uri="{FF2B5EF4-FFF2-40B4-BE49-F238E27FC236}">
              <a16:creationId xmlns:a16="http://schemas.microsoft.com/office/drawing/2014/main" id="{00000000-0008-0000-0D00-000059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42" name="image17.jpg">
          <a:extLst>
            <a:ext uri="{FF2B5EF4-FFF2-40B4-BE49-F238E27FC236}">
              <a16:creationId xmlns:a16="http://schemas.microsoft.com/office/drawing/2014/main" id="{00000000-0008-0000-0D00-00005A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43" name="image3.png">
          <a:extLst>
            <a:ext uri="{FF2B5EF4-FFF2-40B4-BE49-F238E27FC236}">
              <a16:creationId xmlns:a16="http://schemas.microsoft.com/office/drawing/2014/main" id="{00000000-0008-0000-0D00-00005B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44" name="image17.jpg">
          <a:extLst>
            <a:ext uri="{FF2B5EF4-FFF2-40B4-BE49-F238E27FC236}">
              <a16:creationId xmlns:a16="http://schemas.microsoft.com/office/drawing/2014/main" id="{00000000-0008-0000-0D00-00005C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45" name="image3.png">
          <a:extLst>
            <a:ext uri="{FF2B5EF4-FFF2-40B4-BE49-F238E27FC236}">
              <a16:creationId xmlns:a16="http://schemas.microsoft.com/office/drawing/2014/main" id="{00000000-0008-0000-0D00-00005D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46" name="image17.jpg">
          <a:extLst>
            <a:ext uri="{FF2B5EF4-FFF2-40B4-BE49-F238E27FC236}">
              <a16:creationId xmlns:a16="http://schemas.microsoft.com/office/drawing/2014/main" id="{00000000-0008-0000-0D00-00005E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47" name="image3.png">
          <a:extLst>
            <a:ext uri="{FF2B5EF4-FFF2-40B4-BE49-F238E27FC236}">
              <a16:creationId xmlns:a16="http://schemas.microsoft.com/office/drawing/2014/main" id="{00000000-0008-0000-0D00-00005F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48" name="image17.jpg">
          <a:extLst>
            <a:ext uri="{FF2B5EF4-FFF2-40B4-BE49-F238E27FC236}">
              <a16:creationId xmlns:a16="http://schemas.microsoft.com/office/drawing/2014/main" id="{00000000-0008-0000-0D00-000060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49" name="image3.png">
          <a:extLst>
            <a:ext uri="{FF2B5EF4-FFF2-40B4-BE49-F238E27FC236}">
              <a16:creationId xmlns:a16="http://schemas.microsoft.com/office/drawing/2014/main" id="{00000000-0008-0000-0D00-000061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50" name="image17.jpg">
          <a:extLst>
            <a:ext uri="{FF2B5EF4-FFF2-40B4-BE49-F238E27FC236}">
              <a16:creationId xmlns:a16="http://schemas.microsoft.com/office/drawing/2014/main" id="{00000000-0008-0000-0D00-000062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51" name="image3.png">
          <a:extLst>
            <a:ext uri="{FF2B5EF4-FFF2-40B4-BE49-F238E27FC236}">
              <a16:creationId xmlns:a16="http://schemas.microsoft.com/office/drawing/2014/main" id="{00000000-0008-0000-0D00-000063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52" name="image17.jpg">
          <a:extLst>
            <a:ext uri="{FF2B5EF4-FFF2-40B4-BE49-F238E27FC236}">
              <a16:creationId xmlns:a16="http://schemas.microsoft.com/office/drawing/2014/main" id="{00000000-0008-0000-0D00-000064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53" name="image3.png">
          <a:extLst>
            <a:ext uri="{FF2B5EF4-FFF2-40B4-BE49-F238E27FC236}">
              <a16:creationId xmlns:a16="http://schemas.microsoft.com/office/drawing/2014/main" id="{00000000-0008-0000-0D00-000065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54" name="image17.jpg">
          <a:extLst>
            <a:ext uri="{FF2B5EF4-FFF2-40B4-BE49-F238E27FC236}">
              <a16:creationId xmlns:a16="http://schemas.microsoft.com/office/drawing/2014/main" id="{00000000-0008-0000-0D00-000066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55" name="image3.png">
          <a:extLst>
            <a:ext uri="{FF2B5EF4-FFF2-40B4-BE49-F238E27FC236}">
              <a16:creationId xmlns:a16="http://schemas.microsoft.com/office/drawing/2014/main" id="{00000000-0008-0000-0D00-000067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56" name="image17.jpg">
          <a:extLst>
            <a:ext uri="{FF2B5EF4-FFF2-40B4-BE49-F238E27FC236}">
              <a16:creationId xmlns:a16="http://schemas.microsoft.com/office/drawing/2014/main" id="{00000000-0008-0000-0D00-000068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57" name="image3.png">
          <a:extLst>
            <a:ext uri="{FF2B5EF4-FFF2-40B4-BE49-F238E27FC236}">
              <a16:creationId xmlns:a16="http://schemas.microsoft.com/office/drawing/2014/main" id="{00000000-0008-0000-0D00-000069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58" name="image17.jpg">
          <a:extLst>
            <a:ext uri="{FF2B5EF4-FFF2-40B4-BE49-F238E27FC236}">
              <a16:creationId xmlns:a16="http://schemas.microsoft.com/office/drawing/2014/main" id="{00000000-0008-0000-0D00-00006A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59" name="image3.png">
          <a:extLst>
            <a:ext uri="{FF2B5EF4-FFF2-40B4-BE49-F238E27FC236}">
              <a16:creationId xmlns:a16="http://schemas.microsoft.com/office/drawing/2014/main" id="{00000000-0008-0000-0D00-00006B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60" name="image17.jpg">
          <a:extLst>
            <a:ext uri="{FF2B5EF4-FFF2-40B4-BE49-F238E27FC236}">
              <a16:creationId xmlns:a16="http://schemas.microsoft.com/office/drawing/2014/main" id="{00000000-0008-0000-0D00-00006C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61" name="image3.png">
          <a:extLst>
            <a:ext uri="{FF2B5EF4-FFF2-40B4-BE49-F238E27FC236}">
              <a16:creationId xmlns:a16="http://schemas.microsoft.com/office/drawing/2014/main" id="{00000000-0008-0000-0D00-00006D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62" name="image17.jpg">
          <a:extLst>
            <a:ext uri="{FF2B5EF4-FFF2-40B4-BE49-F238E27FC236}">
              <a16:creationId xmlns:a16="http://schemas.microsoft.com/office/drawing/2014/main" id="{00000000-0008-0000-0D00-00006E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63" name="image3.png">
          <a:extLst>
            <a:ext uri="{FF2B5EF4-FFF2-40B4-BE49-F238E27FC236}">
              <a16:creationId xmlns:a16="http://schemas.microsoft.com/office/drawing/2014/main" id="{00000000-0008-0000-0D00-00006F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64" name="image17.jpg">
          <a:extLst>
            <a:ext uri="{FF2B5EF4-FFF2-40B4-BE49-F238E27FC236}">
              <a16:creationId xmlns:a16="http://schemas.microsoft.com/office/drawing/2014/main" id="{00000000-0008-0000-0D00-000070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65" name="image3.png">
          <a:extLst>
            <a:ext uri="{FF2B5EF4-FFF2-40B4-BE49-F238E27FC236}">
              <a16:creationId xmlns:a16="http://schemas.microsoft.com/office/drawing/2014/main" id="{00000000-0008-0000-0D00-000071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66" name="image17.jpg">
          <a:extLst>
            <a:ext uri="{FF2B5EF4-FFF2-40B4-BE49-F238E27FC236}">
              <a16:creationId xmlns:a16="http://schemas.microsoft.com/office/drawing/2014/main" id="{00000000-0008-0000-0D00-000072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67" name="image3.png">
          <a:extLst>
            <a:ext uri="{FF2B5EF4-FFF2-40B4-BE49-F238E27FC236}">
              <a16:creationId xmlns:a16="http://schemas.microsoft.com/office/drawing/2014/main" id="{00000000-0008-0000-0D00-000073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68" name="image17.jpg">
          <a:extLst>
            <a:ext uri="{FF2B5EF4-FFF2-40B4-BE49-F238E27FC236}">
              <a16:creationId xmlns:a16="http://schemas.microsoft.com/office/drawing/2014/main" id="{00000000-0008-0000-0D00-000074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69" name="image3.png">
          <a:extLst>
            <a:ext uri="{FF2B5EF4-FFF2-40B4-BE49-F238E27FC236}">
              <a16:creationId xmlns:a16="http://schemas.microsoft.com/office/drawing/2014/main" id="{00000000-0008-0000-0D00-000075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70" name="image17.jpg">
          <a:extLst>
            <a:ext uri="{FF2B5EF4-FFF2-40B4-BE49-F238E27FC236}">
              <a16:creationId xmlns:a16="http://schemas.microsoft.com/office/drawing/2014/main" id="{00000000-0008-0000-0D00-000076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71" name="image3.png">
          <a:extLst>
            <a:ext uri="{FF2B5EF4-FFF2-40B4-BE49-F238E27FC236}">
              <a16:creationId xmlns:a16="http://schemas.microsoft.com/office/drawing/2014/main" id="{00000000-0008-0000-0D00-000077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72" name="image17.jpg">
          <a:extLst>
            <a:ext uri="{FF2B5EF4-FFF2-40B4-BE49-F238E27FC236}">
              <a16:creationId xmlns:a16="http://schemas.microsoft.com/office/drawing/2014/main" id="{00000000-0008-0000-0D00-000078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73" name="image3.png">
          <a:extLst>
            <a:ext uri="{FF2B5EF4-FFF2-40B4-BE49-F238E27FC236}">
              <a16:creationId xmlns:a16="http://schemas.microsoft.com/office/drawing/2014/main" id="{00000000-0008-0000-0D00-000079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74" name="image17.jpg">
          <a:extLst>
            <a:ext uri="{FF2B5EF4-FFF2-40B4-BE49-F238E27FC236}">
              <a16:creationId xmlns:a16="http://schemas.microsoft.com/office/drawing/2014/main" id="{00000000-0008-0000-0D00-00007A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75" name="image3.png">
          <a:extLst>
            <a:ext uri="{FF2B5EF4-FFF2-40B4-BE49-F238E27FC236}">
              <a16:creationId xmlns:a16="http://schemas.microsoft.com/office/drawing/2014/main" id="{00000000-0008-0000-0D00-00007B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76" name="image17.jpg">
          <a:extLst>
            <a:ext uri="{FF2B5EF4-FFF2-40B4-BE49-F238E27FC236}">
              <a16:creationId xmlns:a16="http://schemas.microsoft.com/office/drawing/2014/main" id="{00000000-0008-0000-0D00-00007C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77" name="image3.png">
          <a:extLst>
            <a:ext uri="{FF2B5EF4-FFF2-40B4-BE49-F238E27FC236}">
              <a16:creationId xmlns:a16="http://schemas.microsoft.com/office/drawing/2014/main" id="{00000000-0008-0000-0D00-00007D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78" name="image17.jpg">
          <a:extLst>
            <a:ext uri="{FF2B5EF4-FFF2-40B4-BE49-F238E27FC236}">
              <a16:creationId xmlns:a16="http://schemas.microsoft.com/office/drawing/2014/main" id="{00000000-0008-0000-0D00-00007E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79" name="image3.png">
          <a:extLst>
            <a:ext uri="{FF2B5EF4-FFF2-40B4-BE49-F238E27FC236}">
              <a16:creationId xmlns:a16="http://schemas.microsoft.com/office/drawing/2014/main" id="{00000000-0008-0000-0D00-00007F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80" name="image17.jpg">
          <a:extLst>
            <a:ext uri="{FF2B5EF4-FFF2-40B4-BE49-F238E27FC236}">
              <a16:creationId xmlns:a16="http://schemas.microsoft.com/office/drawing/2014/main" id="{00000000-0008-0000-0D00-000080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81" name="image3.png">
          <a:extLst>
            <a:ext uri="{FF2B5EF4-FFF2-40B4-BE49-F238E27FC236}">
              <a16:creationId xmlns:a16="http://schemas.microsoft.com/office/drawing/2014/main" id="{00000000-0008-0000-0D00-000081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82" name="image17.jpg">
          <a:extLst>
            <a:ext uri="{FF2B5EF4-FFF2-40B4-BE49-F238E27FC236}">
              <a16:creationId xmlns:a16="http://schemas.microsoft.com/office/drawing/2014/main" id="{00000000-0008-0000-0D00-000082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83" name="image3.png">
          <a:extLst>
            <a:ext uri="{FF2B5EF4-FFF2-40B4-BE49-F238E27FC236}">
              <a16:creationId xmlns:a16="http://schemas.microsoft.com/office/drawing/2014/main" id="{00000000-0008-0000-0D00-000083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84" name="image17.jpg">
          <a:extLst>
            <a:ext uri="{FF2B5EF4-FFF2-40B4-BE49-F238E27FC236}">
              <a16:creationId xmlns:a16="http://schemas.microsoft.com/office/drawing/2014/main" id="{00000000-0008-0000-0D00-000084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85" name="image3.png">
          <a:extLst>
            <a:ext uri="{FF2B5EF4-FFF2-40B4-BE49-F238E27FC236}">
              <a16:creationId xmlns:a16="http://schemas.microsoft.com/office/drawing/2014/main" id="{00000000-0008-0000-0D00-000085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86" name="image17.jpg">
          <a:extLst>
            <a:ext uri="{FF2B5EF4-FFF2-40B4-BE49-F238E27FC236}">
              <a16:creationId xmlns:a16="http://schemas.microsoft.com/office/drawing/2014/main" id="{00000000-0008-0000-0D00-000086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87" name="image3.png">
          <a:extLst>
            <a:ext uri="{FF2B5EF4-FFF2-40B4-BE49-F238E27FC236}">
              <a16:creationId xmlns:a16="http://schemas.microsoft.com/office/drawing/2014/main" id="{00000000-0008-0000-0D00-000087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88" name="image17.jpg">
          <a:extLst>
            <a:ext uri="{FF2B5EF4-FFF2-40B4-BE49-F238E27FC236}">
              <a16:creationId xmlns:a16="http://schemas.microsoft.com/office/drawing/2014/main" id="{00000000-0008-0000-0D00-000088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89" name="image3.png">
          <a:extLst>
            <a:ext uri="{FF2B5EF4-FFF2-40B4-BE49-F238E27FC236}">
              <a16:creationId xmlns:a16="http://schemas.microsoft.com/office/drawing/2014/main" id="{00000000-0008-0000-0D00-000089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90" name="image17.jpg">
          <a:extLst>
            <a:ext uri="{FF2B5EF4-FFF2-40B4-BE49-F238E27FC236}">
              <a16:creationId xmlns:a16="http://schemas.microsoft.com/office/drawing/2014/main" id="{00000000-0008-0000-0D00-00008A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91" name="image3.png">
          <a:extLst>
            <a:ext uri="{FF2B5EF4-FFF2-40B4-BE49-F238E27FC236}">
              <a16:creationId xmlns:a16="http://schemas.microsoft.com/office/drawing/2014/main" id="{00000000-0008-0000-0D00-00008B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92" name="image17.jpg">
          <a:extLst>
            <a:ext uri="{FF2B5EF4-FFF2-40B4-BE49-F238E27FC236}">
              <a16:creationId xmlns:a16="http://schemas.microsoft.com/office/drawing/2014/main" id="{00000000-0008-0000-0D00-00008C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93" name="image3.png">
          <a:extLst>
            <a:ext uri="{FF2B5EF4-FFF2-40B4-BE49-F238E27FC236}">
              <a16:creationId xmlns:a16="http://schemas.microsoft.com/office/drawing/2014/main" id="{00000000-0008-0000-0D00-00008D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94" name="image17.jpg">
          <a:extLst>
            <a:ext uri="{FF2B5EF4-FFF2-40B4-BE49-F238E27FC236}">
              <a16:creationId xmlns:a16="http://schemas.microsoft.com/office/drawing/2014/main" id="{00000000-0008-0000-0D00-00008E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95" name="image3.png">
          <a:extLst>
            <a:ext uri="{FF2B5EF4-FFF2-40B4-BE49-F238E27FC236}">
              <a16:creationId xmlns:a16="http://schemas.microsoft.com/office/drawing/2014/main" id="{00000000-0008-0000-0D00-00008F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96" name="image17.jpg">
          <a:extLst>
            <a:ext uri="{FF2B5EF4-FFF2-40B4-BE49-F238E27FC236}">
              <a16:creationId xmlns:a16="http://schemas.microsoft.com/office/drawing/2014/main" id="{00000000-0008-0000-0D00-000090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97" name="image3.png">
          <a:extLst>
            <a:ext uri="{FF2B5EF4-FFF2-40B4-BE49-F238E27FC236}">
              <a16:creationId xmlns:a16="http://schemas.microsoft.com/office/drawing/2014/main" id="{00000000-0008-0000-0D00-000091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98" name="image17.jpg">
          <a:extLst>
            <a:ext uri="{FF2B5EF4-FFF2-40B4-BE49-F238E27FC236}">
              <a16:creationId xmlns:a16="http://schemas.microsoft.com/office/drawing/2014/main" id="{00000000-0008-0000-0D00-000092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99" name="image3.png">
          <a:extLst>
            <a:ext uri="{FF2B5EF4-FFF2-40B4-BE49-F238E27FC236}">
              <a16:creationId xmlns:a16="http://schemas.microsoft.com/office/drawing/2014/main" id="{00000000-0008-0000-0D00-000093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00" name="image17.jpg">
          <a:extLst>
            <a:ext uri="{FF2B5EF4-FFF2-40B4-BE49-F238E27FC236}">
              <a16:creationId xmlns:a16="http://schemas.microsoft.com/office/drawing/2014/main" id="{00000000-0008-0000-0D00-000094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01" name="image3.png">
          <a:extLst>
            <a:ext uri="{FF2B5EF4-FFF2-40B4-BE49-F238E27FC236}">
              <a16:creationId xmlns:a16="http://schemas.microsoft.com/office/drawing/2014/main" id="{00000000-0008-0000-0D00-000095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02" name="image17.jpg">
          <a:extLst>
            <a:ext uri="{FF2B5EF4-FFF2-40B4-BE49-F238E27FC236}">
              <a16:creationId xmlns:a16="http://schemas.microsoft.com/office/drawing/2014/main" id="{00000000-0008-0000-0D00-000096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503" name="image3.png">
          <a:extLst>
            <a:ext uri="{FF2B5EF4-FFF2-40B4-BE49-F238E27FC236}">
              <a16:creationId xmlns:a16="http://schemas.microsoft.com/office/drawing/2014/main" id="{00000000-0008-0000-0D00-000097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04" name="image17.jpg">
          <a:extLst>
            <a:ext uri="{FF2B5EF4-FFF2-40B4-BE49-F238E27FC236}">
              <a16:creationId xmlns:a16="http://schemas.microsoft.com/office/drawing/2014/main" id="{00000000-0008-0000-0D00-000098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05" name="image3.png">
          <a:extLst>
            <a:ext uri="{FF2B5EF4-FFF2-40B4-BE49-F238E27FC236}">
              <a16:creationId xmlns:a16="http://schemas.microsoft.com/office/drawing/2014/main" id="{00000000-0008-0000-0D00-000099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06" name="image17.jpg">
          <a:extLst>
            <a:ext uri="{FF2B5EF4-FFF2-40B4-BE49-F238E27FC236}">
              <a16:creationId xmlns:a16="http://schemas.microsoft.com/office/drawing/2014/main" id="{00000000-0008-0000-0D00-00009A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07" name="image3.png">
          <a:extLst>
            <a:ext uri="{FF2B5EF4-FFF2-40B4-BE49-F238E27FC236}">
              <a16:creationId xmlns:a16="http://schemas.microsoft.com/office/drawing/2014/main" id="{00000000-0008-0000-0D00-00009B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08" name="image17.jpg">
          <a:extLst>
            <a:ext uri="{FF2B5EF4-FFF2-40B4-BE49-F238E27FC236}">
              <a16:creationId xmlns:a16="http://schemas.microsoft.com/office/drawing/2014/main" id="{00000000-0008-0000-0D00-00009C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09" name="image3.png">
          <a:extLst>
            <a:ext uri="{FF2B5EF4-FFF2-40B4-BE49-F238E27FC236}">
              <a16:creationId xmlns:a16="http://schemas.microsoft.com/office/drawing/2014/main" id="{00000000-0008-0000-0D00-00009D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10" name="image17.jpg">
          <a:extLst>
            <a:ext uri="{FF2B5EF4-FFF2-40B4-BE49-F238E27FC236}">
              <a16:creationId xmlns:a16="http://schemas.microsoft.com/office/drawing/2014/main" id="{00000000-0008-0000-0D00-00009E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511" name="image3.png">
          <a:extLst>
            <a:ext uri="{FF2B5EF4-FFF2-40B4-BE49-F238E27FC236}">
              <a16:creationId xmlns:a16="http://schemas.microsoft.com/office/drawing/2014/main" id="{00000000-0008-0000-0D00-00009F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12" name="image17.jpg">
          <a:extLst>
            <a:ext uri="{FF2B5EF4-FFF2-40B4-BE49-F238E27FC236}">
              <a16:creationId xmlns:a16="http://schemas.microsoft.com/office/drawing/2014/main" id="{00000000-0008-0000-0D00-0000A0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13" name="image3.png">
          <a:extLst>
            <a:ext uri="{FF2B5EF4-FFF2-40B4-BE49-F238E27FC236}">
              <a16:creationId xmlns:a16="http://schemas.microsoft.com/office/drawing/2014/main" id="{00000000-0008-0000-0D00-0000A1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14" name="image17.jpg">
          <a:extLst>
            <a:ext uri="{FF2B5EF4-FFF2-40B4-BE49-F238E27FC236}">
              <a16:creationId xmlns:a16="http://schemas.microsoft.com/office/drawing/2014/main" id="{00000000-0008-0000-0D00-0000A2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15" name="image3.png">
          <a:extLst>
            <a:ext uri="{FF2B5EF4-FFF2-40B4-BE49-F238E27FC236}">
              <a16:creationId xmlns:a16="http://schemas.microsoft.com/office/drawing/2014/main" id="{00000000-0008-0000-0D00-0000A3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16" name="image17.jpg">
          <a:extLst>
            <a:ext uri="{FF2B5EF4-FFF2-40B4-BE49-F238E27FC236}">
              <a16:creationId xmlns:a16="http://schemas.microsoft.com/office/drawing/2014/main" id="{00000000-0008-0000-0D00-0000A4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17" name="image3.png">
          <a:extLst>
            <a:ext uri="{FF2B5EF4-FFF2-40B4-BE49-F238E27FC236}">
              <a16:creationId xmlns:a16="http://schemas.microsoft.com/office/drawing/2014/main" id="{00000000-0008-0000-0D00-0000A5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18" name="image17.jpg">
          <a:extLst>
            <a:ext uri="{FF2B5EF4-FFF2-40B4-BE49-F238E27FC236}">
              <a16:creationId xmlns:a16="http://schemas.microsoft.com/office/drawing/2014/main" id="{00000000-0008-0000-0D00-0000A6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519" name="image3.png">
          <a:extLst>
            <a:ext uri="{FF2B5EF4-FFF2-40B4-BE49-F238E27FC236}">
              <a16:creationId xmlns:a16="http://schemas.microsoft.com/office/drawing/2014/main" id="{00000000-0008-0000-0D00-0000A7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20" name="image17.jpg">
          <a:extLst>
            <a:ext uri="{FF2B5EF4-FFF2-40B4-BE49-F238E27FC236}">
              <a16:creationId xmlns:a16="http://schemas.microsoft.com/office/drawing/2014/main" id="{00000000-0008-0000-0D00-0000A8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21" name="image3.png">
          <a:extLst>
            <a:ext uri="{FF2B5EF4-FFF2-40B4-BE49-F238E27FC236}">
              <a16:creationId xmlns:a16="http://schemas.microsoft.com/office/drawing/2014/main" id="{00000000-0008-0000-0D00-0000A9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22" name="image17.jpg">
          <a:extLst>
            <a:ext uri="{FF2B5EF4-FFF2-40B4-BE49-F238E27FC236}">
              <a16:creationId xmlns:a16="http://schemas.microsoft.com/office/drawing/2014/main" id="{00000000-0008-0000-0D00-0000AA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23" name="image3.png">
          <a:extLst>
            <a:ext uri="{FF2B5EF4-FFF2-40B4-BE49-F238E27FC236}">
              <a16:creationId xmlns:a16="http://schemas.microsoft.com/office/drawing/2014/main" id="{00000000-0008-0000-0D00-0000AB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24" name="image17.jpg">
          <a:extLst>
            <a:ext uri="{FF2B5EF4-FFF2-40B4-BE49-F238E27FC236}">
              <a16:creationId xmlns:a16="http://schemas.microsoft.com/office/drawing/2014/main" id="{00000000-0008-0000-0D00-0000AC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25" name="image3.png">
          <a:extLst>
            <a:ext uri="{FF2B5EF4-FFF2-40B4-BE49-F238E27FC236}">
              <a16:creationId xmlns:a16="http://schemas.microsoft.com/office/drawing/2014/main" id="{00000000-0008-0000-0D00-0000AD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26" name="image17.jpg">
          <a:extLst>
            <a:ext uri="{FF2B5EF4-FFF2-40B4-BE49-F238E27FC236}">
              <a16:creationId xmlns:a16="http://schemas.microsoft.com/office/drawing/2014/main" id="{00000000-0008-0000-0D00-0000AE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527" name="image3.png">
          <a:extLst>
            <a:ext uri="{FF2B5EF4-FFF2-40B4-BE49-F238E27FC236}">
              <a16:creationId xmlns:a16="http://schemas.microsoft.com/office/drawing/2014/main" id="{00000000-0008-0000-0D00-0000AF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28" name="image17.jpg">
          <a:extLst>
            <a:ext uri="{FF2B5EF4-FFF2-40B4-BE49-F238E27FC236}">
              <a16:creationId xmlns:a16="http://schemas.microsoft.com/office/drawing/2014/main" id="{00000000-0008-0000-0D00-0000B0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29" name="image3.png">
          <a:extLst>
            <a:ext uri="{FF2B5EF4-FFF2-40B4-BE49-F238E27FC236}">
              <a16:creationId xmlns:a16="http://schemas.microsoft.com/office/drawing/2014/main" id="{00000000-0008-0000-0D00-0000B1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30" name="image17.jpg">
          <a:extLst>
            <a:ext uri="{FF2B5EF4-FFF2-40B4-BE49-F238E27FC236}">
              <a16:creationId xmlns:a16="http://schemas.microsoft.com/office/drawing/2014/main" id="{00000000-0008-0000-0D00-0000B2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31" name="image3.png">
          <a:extLst>
            <a:ext uri="{FF2B5EF4-FFF2-40B4-BE49-F238E27FC236}">
              <a16:creationId xmlns:a16="http://schemas.microsoft.com/office/drawing/2014/main" id="{00000000-0008-0000-0D00-0000B3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32" name="image17.jpg">
          <a:extLst>
            <a:ext uri="{FF2B5EF4-FFF2-40B4-BE49-F238E27FC236}">
              <a16:creationId xmlns:a16="http://schemas.microsoft.com/office/drawing/2014/main" id="{00000000-0008-0000-0D00-0000B4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33" name="image3.png">
          <a:extLst>
            <a:ext uri="{FF2B5EF4-FFF2-40B4-BE49-F238E27FC236}">
              <a16:creationId xmlns:a16="http://schemas.microsoft.com/office/drawing/2014/main" id="{00000000-0008-0000-0D00-0000B5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34" name="image17.jpg">
          <a:extLst>
            <a:ext uri="{FF2B5EF4-FFF2-40B4-BE49-F238E27FC236}">
              <a16:creationId xmlns:a16="http://schemas.microsoft.com/office/drawing/2014/main" id="{00000000-0008-0000-0D00-0000B6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535" name="image3.png">
          <a:extLst>
            <a:ext uri="{FF2B5EF4-FFF2-40B4-BE49-F238E27FC236}">
              <a16:creationId xmlns:a16="http://schemas.microsoft.com/office/drawing/2014/main" id="{00000000-0008-0000-0D00-0000B7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36" name="image17.jpg">
          <a:extLst>
            <a:ext uri="{FF2B5EF4-FFF2-40B4-BE49-F238E27FC236}">
              <a16:creationId xmlns:a16="http://schemas.microsoft.com/office/drawing/2014/main" id="{00000000-0008-0000-0D00-0000B8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37" name="image3.png">
          <a:extLst>
            <a:ext uri="{FF2B5EF4-FFF2-40B4-BE49-F238E27FC236}">
              <a16:creationId xmlns:a16="http://schemas.microsoft.com/office/drawing/2014/main" id="{00000000-0008-0000-0D00-0000B9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38" name="image17.jpg">
          <a:extLst>
            <a:ext uri="{FF2B5EF4-FFF2-40B4-BE49-F238E27FC236}">
              <a16:creationId xmlns:a16="http://schemas.microsoft.com/office/drawing/2014/main" id="{00000000-0008-0000-0D00-0000BA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39" name="image3.png">
          <a:extLst>
            <a:ext uri="{FF2B5EF4-FFF2-40B4-BE49-F238E27FC236}">
              <a16:creationId xmlns:a16="http://schemas.microsoft.com/office/drawing/2014/main" id="{00000000-0008-0000-0D00-0000BB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40" name="image17.jpg">
          <a:extLst>
            <a:ext uri="{FF2B5EF4-FFF2-40B4-BE49-F238E27FC236}">
              <a16:creationId xmlns:a16="http://schemas.microsoft.com/office/drawing/2014/main" id="{00000000-0008-0000-0D00-0000BC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41" name="image3.png">
          <a:extLst>
            <a:ext uri="{FF2B5EF4-FFF2-40B4-BE49-F238E27FC236}">
              <a16:creationId xmlns:a16="http://schemas.microsoft.com/office/drawing/2014/main" id="{00000000-0008-0000-0D00-0000BD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42" name="image17.jpg">
          <a:extLst>
            <a:ext uri="{FF2B5EF4-FFF2-40B4-BE49-F238E27FC236}">
              <a16:creationId xmlns:a16="http://schemas.microsoft.com/office/drawing/2014/main" id="{00000000-0008-0000-0D00-0000BE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543" name="image3.png">
          <a:extLst>
            <a:ext uri="{FF2B5EF4-FFF2-40B4-BE49-F238E27FC236}">
              <a16:creationId xmlns:a16="http://schemas.microsoft.com/office/drawing/2014/main" id="{00000000-0008-0000-0D00-0000BF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44" name="image17.jpg">
          <a:extLst>
            <a:ext uri="{FF2B5EF4-FFF2-40B4-BE49-F238E27FC236}">
              <a16:creationId xmlns:a16="http://schemas.microsoft.com/office/drawing/2014/main" id="{00000000-0008-0000-0D00-0000C0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45" name="image3.png">
          <a:extLst>
            <a:ext uri="{FF2B5EF4-FFF2-40B4-BE49-F238E27FC236}">
              <a16:creationId xmlns:a16="http://schemas.microsoft.com/office/drawing/2014/main" id="{00000000-0008-0000-0D00-0000C1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46" name="image17.jpg">
          <a:extLst>
            <a:ext uri="{FF2B5EF4-FFF2-40B4-BE49-F238E27FC236}">
              <a16:creationId xmlns:a16="http://schemas.microsoft.com/office/drawing/2014/main" id="{00000000-0008-0000-0D00-0000C2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47" name="image3.png">
          <a:extLst>
            <a:ext uri="{FF2B5EF4-FFF2-40B4-BE49-F238E27FC236}">
              <a16:creationId xmlns:a16="http://schemas.microsoft.com/office/drawing/2014/main" id="{00000000-0008-0000-0D00-0000C3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48" name="image17.jpg">
          <a:extLst>
            <a:ext uri="{FF2B5EF4-FFF2-40B4-BE49-F238E27FC236}">
              <a16:creationId xmlns:a16="http://schemas.microsoft.com/office/drawing/2014/main" id="{00000000-0008-0000-0D00-0000C4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49" name="image3.png">
          <a:extLst>
            <a:ext uri="{FF2B5EF4-FFF2-40B4-BE49-F238E27FC236}">
              <a16:creationId xmlns:a16="http://schemas.microsoft.com/office/drawing/2014/main" id="{00000000-0008-0000-0D00-0000C5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50" name="image17.jpg">
          <a:extLst>
            <a:ext uri="{FF2B5EF4-FFF2-40B4-BE49-F238E27FC236}">
              <a16:creationId xmlns:a16="http://schemas.microsoft.com/office/drawing/2014/main" id="{00000000-0008-0000-0D00-0000C6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551" name="image3.png">
          <a:extLst>
            <a:ext uri="{FF2B5EF4-FFF2-40B4-BE49-F238E27FC236}">
              <a16:creationId xmlns:a16="http://schemas.microsoft.com/office/drawing/2014/main" id="{00000000-0008-0000-0D00-0000C7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52" name="image17.jpg">
          <a:extLst>
            <a:ext uri="{FF2B5EF4-FFF2-40B4-BE49-F238E27FC236}">
              <a16:creationId xmlns:a16="http://schemas.microsoft.com/office/drawing/2014/main" id="{00000000-0008-0000-0D00-0000C8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53" name="image3.png">
          <a:extLst>
            <a:ext uri="{FF2B5EF4-FFF2-40B4-BE49-F238E27FC236}">
              <a16:creationId xmlns:a16="http://schemas.microsoft.com/office/drawing/2014/main" id="{00000000-0008-0000-0D00-0000C9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54" name="image17.jpg">
          <a:extLst>
            <a:ext uri="{FF2B5EF4-FFF2-40B4-BE49-F238E27FC236}">
              <a16:creationId xmlns:a16="http://schemas.microsoft.com/office/drawing/2014/main" id="{00000000-0008-0000-0D00-0000CA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55" name="image3.png">
          <a:extLst>
            <a:ext uri="{FF2B5EF4-FFF2-40B4-BE49-F238E27FC236}">
              <a16:creationId xmlns:a16="http://schemas.microsoft.com/office/drawing/2014/main" id="{00000000-0008-0000-0D00-0000CB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56" name="image17.jpg">
          <a:extLst>
            <a:ext uri="{FF2B5EF4-FFF2-40B4-BE49-F238E27FC236}">
              <a16:creationId xmlns:a16="http://schemas.microsoft.com/office/drawing/2014/main" id="{00000000-0008-0000-0D00-0000CC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57" name="image3.png">
          <a:extLst>
            <a:ext uri="{FF2B5EF4-FFF2-40B4-BE49-F238E27FC236}">
              <a16:creationId xmlns:a16="http://schemas.microsoft.com/office/drawing/2014/main" id="{00000000-0008-0000-0D00-0000CD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58" name="image17.jpg">
          <a:extLst>
            <a:ext uri="{FF2B5EF4-FFF2-40B4-BE49-F238E27FC236}">
              <a16:creationId xmlns:a16="http://schemas.microsoft.com/office/drawing/2014/main" id="{00000000-0008-0000-0D00-0000CE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559" name="image3.png">
          <a:extLst>
            <a:ext uri="{FF2B5EF4-FFF2-40B4-BE49-F238E27FC236}">
              <a16:creationId xmlns:a16="http://schemas.microsoft.com/office/drawing/2014/main" id="{00000000-0008-0000-0D00-0000CF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60" name="image17.jpg">
          <a:extLst>
            <a:ext uri="{FF2B5EF4-FFF2-40B4-BE49-F238E27FC236}">
              <a16:creationId xmlns:a16="http://schemas.microsoft.com/office/drawing/2014/main" id="{00000000-0008-0000-0D00-0000D0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61" name="image3.png">
          <a:extLst>
            <a:ext uri="{FF2B5EF4-FFF2-40B4-BE49-F238E27FC236}">
              <a16:creationId xmlns:a16="http://schemas.microsoft.com/office/drawing/2014/main" id="{00000000-0008-0000-0D00-0000D1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62" name="image17.jpg">
          <a:extLst>
            <a:ext uri="{FF2B5EF4-FFF2-40B4-BE49-F238E27FC236}">
              <a16:creationId xmlns:a16="http://schemas.microsoft.com/office/drawing/2014/main" id="{00000000-0008-0000-0D00-0000D2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63" name="image3.png">
          <a:extLst>
            <a:ext uri="{FF2B5EF4-FFF2-40B4-BE49-F238E27FC236}">
              <a16:creationId xmlns:a16="http://schemas.microsoft.com/office/drawing/2014/main" id="{00000000-0008-0000-0D00-0000D3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64" name="image17.jpg">
          <a:extLst>
            <a:ext uri="{FF2B5EF4-FFF2-40B4-BE49-F238E27FC236}">
              <a16:creationId xmlns:a16="http://schemas.microsoft.com/office/drawing/2014/main" id="{00000000-0008-0000-0D00-0000D4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65" name="image3.png">
          <a:extLst>
            <a:ext uri="{FF2B5EF4-FFF2-40B4-BE49-F238E27FC236}">
              <a16:creationId xmlns:a16="http://schemas.microsoft.com/office/drawing/2014/main" id="{00000000-0008-0000-0D00-0000D5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66" name="image17.jpg">
          <a:extLst>
            <a:ext uri="{FF2B5EF4-FFF2-40B4-BE49-F238E27FC236}">
              <a16:creationId xmlns:a16="http://schemas.microsoft.com/office/drawing/2014/main" id="{00000000-0008-0000-0D00-0000D6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567" name="image3.png">
          <a:extLst>
            <a:ext uri="{FF2B5EF4-FFF2-40B4-BE49-F238E27FC236}">
              <a16:creationId xmlns:a16="http://schemas.microsoft.com/office/drawing/2014/main" id="{00000000-0008-0000-0D00-0000D7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68" name="image17.jpg">
          <a:extLst>
            <a:ext uri="{FF2B5EF4-FFF2-40B4-BE49-F238E27FC236}">
              <a16:creationId xmlns:a16="http://schemas.microsoft.com/office/drawing/2014/main" id="{00000000-0008-0000-0D00-0000D8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69" name="image3.png">
          <a:extLst>
            <a:ext uri="{FF2B5EF4-FFF2-40B4-BE49-F238E27FC236}">
              <a16:creationId xmlns:a16="http://schemas.microsoft.com/office/drawing/2014/main" id="{00000000-0008-0000-0D00-0000D9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70" name="image17.jpg">
          <a:extLst>
            <a:ext uri="{FF2B5EF4-FFF2-40B4-BE49-F238E27FC236}">
              <a16:creationId xmlns:a16="http://schemas.microsoft.com/office/drawing/2014/main" id="{00000000-0008-0000-0D00-0000DA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71" name="image3.png">
          <a:extLst>
            <a:ext uri="{FF2B5EF4-FFF2-40B4-BE49-F238E27FC236}">
              <a16:creationId xmlns:a16="http://schemas.microsoft.com/office/drawing/2014/main" id="{00000000-0008-0000-0D00-0000DB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72" name="image17.jpg">
          <a:extLst>
            <a:ext uri="{FF2B5EF4-FFF2-40B4-BE49-F238E27FC236}">
              <a16:creationId xmlns:a16="http://schemas.microsoft.com/office/drawing/2014/main" id="{00000000-0008-0000-0D00-0000DC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73" name="image3.png">
          <a:extLst>
            <a:ext uri="{FF2B5EF4-FFF2-40B4-BE49-F238E27FC236}">
              <a16:creationId xmlns:a16="http://schemas.microsoft.com/office/drawing/2014/main" id="{00000000-0008-0000-0D00-0000DD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74" name="image17.jpg">
          <a:extLst>
            <a:ext uri="{FF2B5EF4-FFF2-40B4-BE49-F238E27FC236}">
              <a16:creationId xmlns:a16="http://schemas.microsoft.com/office/drawing/2014/main" id="{00000000-0008-0000-0D00-0000DE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575" name="image3.png">
          <a:extLst>
            <a:ext uri="{FF2B5EF4-FFF2-40B4-BE49-F238E27FC236}">
              <a16:creationId xmlns:a16="http://schemas.microsoft.com/office/drawing/2014/main" id="{00000000-0008-0000-0D00-0000DF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76" name="image17.jpg">
          <a:extLst>
            <a:ext uri="{FF2B5EF4-FFF2-40B4-BE49-F238E27FC236}">
              <a16:creationId xmlns:a16="http://schemas.microsoft.com/office/drawing/2014/main" id="{00000000-0008-0000-0D00-0000E0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77" name="image3.png">
          <a:extLst>
            <a:ext uri="{FF2B5EF4-FFF2-40B4-BE49-F238E27FC236}">
              <a16:creationId xmlns:a16="http://schemas.microsoft.com/office/drawing/2014/main" id="{00000000-0008-0000-0D00-0000E1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78" name="image17.jpg">
          <a:extLst>
            <a:ext uri="{FF2B5EF4-FFF2-40B4-BE49-F238E27FC236}">
              <a16:creationId xmlns:a16="http://schemas.microsoft.com/office/drawing/2014/main" id="{00000000-0008-0000-0D00-0000E2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79" name="image3.png">
          <a:extLst>
            <a:ext uri="{FF2B5EF4-FFF2-40B4-BE49-F238E27FC236}">
              <a16:creationId xmlns:a16="http://schemas.microsoft.com/office/drawing/2014/main" id="{00000000-0008-0000-0D00-0000E3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80" name="image17.jpg">
          <a:extLst>
            <a:ext uri="{FF2B5EF4-FFF2-40B4-BE49-F238E27FC236}">
              <a16:creationId xmlns:a16="http://schemas.microsoft.com/office/drawing/2014/main" id="{00000000-0008-0000-0D00-0000E4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81" name="image3.png">
          <a:extLst>
            <a:ext uri="{FF2B5EF4-FFF2-40B4-BE49-F238E27FC236}">
              <a16:creationId xmlns:a16="http://schemas.microsoft.com/office/drawing/2014/main" id="{00000000-0008-0000-0D00-0000E5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82" name="image17.jpg">
          <a:extLst>
            <a:ext uri="{FF2B5EF4-FFF2-40B4-BE49-F238E27FC236}">
              <a16:creationId xmlns:a16="http://schemas.microsoft.com/office/drawing/2014/main" id="{00000000-0008-0000-0D00-0000E6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583" name="image3.png">
          <a:extLst>
            <a:ext uri="{FF2B5EF4-FFF2-40B4-BE49-F238E27FC236}">
              <a16:creationId xmlns:a16="http://schemas.microsoft.com/office/drawing/2014/main" id="{00000000-0008-0000-0D00-0000E7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84" name="image17.jpg">
          <a:extLst>
            <a:ext uri="{FF2B5EF4-FFF2-40B4-BE49-F238E27FC236}">
              <a16:creationId xmlns:a16="http://schemas.microsoft.com/office/drawing/2014/main" id="{00000000-0008-0000-0D00-0000E8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85" name="image3.png">
          <a:extLst>
            <a:ext uri="{FF2B5EF4-FFF2-40B4-BE49-F238E27FC236}">
              <a16:creationId xmlns:a16="http://schemas.microsoft.com/office/drawing/2014/main" id="{00000000-0008-0000-0D00-0000E9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86" name="image17.jpg">
          <a:extLst>
            <a:ext uri="{FF2B5EF4-FFF2-40B4-BE49-F238E27FC236}">
              <a16:creationId xmlns:a16="http://schemas.microsoft.com/office/drawing/2014/main" id="{00000000-0008-0000-0D00-0000EA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87" name="image3.png">
          <a:extLst>
            <a:ext uri="{FF2B5EF4-FFF2-40B4-BE49-F238E27FC236}">
              <a16:creationId xmlns:a16="http://schemas.microsoft.com/office/drawing/2014/main" id="{00000000-0008-0000-0D00-0000EB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88" name="image17.jpg">
          <a:extLst>
            <a:ext uri="{FF2B5EF4-FFF2-40B4-BE49-F238E27FC236}">
              <a16:creationId xmlns:a16="http://schemas.microsoft.com/office/drawing/2014/main" id="{00000000-0008-0000-0D00-0000EC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89" name="image3.png">
          <a:extLst>
            <a:ext uri="{FF2B5EF4-FFF2-40B4-BE49-F238E27FC236}">
              <a16:creationId xmlns:a16="http://schemas.microsoft.com/office/drawing/2014/main" id="{00000000-0008-0000-0D00-0000ED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90" name="image17.jpg">
          <a:extLst>
            <a:ext uri="{FF2B5EF4-FFF2-40B4-BE49-F238E27FC236}">
              <a16:creationId xmlns:a16="http://schemas.microsoft.com/office/drawing/2014/main" id="{00000000-0008-0000-0D00-0000EE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591" name="image3.png">
          <a:extLst>
            <a:ext uri="{FF2B5EF4-FFF2-40B4-BE49-F238E27FC236}">
              <a16:creationId xmlns:a16="http://schemas.microsoft.com/office/drawing/2014/main" id="{00000000-0008-0000-0D00-0000EF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92" name="image17.jpg">
          <a:extLst>
            <a:ext uri="{FF2B5EF4-FFF2-40B4-BE49-F238E27FC236}">
              <a16:creationId xmlns:a16="http://schemas.microsoft.com/office/drawing/2014/main" id="{00000000-0008-0000-0D00-0000F0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93" name="image3.png">
          <a:extLst>
            <a:ext uri="{FF2B5EF4-FFF2-40B4-BE49-F238E27FC236}">
              <a16:creationId xmlns:a16="http://schemas.microsoft.com/office/drawing/2014/main" id="{00000000-0008-0000-0D00-0000F1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94" name="image17.jpg">
          <a:extLst>
            <a:ext uri="{FF2B5EF4-FFF2-40B4-BE49-F238E27FC236}">
              <a16:creationId xmlns:a16="http://schemas.microsoft.com/office/drawing/2014/main" id="{00000000-0008-0000-0D00-0000F2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95" name="image3.png">
          <a:extLst>
            <a:ext uri="{FF2B5EF4-FFF2-40B4-BE49-F238E27FC236}">
              <a16:creationId xmlns:a16="http://schemas.microsoft.com/office/drawing/2014/main" id="{00000000-0008-0000-0D00-0000F3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96" name="image17.jpg">
          <a:extLst>
            <a:ext uri="{FF2B5EF4-FFF2-40B4-BE49-F238E27FC236}">
              <a16:creationId xmlns:a16="http://schemas.microsoft.com/office/drawing/2014/main" id="{00000000-0008-0000-0D00-0000F4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97" name="image3.png">
          <a:extLst>
            <a:ext uri="{FF2B5EF4-FFF2-40B4-BE49-F238E27FC236}">
              <a16:creationId xmlns:a16="http://schemas.microsoft.com/office/drawing/2014/main" id="{00000000-0008-0000-0D00-0000F5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98" name="image17.jpg">
          <a:extLst>
            <a:ext uri="{FF2B5EF4-FFF2-40B4-BE49-F238E27FC236}">
              <a16:creationId xmlns:a16="http://schemas.microsoft.com/office/drawing/2014/main" id="{00000000-0008-0000-0D00-0000F6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599" name="image3.png">
          <a:extLst>
            <a:ext uri="{FF2B5EF4-FFF2-40B4-BE49-F238E27FC236}">
              <a16:creationId xmlns:a16="http://schemas.microsoft.com/office/drawing/2014/main" id="{00000000-0008-0000-0D00-0000F7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00" name="image17.jpg">
          <a:extLst>
            <a:ext uri="{FF2B5EF4-FFF2-40B4-BE49-F238E27FC236}">
              <a16:creationId xmlns:a16="http://schemas.microsoft.com/office/drawing/2014/main" id="{00000000-0008-0000-0D00-0000F8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01" name="image3.png">
          <a:extLst>
            <a:ext uri="{FF2B5EF4-FFF2-40B4-BE49-F238E27FC236}">
              <a16:creationId xmlns:a16="http://schemas.microsoft.com/office/drawing/2014/main" id="{00000000-0008-0000-0D00-0000F9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02" name="image17.jpg">
          <a:extLst>
            <a:ext uri="{FF2B5EF4-FFF2-40B4-BE49-F238E27FC236}">
              <a16:creationId xmlns:a16="http://schemas.microsoft.com/office/drawing/2014/main" id="{00000000-0008-0000-0D00-0000FA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03" name="image3.png">
          <a:extLst>
            <a:ext uri="{FF2B5EF4-FFF2-40B4-BE49-F238E27FC236}">
              <a16:creationId xmlns:a16="http://schemas.microsoft.com/office/drawing/2014/main" id="{00000000-0008-0000-0D00-0000FB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04" name="image17.jpg">
          <a:extLst>
            <a:ext uri="{FF2B5EF4-FFF2-40B4-BE49-F238E27FC236}">
              <a16:creationId xmlns:a16="http://schemas.microsoft.com/office/drawing/2014/main" id="{00000000-0008-0000-0D00-0000FC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05" name="image3.png">
          <a:extLst>
            <a:ext uri="{FF2B5EF4-FFF2-40B4-BE49-F238E27FC236}">
              <a16:creationId xmlns:a16="http://schemas.microsoft.com/office/drawing/2014/main" id="{00000000-0008-0000-0D00-0000FD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606" name="image17.jpg">
          <a:extLst>
            <a:ext uri="{FF2B5EF4-FFF2-40B4-BE49-F238E27FC236}">
              <a16:creationId xmlns:a16="http://schemas.microsoft.com/office/drawing/2014/main" id="{00000000-0008-0000-0D00-0000FE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07" name="image3.png">
          <a:extLst>
            <a:ext uri="{FF2B5EF4-FFF2-40B4-BE49-F238E27FC236}">
              <a16:creationId xmlns:a16="http://schemas.microsoft.com/office/drawing/2014/main" id="{00000000-0008-0000-0D00-0000FF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08" name="image17.jpg">
          <a:extLst>
            <a:ext uri="{FF2B5EF4-FFF2-40B4-BE49-F238E27FC236}">
              <a16:creationId xmlns:a16="http://schemas.microsoft.com/office/drawing/2014/main" id="{00000000-0008-0000-0D00-000000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09" name="image3.png">
          <a:extLst>
            <a:ext uri="{FF2B5EF4-FFF2-40B4-BE49-F238E27FC236}">
              <a16:creationId xmlns:a16="http://schemas.microsoft.com/office/drawing/2014/main" id="{00000000-0008-0000-0D00-000001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10" name="image17.jpg">
          <a:extLst>
            <a:ext uri="{FF2B5EF4-FFF2-40B4-BE49-F238E27FC236}">
              <a16:creationId xmlns:a16="http://schemas.microsoft.com/office/drawing/2014/main" id="{00000000-0008-0000-0D00-000002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11" name="image3.png">
          <a:extLst>
            <a:ext uri="{FF2B5EF4-FFF2-40B4-BE49-F238E27FC236}">
              <a16:creationId xmlns:a16="http://schemas.microsoft.com/office/drawing/2014/main" id="{00000000-0008-0000-0D00-000003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12" name="image17.jpg">
          <a:extLst>
            <a:ext uri="{FF2B5EF4-FFF2-40B4-BE49-F238E27FC236}">
              <a16:creationId xmlns:a16="http://schemas.microsoft.com/office/drawing/2014/main" id="{00000000-0008-0000-0D00-000004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13" name="image3.png">
          <a:extLst>
            <a:ext uri="{FF2B5EF4-FFF2-40B4-BE49-F238E27FC236}">
              <a16:creationId xmlns:a16="http://schemas.microsoft.com/office/drawing/2014/main" id="{00000000-0008-0000-0D00-000005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614" name="image17.jpg">
          <a:extLst>
            <a:ext uri="{FF2B5EF4-FFF2-40B4-BE49-F238E27FC236}">
              <a16:creationId xmlns:a16="http://schemas.microsoft.com/office/drawing/2014/main" id="{00000000-0008-0000-0D00-000006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15" name="image3.png">
          <a:extLst>
            <a:ext uri="{FF2B5EF4-FFF2-40B4-BE49-F238E27FC236}">
              <a16:creationId xmlns:a16="http://schemas.microsoft.com/office/drawing/2014/main" id="{00000000-0008-0000-0D00-000007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16" name="image17.jpg">
          <a:extLst>
            <a:ext uri="{FF2B5EF4-FFF2-40B4-BE49-F238E27FC236}">
              <a16:creationId xmlns:a16="http://schemas.microsoft.com/office/drawing/2014/main" id="{00000000-0008-0000-0D00-000008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17" name="image3.png">
          <a:extLst>
            <a:ext uri="{FF2B5EF4-FFF2-40B4-BE49-F238E27FC236}">
              <a16:creationId xmlns:a16="http://schemas.microsoft.com/office/drawing/2014/main" id="{00000000-0008-0000-0D00-000009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18" name="image17.jpg">
          <a:extLst>
            <a:ext uri="{FF2B5EF4-FFF2-40B4-BE49-F238E27FC236}">
              <a16:creationId xmlns:a16="http://schemas.microsoft.com/office/drawing/2014/main" id="{00000000-0008-0000-0D00-00000A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19" name="image3.png">
          <a:extLst>
            <a:ext uri="{FF2B5EF4-FFF2-40B4-BE49-F238E27FC236}">
              <a16:creationId xmlns:a16="http://schemas.microsoft.com/office/drawing/2014/main" id="{00000000-0008-0000-0D00-00000B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20" name="image17.jpg">
          <a:extLst>
            <a:ext uri="{FF2B5EF4-FFF2-40B4-BE49-F238E27FC236}">
              <a16:creationId xmlns:a16="http://schemas.microsoft.com/office/drawing/2014/main" id="{00000000-0008-0000-0D00-00000C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21" name="image3.png">
          <a:extLst>
            <a:ext uri="{FF2B5EF4-FFF2-40B4-BE49-F238E27FC236}">
              <a16:creationId xmlns:a16="http://schemas.microsoft.com/office/drawing/2014/main" id="{00000000-0008-0000-0D00-00000D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622" name="image17.jpg">
          <a:extLst>
            <a:ext uri="{FF2B5EF4-FFF2-40B4-BE49-F238E27FC236}">
              <a16:creationId xmlns:a16="http://schemas.microsoft.com/office/drawing/2014/main" id="{00000000-0008-0000-0D00-00000E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23" name="image3.png">
          <a:extLst>
            <a:ext uri="{FF2B5EF4-FFF2-40B4-BE49-F238E27FC236}">
              <a16:creationId xmlns:a16="http://schemas.microsoft.com/office/drawing/2014/main" id="{00000000-0008-0000-0D00-00000F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24" name="image17.jpg">
          <a:extLst>
            <a:ext uri="{FF2B5EF4-FFF2-40B4-BE49-F238E27FC236}">
              <a16:creationId xmlns:a16="http://schemas.microsoft.com/office/drawing/2014/main" id="{00000000-0008-0000-0D00-000010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25" name="image3.png">
          <a:extLst>
            <a:ext uri="{FF2B5EF4-FFF2-40B4-BE49-F238E27FC236}">
              <a16:creationId xmlns:a16="http://schemas.microsoft.com/office/drawing/2014/main" id="{00000000-0008-0000-0D00-000011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26" name="image17.jpg">
          <a:extLst>
            <a:ext uri="{FF2B5EF4-FFF2-40B4-BE49-F238E27FC236}">
              <a16:creationId xmlns:a16="http://schemas.microsoft.com/office/drawing/2014/main" id="{00000000-0008-0000-0D00-000012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27" name="image3.png">
          <a:extLst>
            <a:ext uri="{FF2B5EF4-FFF2-40B4-BE49-F238E27FC236}">
              <a16:creationId xmlns:a16="http://schemas.microsoft.com/office/drawing/2014/main" id="{00000000-0008-0000-0D00-000013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28" name="image17.jpg">
          <a:extLst>
            <a:ext uri="{FF2B5EF4-FFF2-40B4-BE49-F238E27FC236}">
              <a16:creationId xmlns:a16="http://schemas.microsoft.com/office/drawing/2014/main" id="{00000000-0008-0000-0D00-000014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29" name="image3.png">
          <a:extLst>
            <a:ext uri="{FF2B5EF4-FFF2-40B4-BE49-F238E27FC236}">
              <a16:creationId xmlns:a16="http://schemas.microsoft.com/office/drawing/2014/main" id="{00000000-0008-0000-0D00-000015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630" name="image17.jpg">
          <a:extLst>
            <a:ext uri="{FF2B5EF4-FFF2-40B4-BE49-F238E27FC236}">
              <a16:creationId xmlns:a16="http://schemas.microsoft.com/office/drawing/2014/main" id="{00000000-0008-0000-0D00-000016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31" name="image3.png">
          <a:extLst>
            <a:ext uri="{FF2B5EF4-FFF2-40B4-BE49-F238E27FC236}">
              <a16:creationId xmlns:a16="http://schemas.microsoft.com/office/drawing/2014/main" id="{00000000-0008-0000-0D00-000017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32" name="image17.jpg">
          <a:extLst>
            <a:ext uri="{FF2B5EF4-FFF2-40B4-BE49-F238E27FC236}">
              <a16:creationId xmlns:a16="http://schemas.microsoft.com/office/drawing/2014/main" id="{00000000-0008-0000-0D00-000018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33" name="image3.png">
          <a:extLst>
            <a:ext uri="{FF2B5EF4-FFF2-40B4-BE49-F238E27FC236}">
              <a16:creationId xmlns:a16="http://schemas.microsoft.com/office/drawing/2014/main" id="{00000000-0008-0000-0D00-000019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34" name="image17.jpg">
          <a:extLst>
            <a:ext uri="{FF2B5EF4-FFF2-40B4-BE49-F238E27FC236}">
              <a16:creationId xmlns:a16="http://schemas.microsoft.com/office/drawing/2014/main" id="{00000000-0008-0000-0D00-00001A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35" name="image3.png">
          <a:extLst>
            <a:ext uri="{FF2B5EF4-FFF2-40B4-BE49-F238E27FC236}">
              <a16:creationId xmlns:a16="http://schemas.microsoft.com/office/drawing/2014/main" id="{00000000-0008-0000-0D00-00001B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36" name="image17.jpg">
          <a:extLst>
            <a:ext uri="{FF2B5EF4-FFF2-40B4-BE49-F238E27FC236}">
              <a16:creationId xmlns:a16="http://schemas.microsoft.com/office/drawing/2014/main" id="{00000000-0008-0000-0D00-00001C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37" name="image3.png">
          <a:extLst>
            <a:ext uri="{FF2B5EF4-FFF2-40B4-BE49-F238E27FC236}">
              <a16:creationId xmlns:a16="http://schemas.microsoft.com/office/drawing/2014/main" id="{00000000-0008-0000-0D00-00001D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638" name="image17.jpg">
          <a:extLst>
            <a:ext uri="{FF2B5EF4-FFF2-40B4-BE49-F238E27FC236}">
              <a16:creationId xmlns:a16="http://schemas.microsoft.com/office/drawing/2014/main" id="{00000000-0008-0000-0D00-00001E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639" name="image3.png">
          <a:extLst>
            <a:ext uri="{FF2B5EF4-FFF2-40B4-BE49-F238E27FC236}">
              <a16:creationId xmlns:a16="http://schemas.microsoft.com/office/drawing/2014/main" id="{00000000-0008-0000-0D00-00001F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40" name="image17.jpg">
          <a:extLst>
            <a:ext uri="{FF2B5EF4-FFF2-40B4-BE49-F238E27FC236}">
              <a16:creationId xmlns:a16="http://schemas.microsoft.com/office/drawing/2014/main" id="{00000000-0008-0000-0D00-000020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41" name="image3.png">
          <a:extLst>
            <a:ext uri="{FF2B5EF4-FFF2-40B4-BE49-F238E27FC236}">
              <a16:creationId xmlns:a16="http://schemas.microsoft.com/office/drawing/2014/main" id="{00000000-0008-0000-0D00-000021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42" name="image17.jpg">
          <a:extLst>
            <a:ext uri="{FF2B5EF4-FFF2-40B4-BE49-F238E27FC236}">
              <a16:creationId xmlns:a16="http://schemas.microsoft.com/office/drawing/2014/main" id="{00000000-0008-0000-0D00-000022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43" name="image3.png">
          <a:extLst>
            <a:ext uri="{FF2B5EF4-FFF2-40B4-BE49-F238E27FC236}">
              <a16:creationId xmlns:a16="http://schemas.microsoft.com/office/drawing/2014/main" id="{00000000-0008-0000-0D00-000023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44" name="image17.jpg">
          <a:extLst>
            <a:ext uri="{FF2B5EF4-FFF2-40B4-BE49-F238E27FC236}">
              <a16:creationId xmlns:a16="http://schemas.microsoft.com/office/drawing/2014/main" id="{00000000-0008-0000-0D00-000024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45" name="image3.png">
          <a:extLst>
            <a:ext uri="{FF2B5EF4-FFF2-40B4-BE49-F238E27FC236}">
              <a16:creationId xmlns:a16="http://schemas.microsoft.com/office/drawing/2014/main" id="{00000000-0008-0000-0D00-000025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646" name="image17.jpg">
          <a:extLst>
            <a:ext uri="{FF2B5EF4-FFF2-40B4-BE49-F238E27FC236}">
              <a16:creationId xmlns:a16="http://schemas.microsoft.com/office/drawing/2014/main" id="{00000000-0008-0000-0D00-000026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647" name="image3.png">
          <a:extLst>
            <a:ext uri="{FF2B5EF4-FFF2-40B4-BE49-F238E27FC236}">
              <a16:creationId xmlns:a16="http://schemas.microsoft.com/office/drawing/2014/main" id="{00000000-0008-0000-0D00-000027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48" name="image17.jpg">
          <a:extLst>
            <a:ext uri="{FF2B5EF4-FFF2-40B4-BE49-F238E27FC236}">
              <a16:creationId xmlns:a16="http://schemas.microsoft.com/office/drawing/2014/main" id="{00000000-0008-0000-0D00-000028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49" name="image3.png">
          <a:extLst>
            <a:ext uri="{FF2B5EF4-FFF2-40B4-BE49-F238E27FC236}">
              <a16:creationId xmlns:a16="http://schemas.microsoft.com/office/drawing/2014/main" id="{00000000-0008-0000-0D00-000029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50" name="image17.jpg">
          <a:extLst>
            <a:ext uri="{FF2B5EF4-FFF2-40B4-BE49-F238E27FC236}">
              <a16:creationId xmlns:a16="http://schemas.microsoft.com/office/drawing/2014/main" id="{00000000-0008-0000-0D00-00002A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51" name="image3.png">
          <a:extLst>
            <a:ext uri="{FF2B5EF4-FFF2-40B4-BE49-F238E27FC236}">
              <a16:creationId xmlns:a16="http://schemas.microsoft.com/office/drawing/2014/main" id="{00000000-0008-0000-0D00-00002B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52" name="image17.jpg">
          <a:extLst>
            <a:ext uri="{FF2B5EF4-FFF2-40B4-BE49-F238E27FC236}">
              <a16:creationId xmlns:a16="http://schemas.microsoft.com/office/drawing/2014/main" id="{00000000-0008-0000-0D00-00002C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53" name="image3.png">
          <a:extLst>
            <a:ext uri="{FF2B5EF4-FFF2-40B4-BE49-F238E27FC236}">
              <a16:creationId xmlns:a16="http://schemas.microsoft.com/office/drawing/2014/main" id="{00000000-0008-0000-0D00-00002D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4654" name="image17.jpg">
          <a:extLst>
            <a:ext uri="{FF2B5EF4-FFF2-40B4-BE49-F238E27FC236}">
              <a16:creationId xmlns:a16="http://schemas.microsoft.com/office/drawing/2014/main" id="{00000000-0008-0000-0D00-00002E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55" name="image3.png">
          <a:extLst>
            <a:ext uri="{FF2B5EF4-FFF2-40B4-BE49-F238E27FC236}">
              <a16:creationId xmlns:a16="http://schemas.microsoft.com/office/drawing/2014/main" id="{00000000-0008-0000-0D00-00002F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56" name="image17.jpg">
          <a:extLst>
            <a:ext uri="{FF2B5EF4-FFF2-40B4-BE49-F238E27FC236}">
              <a16:creationId xmlns:a16="http://schemas.microsoft.com/office/drawing/2014/main" id="{00000000-0008-0000-0D00-000030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57" name="image3.png">
          <a:extLst>
            <a:ext uri="{FF2B5EF4-FFF2-40B4-BE49-F238E27FC236}">
              <a16:creationId xmlns:a16="http://schemas.microsoft.com/office/drawing/2014/main" id="{00000000-0008-0000-0D00-000031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58" name="image17.jpg">
          <a:extLst>
            <a:ext uri="{FF2B5EF4-FFF2-40B4-BE49-F238E27FC236}">
              <a16:creationId xmlns:a16="http://schemas.microsoft.com/office/drawing/2014/main" id="{00000000-0008-0000-0D00-000032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59" name="image3.png">
          <a:extLst>
            <a:ext uri="{FF2B5EF4-FFF2-40B4-BE49-F238E27FC236}">
              <a16:creationId xmlns:a16="http://schemas.microsoft.com/office/drawing/2014/main" id="{00000000-0008-0000-0D00-000033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60" name="image17.jpg">
          <a:extLst>
            <a:ext uri="{FF2B5EF4-FFF2-40B4-BE49-F238E27FC236}">
              <a16:creationId xmlns:a16="http://schemas.microsoft.com/office/drawing/2014/main" id="{00000000-0008-0000-0D00-000034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61" name="image3.png">
          <a:extLst>
            <a:ext uri="{FF2B5EF4-FFF2-40B4-BE49-F238E27FC236}">
              <a16:creationId xmlns:a16="http://schemas.microsoft.com/office/drawing/2014/main" id="{00000000-0008-0000-0D00-000035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4662" name="image17.jpg">
          <a:extLst>
            <a:ext uri="{FF2B5EF4-FFF2-40B4-BE49-F238E27FC236}">
              <a16:creationId xmlns:a16="http://schemas.microsoft.com/office/drawing/2014/main" id="{00000000-0008-0000-0D00-000036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63" name="image3.png">
          <a:extLst>
            <a:ext uri="{FF2B5EF4-FFF2-40B4-BE49-F238E27FC236}">
              <a16:creationId xmlns:a16="http://schemas.microsoft.com/office/drawing/2014/main" id="{00000000-0008-0000-0D00-000037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64" name="image17.jpg">
          <a:extLst>
            <a:ext uri="{FF2B5EF4-FFF2-40B4-BE49-F238E27FC236}">
              <a16:creationId xmlns:a16="http://schemas.microsoft.com/office/drawing/2014/main" id="{00000000-0008-0000-0D00-000038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65" name="image3.png">
          <a:extLst>
            <a:ext uri="{FF2B5EF4-FFF2-40B4-BE49-F238E27FC236}">
              <a16:creationId xmlns:a16="http://schemas.microsoft.com/office/drawing/2014/main" id="{00000000-0008-0000-0D00-000039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66" name="image17.jpg">
          <a:extLst>
            <a:ext uri="{FF2B5EF4-FFF2-40B4-BE49-F238E27FC236}">
              <a16:creationId xmlns:a16="http://schemas.microsoft.com/office/drawing/2014/main" id="{00000000-0008-0000-0D00-00003A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67" name="image3.png">
          <a:extLst>
            <a:ext uri="{FF2B5EF4-FFF2-40B4-BE49-F238E27FC236}">
              <a16:creationId xmlns:a16="http://schemas.microsoft.com/office/drawing/2014/main" id="{00000000-0008-0000-0D00-00003B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68" name="image17.jpg">
          <a:extLst>
            <a:ext uri="{FF2B5EF4-FFF2-40B4-BE49-F238E27FC236}">
              <a16:creationId xmlns:a16="http://schemas.microsoft.com/office/drawing/2014/main" id="{00000000-0008-0000-0D00-00003C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69" name="image3.png">
          <a:extLst>
            <a:ext uri="{FF2B5EF4-FFF2-40B4-BE49-F238E27FC236}">
              <a16:creationId xmlns:a16="http://schemas.microsoft.com/office/drawing/2014/main" id="{00000000-0008-0000-0D00-00003D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670" name="image17.jpg">
          <a:extLst>
            <a:ext uri="{FF2B5EF4-FFF2-40B4-BE49-F238E27FC236}">
              <a16:creationId xmlns:a16="http://schemas.microsoft.com/office/drawing/2014/main" id="{00000000-0008-0000-0D00-00003E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71" name="image3.png">
          <a:extLst>
            <a:ext uri="{FF2B5EF4-FFF2-40B4-BE49-F238E27FC236}">
              <a16:creationId xmlns:a16="http://schemas.microsoft.com/office/drawing/2014/main" id="{00000000-0008-0000-0D00-00003F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72" name="image17.jpg">
          <a:extLst>
            <a:ext uri="{FF2B5EF4-FFF2-40B4-BE49-F238E27FC236}">
              <a16:creationId xmlns:a16="http://schemas.microsoft.com/office/drawing/2014/main" id="{00000000-0008-0000-0D00-000040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73" name="image3.png">
          <a:extLst>
            <a:ext uri="{FF2B5EF4-FFF2-40B4-BE49-F238E27FC236}">
              <a16:creationId xmlns:a16="http://schemas.microsoft.com/office/drawing/2014/main" id="{00000000-0008-0000-0D00-000041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74" name="image17.jpg">
          <a:extLst>
            <a:ext uri="{FF2B5EF4-FFF2-40B4-BE49-F238E27FC236}">
              <a16:creationId xmlns:a16="http://schemas.microsoft.com/office/drawing/2014/main" id="{00000000-0008-0000-0D00-000042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75" name="image3.png">
          <a:extLst>
            <a:ext uri="{FF2B5EF4-FFF2-40B4-BE49-F238E27FC236}">
              <a16:creationId xmlns:a16="http://schemas.microsoft.com/office/drawing/2014/main" id="{00000000-0008-0000-0D00-000043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76" name="image17.jpg">
          <a:extLst>
            <a:ext uri="{FF2B5EF4-FFF2-40B4-BE49-F238E27FC236}">
              <a16:creationId xmlns:a16="http://schemas.microsoft.com/office/drawing/2014/main" id="{00000000-0008-0000-0D00-000044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77" name="image3.png">
          <a:extLst>
            <a:ext uri="{FF2B5EF4-FFF2-40B4-BE49-F238E27FC236}">
              <a16:creationId xmlns:a16="http://schemas.microsoft.com/office/drawing/2014/main" id="{00000000-0008-0000-0D00-000045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678" name="image17.jpg">
          <a:extLst>
            <a:ext uri="{FF2B5EF4-FFF2-40B4-BE49-F238E27FC236}">
              <a16:creationId xmlns:a16="http://schemas.microsoft.com/office/drawing/2014/main" id="{00000000-0008-0000-0D00-000046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79" name="image3.png">
          <a:extLst>
            <a:ext uri="{FF2B5EF4-FFF2-40B4-BE49-F238E27FC236}">
              <a16:creationId xmlns:a16="http://schemas.microsoft.com/office/drawing/2014/main" id="{00000000-0008-0000-0D00-000047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80" name="image17.jpg">
          <a:extLst>
            <a:ext uri="{FF2B5EF4-FFF2-40B4-BE49-F238E27FC236}">
              <a16:creationId xmlns:a16="http://schemas.microsoft.com/office/drawing/2014/main" id="{00000000-0008-0000-0D00-000048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81" name="image3.png">
          <a:extLst>
            <a:ext uri="{FF2B5EF4-FFF2-40B4-BE49-F238E27FC236}">
              <a16:creationId xmlns:a16="http://schemas.microsoft.com/office/drawing/2014/main" id="{00000000-0008-0000-0D00-000049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82" name="image17.jpg">
          <a:extLst>
            <a:ext uri="{FF2B5EF4-FFF2-40B4-BE49-F238E27FC236}">
              <a16:creationId xmlns:a16="http://schemas.microsoft.com/office/drawing/2014/main" id="{00000000-0008-0000-0D00-00004A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83" name="image3.png">
          <a:extLst>
            <a:ext uri="{FF2B5EF4-FFF2-40B4-BE49-F238E27FC236}">
              <a16:creationId xmlns:a16="http://schemas.microsoft.com/office/drawing/2014/main" id="{00000000-0008-0000-0D00-00004B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84" name="image17.jpg">
          <a:extLst>
            <a:ext uri="{FF2B5EF4-FFF2-40B4-BE49-F238E27FC236}">
              <a16:creationId xmlns:a16="http://schemas.microsoft.com/office/drawing/2014/main" id="{00000000-0008-0000-0D00-00004C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85" name="image3.png">
          <a:extLst>
            <a:ext uri="{FF2B5EF4-FFF2-40B4-BE49-F238E27FC236}">
              <a16:creationId xmlns:a16="http://schemas.microsoft.com/office/drawing/2014/main" id="{00000000-0008-0000-0D00-00004D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686" name="image17.jpg">
          <a:extLst>
            <a:ext uri="{FF2B5EF4-FFF2-40B4-BE49-F238E27FC236}">
              <a16:creationId xmlns:a16="http://schemas.microsoft.com/office/drawing/2014/main" id="{00000000-0008-0000-0D00-00004E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87" name="image3.png">
          <a:extLst>
            <a:ext uri="{FF2B5EF4-FFF2-40B4-BE49-F238E27FC236}">
              <a16:creationId xmlns:a16="http://schemas.microsoft.com/office/drawing/2014/main" id="{00000000-0008-0000-0D00-00004F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88" name="image17.jpg">
          <a:extLst>
            <a:ext uri="{FF2B5EF4-FFF2-40B4-BE49-F238E27FC236}">
              <a16:creationId xmlns:a16="http://schemas.microsoft.com/office/drawing/2014/main" id="{00000000-0008-0000-0D00-000050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89" name="image3.png">
          <a:extLst>
            <a:ext uri="{FF2B5EF4-FFF2-40B4-BE49-F238E27FC236}">
              <a16:creationId xmlns:a16="http://schemas.microsoft.com/office/drawing/2014/main" id="{00000000-0008-0000-0D00-000051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90" name="image17.jpg">
          <a:extLst>
            <a:ext uri="{FF2B5EF4-FFF2-40B4-BE49-F238E27FC236}">
              <a16:creationId xmlns:a16="http://schemas.microsoft.com/office/drawing/2014/main" id="{00000000-0008-0000-0D00-000052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91" name="image3.png">
          <a:extLst>
            <a:ext uri="{FF2B5EF4-FFF2-40B4-BE49-F238E27FC236}">
              <a16:creationId xmlns:a16="http://schemas.microsoft.com/office/drawing/2014/main" id="{00000000-0008-0000-0D00-000053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92" name="image17.jpg">
          <a:extLst>
            <a:ext uri="{FF2B5EF4-FFF2-40B4-BE49-F238E27FC236}">
              <a16:creationId xmlns:a16="http://schemas.microsoft.com/office/drawing/2014/main" id="{00000000-0008-0000-0D00-000054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93" name="image3.png">
          <a:extLst>
            <a:ext uri="{FF2B5EF4-FFF2-40B4-BE49-F238E27FC236}">
              <a16:creationId xmlns:a16="http://schemas.microsoft.com/office/drawing/2014/main" id="{00000000-0008-0000-0D00-000055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694" name="image17.jpg">
          <a:extLst>
            <a:ext uri="{FF2B5EF4-FFF2-40B4-BE49-F238E27FC236}">
              <a16:creationId xmlns:a16="http://schemas.microsoft.com/office/drawing/2014/main" id="{00000000-0008-0000-0D00-000056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95" name="image3.png">
          <a:extLst>
            <a:ext uri="{FF2B5EF4-FFF2-40B4-BE49-F238E27FC236}">
              <a16:creationId xmlns:a16="http://schemas.microsoft.com/office/drawing/2014/main" id="{00000000-0008-0000-0D00-000057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96" name="image17.jpg">
          <a:extLst>
            <a:ext uri="{FF2B5EF4-FFF2-40B4-BE49-F238E27FC236}">
              <a16:creationId xmlns:a16="http://schemas.microsoft.com/office/drawing/2014/main" id="{00000000-0008-0000-0D00-000058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97" name="image3.png">
          <a:extLst>
            <a:ext uri="{FF2B5EF4-FFF2-40B4-BE49-F238E27FC236}">
              <a16:creationId xmlns:a16="http://schemas.microsoft.com/office/drawing/2014/main" id="{00000000-0008-0000-0D00-000059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98" name="image17.jpg">
          <a:extLst>
            <a:ext uri="{FF2B5EF4-FFF2-40B4-BE49-F238E27FC236}">
              <a16:creationId xmlns:a16="http://schemas.microsoft.com/office/drawing/2014/main" id="{00000000-0008-0000-0D00-00005A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99" name="image3.png">
          <a:extLst>
            <a:ext uri="{FF2B5EF4-FFF2-40B4-BE49-F238E27FC236}">
              <a16:creationId xmlns:a16="http://schemas.microsoft.com/office/drawing/2014/main" id="{00000000-0008-0000-0D00-00005B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00" name="image17.jpg">
          <a:extLst>
            <a:ext uri="{FF2B5EF4-FFF2-40B4-BE49-F238E27FC236}">
              <a16:creationId xmlns:a16="http://schemas.microsoft.com/office/drawing/2014/main" id="{00000000-0008-0000-0D00-00005C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01" name="image3.png">
          <a:extLst>
            <a:ext uri="{FF2B5EF4-FFF2-40B4-BE49-F238E27FC236}">
              <a16:creationId xmlns:a16="http://schemas.microsoft.com/office/drawing/2014/main" id="{00000000-0008-0000-0D00-00005D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02" name="image17.jpg">
          <a:extLst>
            <a:ext uri="{FF2B5EF4-FFF2-40B4-BE49-F238E27FC236}">
              <a16:creationId xmlns:a16="http://schemas.microsoft.com/office/drawing/2014/main" id="{00000000-0008-0000-0D00-00005E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03" name="image3.png">
          <a:extLst>
            <a:ext uri="{FF2B5EF4-FFF2-40B4-BE49-F238E27FC236}">
              <a16:creationId xmlns:a16="http://schemas.microsoft.com/office/drawing/2014/main" id="{00000000-0008-0000-0D00-00005F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04" name="image17.jpg">
          <a:extLst>
            <a:ext uri="{FF2B5EF4-FFF2-40B4-BE49-F238E27FC236}">
              <a16:creationId xmlns:a16="http://schemas.microsoft.com/office/drawing/2014/main" id="{00000000-0008-0000-0D00-000060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05" name="image3.png">
          <a:extLst>
            <a:ext uri="{FF2B5EF4-FFF2-40B4-BE49-F238E27FC236}">
              <a16:creationId xmlns:a16="http://schemas.microsoft.com/office/drawing/2014/main" id="{00000000-0008-0000-0D00-000061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06" name="image17.jpg">
          <a:extLst>
            <a:ext uri="{FF2B5EF4-FFF2-40B4-BE49-F238E27FC236}">
              <a16:creationId xmlns:a16="http://schemas.microsoft.com/office/drawing/2014/main" id="{00000000-0008-0000-0D00-000062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07" name="image3.png">
          <a:extLst>
            <a:ext uri="{FF2B5EF4-FFF2-40B4-BE49-F238E27FC236}">
              <a16:creationId xmlns:a16="http://schemas.microsoft.com/office/drawing/2014/main" id="{00000000-0008-0000-0D00-000063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08" name="image17.jpg">
          <a:extLst>
            <a:ext uri="{FF2B5EF4-FFF2-40B4-BE49-F238E27FC236}">
              <a16:creationId xmlns:a16="http://schemas.microsoft.com/office/drawing/2014/main" id="{00000000-0008-0000-0D00-000064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09" name="image3.png">
          <a:extLst>
            <a:ext uri="{FF2B5EF4-FFF2-40B4-BE49-F238E27FC236}">
              <a16:creationId xmlns:a16="http://schemas.microsoft.com/office/drawing/2014/main" id="{00000000-0008-0000-0D00-000065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10" name="image17.jpg">
          <a:extLst>
            <a:ext uri="{FF2B5EF4-FFF2-40B4-BE49-F238E27FC236}">
              <a16:creationId xmlns:a16="http://schemas.microsoft.com/office/drawing/2014/main" id="{00000000-0008-0000-0D00-000066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11" name="image3.png">
          <a:extLst>
            <a:ext uri="{FF2B5EF4-FFF2-40B4-BE49-F238E27FC236}">
              <a16:creationId xmlns:a16="http://schemas.microsoft.com/office/drawing/2014/main" id="{00000000-0008-0000-0D00-000067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12" name="image17.jpg">
          <a:extLst>
            <a:ext uri="{FF2B5EF4-FFF2-40B4-BE49-F238E27FC236}">
              <a16:creationId xmlns:a16="http://schemas.microsoft.com/office/drawing/2014/main" id="{00000000-0008-0000-0D00-000068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13" name="image3.png">
          <a:extLst>
            <a:ext uri="{FF2B5EF4-FFF2-40B4-BE49-F238E27FC236}">
              <a16:creationId xmlns:a16="http://schemas.microsoft.com/office/drawing/2014/main" id="{00000000-0008-0000-0D00-000069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14" name="image17.jpg">
          <a:extLst>
            <a:ext uri="{FF2B5EF4-FFF2-40B4-BE49-F238E27FC236}">
              <a16:creationId xmlns:a16="http://schemas.microsoft.com/office/drawing/2014/main" id="{00000000-0008-0000-0D00-00006A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15" name="image3.png">
          <a:extLst>
            <a:ext uri="{FF2B5EF4-FFF2-40B4-BE49-F238E27FC236}">
              <a16:creationId xmlns:a16="http://schemas.microsoft.com/office/drawing/2014/main" id="{00000000-0008-0000-0D00-00006B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16" name="image17.jpg">
          <a:extLst>
            <a:ext uri="{FF2B5EF4-FFF2-40B4-BE49-F238E27FC236}">
              <a16:creationId xmlns:a16="http://schemas.microsoft.com/office/drawing/2014/main" id="{00000000-0008-0000-0D00-00006C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17" name="image3.png">
          <a:extLst>
            <a:ext uri="{FF2B5EF4-FFF2-40B4-BE49-F238E27FC236}">
              <a16:creationId xmlns:a16="http://schemas.microsoft.com/office/drawing/2014/main" id="{00000000-0008-0000-0D00-00006D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18" name="image17.jpg">
          <a:extLst>
            <a:ext uri="{FF2B5EF4-FFF2-40B4-BE49-F238E27FC236}">
              <a16:creationId xmlns:a16="http://schemas.microsoft.com/office/drawing/2014/main" id="{00000000-0008-0000-0D00-00006E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19" name="image3.png">
          <a:extLst>
            <a:ext uri="{FF2B5EF4-FFF2-40B4-BE49-F238E27FC236}">
              <a16:creationId xmlns:a16="http://schemas.microsoft.com/office/drawing/2014/main" id="{00000000-0008-0000-0D00-00006F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20" name="image17.jpg">
          <a:extLst>
            <a:ext uri="{FF2B5EF4-FFF2-40B4-BE49-F238E27FC236}">
              <a16:creationId xmlns:a16="http://schemas.microsoft.com/office/drawing/2014/main" id="{00000000-0008-0000-0D00-000070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21" name="image3.png">
          <a:extLst>
            <a:ext uri="{FF2B5EF4-FFF2-40B4-BE49-F238E27FC236}">
              <a16:creationId xmlns:a16="http://schemas.microsoft.com/office/drawing/2014/main" id="{00000000-0008-0000-0D00-000071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22" name="image17.jpg">
          <a:extLst>
            <a:ext uri="{FF2B5EF4-FFF2-40B4-BE49-F238E27FC236}">
              <a16:creationId xmlns:a16="http://schemas.microsoft.com/office/drawing/2014/main" id="{00000000-0008-0000-0D00-000072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23" name="image3.png">
          <a:extLst>
            <a:ext uri="{FF2B5EF4-FFF2-40B4-BE49-F238E27FC236}">
              <a16:creationId xmlns:a16="http://schemas.microsoft.com/office/drawing/2014/main" id="{00000000-0008-0000-0D00-000073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24" name="image17.jpg">
          <a:extLst>
            <a:ext uri="{FF2B5EF4-FFF2-40B4-BE49-F238E27FC236}">
              <a16:creationId xmlns:a16="http://schemas.microsoft.com/office/drawing/2014/main" id="{00000000-0008-0000-0D00-000074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25" name="image3.png">
          <a:extLst>
            <a:ext uri="{FF2B5EF4-FFF2-40B4-BE49-F238E27FC236}">
              <a16:creationId xmlns:a16="http://schemas.microsoft.com/office/drawing/2014/main" id="{00000000-0008-0000-0D00-000075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26" name="image17.jpg">
          <a:extLst>
            <a:ext uri="{FF2B5EF4-FFF2-40B4-BE49-F238E27FC236}">
              <a16:creationId xmlns:a16="http://schemas.microsoft.com/office/drawing/2014/main" id="{00000000-0008-0000-0D00-000076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27" name="image3.png">
          <a:extLst>
            <a:ext uri="{FF2B5EF4-FFF2-40B4-BE49-F238E27FC236}">
              <a16:creationId xmlns:a16="http://schemas.microsoft.com/office/drawing/2014/main" id="{00000000-0008-0000-0D00-000077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28" name="image17.jpg">
          <a:extLst>
            <a:ext uri="{FF2B5EF4-FFF2-40B4-BE49-F238E27FC236}">
              <a16:creationId xmlns:a16="http://schemas.microsoft.com/office/drawing/2014/main" id="{00000000-0008-0000-0D00-000078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29" name="image3.png">
          <a:extLst>
            <a:ext uri="{FF2B5EF4-FFF2-40B4-BE49-F238E27FC236}">
              <a16:creationId xmlns:a16="http://schemas.microsoft.com/office/drawing/2014/main" id="{00000000-0008-0000-0D00-000079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30" name="image17.jpg">
          <a:extLst>
            <a:ext uri="{FF2B5EF4-FFF2-40B4-BE49-F238E27FC236}">
              <a16:creationId xmlns:a16="http://schemas.microsoft.com/office/drawing/2014/main" id="{00000000-0008-0000-0D00-00007A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31" name="image3.png">
          <a:extLst>
            <a:ext uri="{FF2B5EF4-FFF2-40B4-BE49-F238E27FC236}">
              <a16:creationId xmlns:a16="http://schemas.microsoft.com/office/drawing/2014/main" id="{00000000-0008-0000-0D00-00007B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32" name="image17.jpg">
          <a:extLst>
            <a:ext uri="{FF2B5EF4-FFF2-40B4-BE49-F238E27FC236}">
              <a16:creationId xmlns:a16="http://schemas.microsoft.com/office/drawing/2014/main" id="{00000000-0008-0000-0D00-00007C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33" name="image3.png">
          <a:extLst>
            <a:ext uri="{FF2B5EF4-FFF2-40B4-BE49-F238E27FC236}">
              <a16:creationId xmlns:a16="http://schemas.microsoft.com/office/drawing/2014/main" id="{00000000-0008-0000-0D00-00007D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34" name="image17.jpg">
          <a:extLst>
            <a:ext uri="{FF2B5EF4-FFF2-40B4-BE49-F238E27FC236}">
              <a16:creationId xmlns:a16="http://schemas.microsoft.com/office/drawing/2014/main" id="{00000000-0008-0000-0D00-00007E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35" name="image3.png">
          <a:extLst>
            <a:ext uri="{FF2B5EF4-FFF2-40B4-BE49-F238E27FC236}">
              <a16:creationId xmlns:a16="http://schemas.microsoft.com/office/drawing/2014/main" id="{00000000-0008-0000-0D00-00007F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36" name="image17.jpg">
          <a:extLst>
            <a:ext uri="{FF2B5EF4-FFF2-40B4-BE49-F238E27FC236}">
              <a16:creationId xmlns:a16="http://schemas.microsoft.com/office/drawing/2014/main" id="{00000000-0008-0000-0D00-000080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37" name="image3.png">
          <a:extLst>
            <a:ext uri="{FF2B5EF4-FFF2-40B4-BE49-F238E27FC236}">
              <a16:creationId xmlns:a16="http://schemas.microsoft.com/office/drawing/2014/main" id="{00000000-0008-0000-0D00-000081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38" name="image17.jpg">
          <a:extLst>
            <a:ext uri="{FF2B5EF4-FFF2-40B4-BE49-F238E27FC236}">
              <a16:creationId xmlns:a16="http://schemas.microsoft.com/office/drawing/2014/main" id="{00000000-0008-0000-0D00-000082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39" name="image3.png">
          <a:extLst>
            <a:ext uri="{FF2B5EF4-FFF2-40B4-BE49-F238E27FC236}">
              <a16:creationId xmlns:a16="http://schemas.microsoft.com/office/drawing/2014/main" id="{00000000-0008-0000-0D00-000083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40" name="image17.jpg">
          <a:extLst>
            <a:ext uri="{FF2B5EF4-FFF2-40B4-BE49-F238E27FC236}">
              <a16:creationId xmlns:a16="http://schemas.microsoft.com/office/drawing/2014/main" id="{00000000-0008-0000-0D00-000084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41" name="image3.png">
          <a:extLst>
            <a:ext uri="{FF2B5EF4-FFF2-40B4-BE49-F238E27FC236}">
              <a16:creationId xmlns:a16="http://schemas.microsoft.com/office/drawing/2014/main" id="{00000000-0008-0000-0D00-000085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42" name="image17.jpg">
          <a:extLst>
            <a:ext uri="{FF2B5EF4-FFF2-40B4-BE49-F238E27FC236}">
              <a16:creationId xmlns:a16="http://schemas.microsoft.com/office/drawing/2014/main" id="{00000000-0008-0000-0D00-000086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43" name="image3.png">
          <a:extLst>
            <a:ext uri="{FF2B5EF4-FFF2-40B4-BE49-F238E27FC236}">
              <a16:creationId xmlns:a16="http://schemas.microsoft.com/office/drawing/2014/main" id="{00000000-0008-0000-0D00-000087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44" name="image17.jpg">
          <a:extLst>
            <a:ext uri="{FF2B5EF4-FFF2-40B4-BE49-F238E27FC236}">
              <a16:creationId xmlns:a16="http://schemas.microsoft.com/office/drawing/2014/main" id="{00000000-0008-0000-0D00-000088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45" name="image3.png">
          <a:extLst>
            <a:ext uri="{FF2B5EF4-FFF2-40B4-BE49-F238E27FC236}">
              <a16:creationId xmlns:a16="http://schemas.microsoft.com/office/drawing/2014/main" id="{00000000-0008-0000-0D00-000089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46" name="image17.jpg">
          <a:extLst>
            <a:ext uri="{FF2B5EF4-FFF2-40B4-BE49-F238E27FC236}">
              <a16:creationId xmlns:a16="http://schemas.microsoft.com/office/drawing/2014/main" id="{00000000-0008-0000-0D00-00008A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47" name="image3.png">
          <a:extLst>
            <a:ext uri="{FF2B5EF4-FFF2-40B4-BE49-F238E27FC236}">
              <a16:creationId xmlns:a16="http://schemas.microsoft.com/office/drawing/2014/main" id="{00000000-0008-0000-0D00-00008B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48" name="image17.jpg">
          <a:extLst>
            <a:ext uri="{FF2B5EF4-FFF2-40B4-BE49-F238E27FC236}">
              <a16:creationId xmlns:a16="http://schemas.microsoft.com/office/drawing/2014/main" id="{00000000-0008-0000-0D00-00008C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49" name="image3.png">
          <a:extLst>
            <a:ext uri="{FF2B5EF4-FFF2-40B4-BE49-F238E27FC236}">
              <a16:creationId xmlns:a16="http://schemas.microsoft.com/office/drawing/2014/main" id="{00000000-0008-0000-0D00-00008D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50" name="image17.jpg">
          <a:extLst>
            <a:ext uri="{FF2B5EF4-FFF2-40B4-BE49-F238E27FC236}">
              <a16:creationId xmlns:a16="http://schemas.microsoft.com/office/drawing/2014/main" id="{00000000-0008-0000-0D00-00008E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51" name="image3.png">
          <a:extLst>
            <a:ext uri="{FF2B5EF4-FFF2-40B4-BE49-F238E27FC236}">
              <a16:creationId xmlns:a16="http://schemas.microsoft.com/office/drawing/2014/main" id="{00000000-0008-0000-0D00-00008F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52" name="image17.jpg">
          <a:extLst>
            <a:ext uri="{FF2B5EF4-FFF2-40B4-BE49-F238E27FC236}">
              <a16:creationId xmlns:a16="http://schemas.microsoft.com/office/drawing/2014/main" id="{00000000-0008-0000-0D00-000090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53" name="image3.png">
          <a:extLst>
            <a:ext uri="{FF2B5EF4-FFF2-40B4-BE49-F238E27FC236}">
              <a16:creationId xmlns:a16="http://schemas.microsoft.com/office/drawing/2014/main" id="{00000000-0008-0000-0D00-000091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54" name="image17.jpg">
          <a:extLst>
            <a:ext uri="{FF2B5EF4-FFF2-40B4-BE49-F238E27FC236}">
              <a16:creationId xmlns:a16="http://schemas.microsoft.com/office/drawing/2014/main" id="{00000000-0008-0000-0D00-000092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55" name="image3.png">
          <a:extLst>
            <a:ext uri="{FF2B5EF4-FFF2-40B4-BE49-F238E27FC236}">
              <a16:creationId xmlns:a16="http://schemas.microsoft.com/office/drawing/2014/main" id="{00000000-0008-0000-0D00-000093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56" name="image17.jpg">
          <a:extLst>
            <a:ext uri="{FF2B5EF4-FFF2-40B4-BE49-F238E27FC236}">
              <a16:creationId xmlns:a16="http://schemas.microsoft.com/office/drawing/2014/main" id="{00000000-0008-0000-0D00-000094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57" name="image3.png">
          <a:extLst>
            <a:ext uri="{FF2B5EF4-FFF2-40B4-BE49-F238E27FC236}">
              <a16:creationId xmlns:a16="http://schemas.microsoft.com/office/drawing/2014/main" id="{00000000-0008-0000-0D00-000095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58" name="image17.jpg">
          <a:extLst>
            <a:ext uri="{FF2B5EF4-FFF2-40B4-BE49-F238E27FC236}">
              <a16:creationId xmlns:a16="http://schemas.microsoft.com/office/drawing/2014/main" id="{00000000-0008-0000-0D00-000096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59" name="image3.png">
          <a:extLst>
            <a:ext uri="{FF2B5EF4-FFF2-40B4-BE49-F238E27FC236}">
              <a16:creationId xmlns:a16="http://schemas.microsoft.com/office/drawing/2014/main" id="{00000000-0008-0000-0D00-000097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60" name="image17.jpg">
          <a:extLst>
            <a:ext uri="{FF2B5EF4-FFF2-40B4-BE49-F238E27FC236}">
              <a16:creationId xmlns:a16="http://schemas.microsoft.com/office/drawing/2014/main" id="{00000000-0008-0000-0D00-000098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61" name="image3.png">
          <a:extLst>
            <a:ext uri="{FF2B5EF4-FFF2-40B4-BE49-F238E27FC236}">
              <a16:creationId xmlns:a16="http://schemas.microsoft.com/office/drawing/2014/main" id="{00000000-0008-0000-0D00-000099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62" name="image17.jpg">
          <a:extLst>
            <a:ext uri="{FF2B5EF4-FFF2-40B4-BE49-F238E27FC236}">
              <a16:creationId xmlns:a16="http://schemas.microsoft.com/office/drawing/2014/main" id="{00000000-0008-0000-0D00-00009A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63" name="image3.png">
          <a:extLst>
            <a:ext uri="{FF2B5EF4-FFF2-40B4-BE49-F238E27FC236}">
              <a16:creationId xmlns:a16="http://schemas.microsoft.com/office/drawing/2014/main" id="{00000000-0008-0000-0D00-00009B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64" name="image17.jpg">
          <a:extLst>
            <a:ext uri="{FF2B5EF4-FFF2-40B4-BE49-F238E27FC236}">
              <a16:creationId xmlns:a16="http://schemas.microsoft.com/office/drawing/2014/main" id="{00000000-0008-0000-0D00-00009C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65" name="image3.png">
          <a:extLst>
            <a:ext uri="{FF2B5EF4-FFF2-40B4-BE49-F238E27FC236}">
              <a16:creationId xmlns:a16="http://schemas.microsoft.com/office/drawing/2014/main" id="{00000000-0008-0000-0D00-00009D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66" name="image17.jpg">
          <a:extLst>
            <a:ext uri="{FF2B5EF4-FFF2-40B4-BE49-F238E27FC236}">
              <a16:creationId xmlns:a16="http://schemas.microsoft.com/office/drawing/2014/main" id="{00000000-0008-0000-0D00-00009E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67" name="image3.png">
          <a:extLst>
            <a:ext uri="{FF2B5EF4-FFF2-40B4-BE49-F238E27FC236}">
              <a16:creationId xmlns:a16="http://schemas.microsoft.com/office/drawing/2014/main" id="{00000000-0008-0000-0D00-00009F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68" name="image17.jpg">
          <a:extLst>
            <a:ext uri="{FF2B5EF4-FFF2-40B4-BE49-F238E27FC236}">
              <a16:creationId xmlns:a16="http://schemas.microsoft.com/office/drawing/2014/main" id="{00000000-0008-0000-0D00-0000A0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69" name="image3.png">
          <a:extLst>
            <a:ext uri="{FF2B5EF4-FFF2-40B4-BE49-F238E27FC236}">
              <a16:creationId xmlns:a16="http://schemas.microsoft.com/office/drawing/2014/main" id="{00000000-0008-0000-0D00-0000A1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70" name="image17.jpg">
          <a:extLst>
            <a:ext uri="{FF2B5EF4-FFF2-40B4-BE49-F238E27FC236}">
              <a16:creationId xmlns:a16="http://schemas.microsoft.com/office/drawing/2014/main" id="{00000000-0008-0000-0D00-0000A2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71" name="image3.png">
          <a:extLst>
            <a:ext uri="{FF2B5EF4-FFF2-40B4-BE49-F238E27FC236}">
              <a16:creationId xmlns:a16="http://schemas.microsoft.com/office/drawing/2014/main" id="{00000000-0008-0000-0D00-0000A3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72" name="image17.jpg">
          <a:extLst>
            <a:ext uri="{FF2B5EF4-FFF2-40B4-BE49-F238E27FC236}">
              <a16:creationId xmlns:a16="http://schemas.microsoft.com/office/drawing/2014/main" id="{00000000-0008-0000-0D00-0000A4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73" name="image3.png">
          <a:extLst>
            <a:ext uri="{FF2B5EF4-FFF2-40B4-BE49-F238E27FC236}">
              <a16:creationId xmlns:a16="http://schemas.microsoft.com/office/drawing/2014/main" id="{00000000-0008-0000-0D00-0000A5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74" name="image17.jpg">
          <a:extLst>
            <a:ext uri="{FF2B5EF4-FFF2-40B4-BE49-F238E27FC236}">
              <a16:creationId xmlns:a16="http://schemas.microsoft.com/office/drawing/2014/main" id="{00000000-0008-0000-0D00-0000A6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75" name="image3.png">
          <a:extLst>
            <a:ext uri="{FF2B5EF4-FFF2-40B4-BE49-F238E27FC236}">
              <a16:creationId xmlns:a16="http://schemas.microsoft.com/office/drawing/2014/main" id="{00000000-0008-0000-0D00-0000A7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76" name="image17.jpg">
          <a:extLst>
            <a:ext uri="{FF2B5EF4-FFF2-40B4-BE49-F238E27FC236}">
              <a16:creationId xmlns:a16="http://schemas.microsoft.com/office/drawing/2014/main" id="{00000000-0008-0000-0D00-0000A8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77" name="image3.png">
          <a:extLst>
            <a:ext uri="{FF2B5EF4-FFF2-40B4-BE49-F238E27FC236}">
              <a16:creationId xmlns:a16="http://schemas.microsoft.com/office/drawing/2014/main" id="{00000000-0008-0000-0D00-0000A9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78" name="image17.jpg">
          <a:extLst>
            <a:ext uri="{FF2B5EF4-FFF2-40B4-BE49-F238E27FC236}">
              <a16:creationId xmlns:a16="http://schemas.microsoft.com/office/drawing/2014/main" id="{00000000-0008-0000-0D00-0000AA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79" name="image3.png">
          <a:extLst>
            <a:ext uri="{FF2B5EF4-FFF2-40B4-BE49-F238E27FC236}">
              <a16:creationId xmlns:a16="http://schemas.microsoft.com/office/drawing/2014/main" id="{00000000-0008-0000-0D00-0000AB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80" name="image17.jpg">
          <a:extLst>
            <a:ext uri="{FF2B5EF4-FFF2-40B4-BE49-F238E27FC236}">
              <a16:creationId xmlns:a16="http://schemas.microsoft.com/office/drawing/2014/main" id="{00000000-0008-0000-0D00-0000AC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81" name="image3.png">
          <a:extLst>
            <a:ext uri="{FF2B5EF4-FFF2-40B4-BE49-F238E27FC236}">
              <a16:creationId xmlns:a16="http://schemas.microsoft.com/office/drawing/2014/main" id="{00000000-0008-0000-0D00-0000AD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82" name="image17.jpg">
          <a:extLst>
            <a:ext uri="{FF2B5EF4-FFF2-40B4-BE49-F238E27FC236}">
              <a16:creationId xmlns:a16="http://schemas.microsoft.com/office/drawing/2014/main" id="{00000000-0008-0000-0D00-0000AE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83" name="image3.png">
          <a:extLst>
            <a:ext uri="{FF2B5EF4-FFF2-40B4-BE49-F238E27FC236}">
              <a16:creationId xmlns:a16="http://schemas.microsoft.com/office/drawing/2014/main" id="{00000000-0008-0000-0D00-0000AF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84" name="image17.jpg">
          <a:extLst>
            <a:ext uri="{FF2B5EF4-FFF2-40B4-BE49-F238E27FC236}">
              <a16:creationId xmlns:a16="http://schemas.microsoft.com/office/drawing/2014/main" id="{00000000-0008-0000-0D00-0000B0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85" name="image3.png">
          <a:extLst>
            <a:ext uri="{FF2B5EF4-FFF2-40B4-BE49-F238E27FC236}">
              <a16:creationId xmlns:a16="http://schemas.microsoft.com/office/drawing/2014/main" id="{00000000-0008-0000-0D00-0000B1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86" name="image17.jpg">
          <a:extLst>
            <a:ext uri="{FF2B5EF4-FFF2-40B4-BE49-F238E27FC236}">
              <a16:creationId xmlns:a16="http://schemas.microsoft.com/office/drawing/2014/main" id="{00000000-0008-0000-0D00-0000B2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87" name="image3.png">
          <a:extLst>
            <a:ext uri="{FF2B5EF4-FFF2-40B4-BE49-F238E27FC236}">
              <a16:creationId xmlns:a16="http://schemas.microsoft.com/office/drawing/2014/main" id="{00000000-0008-0000-0D00-0000B3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88" name="image17.jpg">
          <a:extLst>
            <a:ext uri="{FF2B5EF4-FFF2-40B4-BE49-F238E27FC236}">
              <a16:creationId xmlns:a16="http://schemas.microsoft.com/office/drawing/2014/main" id="{00000000-0008-0000-0D00-0000B4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89" name="image3.png">
          <a:extLst>
            <a:ext uri="{FF2B5EF4-FFF2-40B4-BE49-F238E27FC236}">
              <a16:creationId xmlns:a16="http://schemas.microsoft.com/office/drawing/2014/main" id="{00000000-0008-0000-0D00-0000B5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90" name="image17.jpg">
          <a:extLst>
            <a:ext uri="{FF2B5EF4-FFF2-40B4-BE49-F238E27FC236}">
              <a16:creationId xmlns:a16="http://schemas.microsoft.com/office/drawing/2014/main" id="{00000000-0008-0000-0D00-0000B6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91" name="image3.png">
          <a:extLst>
            <a:ext uri="{FF2B5EF4-FFF2-40B4-BE49-F238E27FC236}">
              <a16:creationId xmlns:a16="http://schemas.microsoft.com/office/drawing/2014/main" id="{00000000-0008-0000-0D00-0000B7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92" name="image17.jpg">
          <a:extLst>
            <a:ext uri="{FF2B5EF4-FFF2-40B4-BE49-F238E27FC236}">
              <a16:creationId xmlns:a16="http://schemas.microsoft.com/office/drawing/2014/main" id="{00000000-0008-0000-0D00-0000B8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93" name="image3.png">
          <a:extLst>
            <a:ext uri="{FF2B5EF4-FFF2-40B4-BE49-F238E27FC236}">
              <a16:creationId xmlns:a16="http://schemas.microsoft.com/office/drawing/2014/main" id="{00000000-0008-0000-0D00-0000B9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94" name="image17.jpg">
          <a:extLst>
            <a:ext uri="{FF2B5EF4-FFF2-40B4-BE49-F238E27FC236}">
              <a16:creationId xmlns:a16="http://schemas.microsoft.com/office/drawing/2014/main" id="{00000000-0008-0000-0D00-0000BA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95" name="image3.png">
          <a:extLst>
            <a:ext uri="{FF2B5EF4-FFF2-40B4-BE49-F238E27FC236}">
              <a16:creationId xmlns:a16="http://schemas.microsoft.com/office/drawing/2014/main" id="{00000000-0008-0000-0D00-0000BB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96" name="image17.jpg">
          <a:extLst>
            <a:ext uri="{FF2B5EF4-FFF2-40B4-BE49-F238E27FC236}">
              <a16:creationId xmlns:a16="http://schemas.microsoft.com/office/drawing/2014/main" id="{00000000-0008-0000-0D00-0000BC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97" name="image3.png">
          <a:extLst>
            <a:ext uri="{FF2B5EF4-FFF2-40B4-BE49-F238E27FC236}">
              <a16:creationId xmlns:a16="http://schemas.microsoft.com/office/drawing/2014/main" id="{00000000-0008-0000-0D00-0000BD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98" name="image17.jpg">
          <a:extLst>
            <a:ext uri="{FF2B5EF4-FFF2-40B4-BE49-F238E27FC236}">
              <a16:creationId xmlns:a16="http://schemas.microsoft.com/office/drawing/2014/main" id="{00000000-0008-0000-0D00-0000BE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99" name="image3.png">
          <a:extLst>
            <a:ext uri="{FF2B5EF4-FFF2-40B4-BE49-F238E27FC236}">
              <a16:creationId xmlns:a16="http://schemas.microsoft.com/office/drawing/2014/main" id="{00000000-0008-0000-0D00-0000BF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00" name="image17.jpg">
          <a:extLst>
            <a:ext uri="{FF2B5EF4-FFF2-40B4-BE49-F238E27FC236}">
              <a16:creationId xmlns:a16="http://schemas.microsoft.com/office/drawing/2014/main" id="{00000000-0008-0000-0D00-0000C0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01" name="image3.png">
          <a:extLst>
            <a:ext uri="{FF2B5EF4-FFF2-40B4-BE49-F238E27FC236}">
              <a16:creationId xmlns:a16="http://schemas.microsoft.com/office/drawing/2014/main" id="{00000000-0008-0000-0D00-0000C1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02" name="image17.jpg">
          <a:extLst>
            <a:ext uri="{FF2B5EF4-FFF2-40B4-BE49-F238E27FC236}">
              <a16:creationId xmlns:a16="http://schemas.microsoft.com/office/drawing/2014/main" id="{00000000-0008-0000-0D00-0000C2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03" name="image3.png">
          <a:extLst>
            <a:ext uri="{FF2B5EF4-FFF2-40B4-BE49-F238E27FC236}">
              <a16:creationId xmlns:a16="http://schemas.microsoft.com/office/drawing/2014/main" id="{00000000-0008-0000-0D00-0000C3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04" name="image17.jpg">
          <a:extLst>
            <a:ext uri="{FF2B5EF4-FFF2-40B4-BE49-F238E27FC236}">
              <a16:creationId xmlns:a16="http://schemas.microsoft.com/office/drawing/2014/main" id="{00000000-0008-0000-0D00-0000C4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05" name="image3.png">
          <a:extLst>
            <a:ext uri="{FF2B5EF4-FFF2-40B4-BE49-F238E27FC236}">
              <a16:creationId xmlns:a16="http://schemas.microsoft.com/office/drawing/2014/main" id="{00000000-0008-0000-0D00-0000C5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06" name="image17.jpg">
          <a:extLst>
            <a:ext uri="{FF2B5EF4-FFF2-40B4-BE49-F238E27FC236}">
              <a16:creationId xmlns:a16="http://schemas.microsoft.com/office/drawing/2014/main" id="{00000000-0008-0000-0D00-0000C6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807" name="image3.png">
          <a:extLst>
            <a:ext uri="{FF2B5EF4-FFF2-40B4-BE49-F238E27FC236}">
              <a16:creationId xmlns:a16="http://schemas.microsoft.com/office/drawing/2014/main" id="{00000000-0008-0000-0D00-0000C7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08" name="image17.jpg">
          <a:extLst>
            <a:ext uri="{FF2B5EF4-FFF2-40B4-BE49-F238E27FC236}">
              <a16:creationId xmlns:a16="http://schemas.microsoft.com/office/drawing/2014/main" id="{00000000-0008-0000-0D00-0000C8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09" name="image3.png">
          <a:extLst>
            <a:ext uri="{FF2B5EF4-FFF2-40B4-BE49-F238E27FC236}">
              <a16:creationId xmlns:a16="http://schemas.microsoft.com/office/drawing/2014/main" id="{00000000-0008-0000-0D00-0000C9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10" name="image17.jpg">
          <a:extLst>
            <a:ext uri="{FF2B5EF4-FFF2-40B4-BE49-F238E27FC236}">
              <a16:creationId xmlns:a16="http://schemas.microsoft.com/office/drawing/2014/main" id="{00000000-0008-0000-0D00-0000CA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11" name="image3.png">
          <a:extLst>
            <a:ext uri="{FF2B5EF4-FFF2-40B4-BE49-F238E27FC236}">
              <a16:creationId xmlns:a16="http://schemas.microsoft.com/office/drawing/2014/main" id="{00000000-0008-0000-0D00-0000CB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12" name="image17.jpg">
          <a:extLst>
            <a:ext uri="{FF2B5EF4-FFF2-40B4-BE49-F238E27FC236}">
              <a16:creationId xmlns:a16="http://schemas.microsoft.com/office/drawing/2014/main" id="{00000000-0008-0000-0D00-0000CC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13" name="image3.png">
          <a:extLst>
            <a:ext uri="{FF2B5EF4-FFF2-40B4-BE49-F238E27FC236}">
              <a16:creationId xmlns:a16="http://schemas.microsoft.com/office/drawing/2014/main" id="{00000000-0008-0000-0D00-0000CD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14" name="image17.jpg">
          <a:extLst>
            <a:ext uri="{FF2B5EF4-FFF2-40B4-BE49-F238E27FC236}">
              <a16:creationId xmlns:a16="http://schemas.microsoft.com/office/drawing/2014/main" id="{00000000-0008-0000-0D00-0000CE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815" name="image3.png">
          <a:extLst>
            <a:ext uri="{FF2B5EF4-FFF2-40B4-BE49-F238E27FC236}">
              <a16:creationId xmlns:a16="http://schemas.microsoft.com/office/drawing/2014/main" id="{00000000-0008-0000-0D00-0000CF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16" name="image17.jpg">
          <a:extLst>
            <a:ext uri="{FF2B5EF4-FFF2-40B4-BE49-F238E27FC236}">
              <a16:creationId xmlns:a16="http://schemas.microsoft.com/office/drawing/2014/main" id="{00000000-0008-0000-0D00-0000D0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17" name="image3.png">
          <a:extLst>
            <a:ext uri="{FF2B5EF4-FFF2-40B4-BE49-F238E27FC236}">
              <a16:creationId xmlns:a16="http://schemas.microsoft.com/office/drawing/2014/main" id="{00000000-0008-0000-0D00-0000D1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18" name="image17.jpg">
          <a:extLst>
            <a:ext uri="{FF2B5EF4-FFF2-40B4-BE49-F238E27FC236}">
              <a16:creationId xmlns:a16="http://schemas.microsoft.com/office/drawing/2014/main" id="{00000000-0008-0000-0D00-0000D2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19" name="image3.png">
          <a:extLst>
            <a:ext uri="{FF2B5EF4-FFF2-40B4-BE49-F238E27FC236}">
              <a16:creationId xmlns:a16="http://schemas.microsoft.com/office/drawing/2014/main" id="{00000000-0008-0000-0D00-0000D3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20" name="image17.jpg">
          <a:extLst>
            <a:ext uri="{FF2B5EF4-FFF2-40B4-BE49-F238E27FC236}">
              <a16:creationId xmlns:a16="http://schemas.microsoft.com/office/drawing/2014/main" id="{00000000-0008-0000-0D00-0000D4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21" name="image3.png">
          <a:extLst>
            <a:ext uri="{FF2B5EF4-FFF2-40B4-BE49-F238E27FC236}">
              <a16:creationId xmlns:a16="http://schemas.microsoft.com/office/drawing/2014/main" id="{00000000-0008-0000-0D00-0000D5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22" name="image17.jpg">
          <a:extLst>
            <a:ext uri="{FF2B5EF4-FFF2-40B4-BE49-F238E27FC236}">
              <a16:creationId xmlns:a16="http://schemas.microsoft.com/office/drawing/2014/main" id="{00000000-0008-0000-0D00-0000D6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823" name="image3.png">
          <a:extLst>
            <a:ext uri="{FF2B5EF4-FFF2-40B4-BE49-F238E27FC236}">
              <a16:creationId xmlns:a16="http://schemas.microsoft.com/office/drawing/2014/main" id="{00000000-0008-0000-0D00-0000D7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24" name="image17.jpg">
          <a:extLst>
            <a:ext uri="{FF2B5EF4-FFF2-40B4-BE49-F238E27FC236}">
              <a16:creationId xmlns:a16="http://schemas.microsoft.com/office/drawing/2014/main" id="{00000000-0008-0000-0D00-0000D8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25" name="image3.png">
          <a:extLst>
            <a:ext uri="{FF2B5EF4-FFF2-40B4-BE49-F238E27FC236}">
              <a16:creationId xmlns:a16="http://schemas.microsoft.com/office/drawing/2014/main" id="{00000000-0008-0000-0D00-0000D9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26" name="image17.jpg">
          <a:extLst>
            <a:ext uri="{FF2B5EF4-FFF2-40B4-BE49-F238E27FC236}">
              <a16:creationId xmlns:a16="http://schemas.microsoft.com/office/drawing/2014/main" id="{00000000-0008-0000-0D00-0000DA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27" name="image3.png">
          <a:extLst>
            <a:ext uri="{FF2B5EF4-FFF2-40B4-BE49-F238E27FC236}">
              <a16:creationId xmlns:a16="http://schemas.microsoft.com/office/drawing/2014/main" id="{00000000-0008-0000-0D00-0000DB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28" name="image17.jpg">
          <a:extLst>
            <a:ext uri="{FF2B5EF4-FFF2-40B4-BE49-F238E27FC236}">
              <a16:creationId xmlns:a16="http://schemas.microsoft.com/office/drawing/2014/main" id="{00000000-0008-0000-0D00-0000DC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29" name="image3.png">
          <a:extLst>
            <a:ext uri="{FF2B5EF4-FFF2-40B4-BE49-F238E27FC236}">
              <a16:creationId xmlns:a16="http://schemas.microsoft.com/office/drawing/2014/main" id="{00000000-0008-0000-0D00-0000DD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30" name="image17.jpg">
          <a:extLst>
            <a:ext uri="{FF2B5EF4-FFF2-40B4-BE49-F238E27FC236}">
              <a16:creationId xmlns:a16="http://schemas.microsoft.com/office/drawing/2014/main" id="{00000000-0008-0000-0D00-0000DE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831" name="image3.png">
          <a:extLst>
            <a:ext uri="{FF2B5EF4-FFF2-40B4-BE49-F238E27FC236}">
              <a16:creationId xmlns:a16="http://schemas.microsoft.com/office/drawing/2014/main" id="{00000000-0008-0000-0D00-0000DF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32" name="image17.jpg">
          <a:extLst>
            <a:ext uri="{FF2B5EF4-FFF2-40B4-BE49-F238E27FC236}">
              <a16:creationId xmlns:a16="http://schemas.microsoft.com/office/drawing/2014/main" id="{00000000-0008-0000-0D00-0000E0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33" name="image3.png">
          <a:extLst>
            <a:ext uri="{FF2B5EF4-FFF2-40B4-BE49-F238E27FC236}">
              <a16:creationId xmlns:a16="http://schemas.microsoft.com/office/drawing/2014/main" id="{00000000-0008-0000-0D00-0000E1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34" name="image17.jpg">
          <a:extLst>
            <a:ext uri="{FF2B5EF4-FFF2-40B4-BE49-F238E27FC236}">
              <a16:creationId xmlns:a16="http://schemas.microsoft.com/office/drawing/2014/main" id="{00000000-0008-0000-0D00-0000E2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35" name="image3.png">
          <a:extLst>
            <a:ext uri="{FF2B5EF4-FFF2-40B4-BE49-F238E27FC236}">
              <a16:creationId xmlns:a16="http://schemas.microsoft.com/office/drawing/2014/main" id="{00000000-0008-0000-0D00-0000E3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36" name="image17.jpg">
          <a:extLst>
            <a:ext uri="{FF2B5EF4-FFF2-40B4-BE49-F238E27FC236}">
              <a16:creationId xmlns:a16="http://schemas.microsoft.com/office/drawing/2014/main" id="{00000000-0008-0000-0D00-0000E4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37" name="image3.png">
          <a:extLst>
            <a:ext uri="{FF2B5EF4-FFF2-40B4-BE49-F238E27FC236}">
              <a16:creationId xmlns:a16="http://schemas.microsoft.com/office/drawing/2014/main" id="{00000000-0008-0000-0D00-0000E5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38" name="image17.jpg">
          <a:extLst>
            <a:ext uri="{FF2B5EF4-FFF2-40B4-BE49-F238E27FC236}">
              <a16:creationId xmlns:a16="http://schemas.microsoft.com/office/drawing/2014/main" id="{00000000-0008-0000-0D00-0000E6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839" name="image3.png">
          <a:extLst>
            <a:ext uri="{FF2B5EF4-FFF2-40B4-BE49-F238E27FC236}">
              <a16:creationId xmlns:a16="http://schemas.microsoft.com/office/drawing/2014/main" id="{00000000-0008-0000-0D00-0000E7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40" name="image17.jpg">
          <a:extLst>
            <a:ext uri="{FF2B5EF4-FFF2-40B4-BE49-F238E27FC236}">
              <a16:creationId xmlns:a16="http://schemas.microsoft.com/office/drawing/2014/main" id="{00000000-0008-0000-0D00-0000E8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41" name="image3.png">
          <a:extLst>
            <a:ext uri="{FF2B5EF4-FFF2-40B4-BE49-F238E27FC236}">
              <a16:creationId xmlns:a16="http://schemas.microsoft.com/office/drawing/2014/main" id="{00000000-0008-0000-0D00-0000E9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42" name="image17.jpg">
          <a:extLst>
            <a:ext uri="{FF2B5EF4-FFF2-40B4-BE49-F238E27FC236}">
              <a16:creationId xmlns:a16="http://schemas.microsoft.com/office/drawing/2014/main" id="{00000000-0008-0000-0D00-0000EA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43" name="image3.png">
          <a:extLst>
            <a:ext uri="{FF2B5EF4-FFF2-40B4-BE49-F238E27FC236}">
              <a16:creationId xmlns:a16="http://schemas.microsoft.com/office/drawing/2014/main" id="{00000000-0008-0000-0D00-0000EB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44" name="image17.jpg">
          <a:extLst>
            <a:ext uri="{FF2B5EF4-FFF2-40B4-BE49-F238E27FC236}">
              <a16:creationId xmlns:a16="http://schemas.microsoft.com/office/drawing/2014/main" id="{00000000-0008-0000-0D00-0000EC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45" name="image3.png">
          <a:extLst>
            <a:ext uri="{FF2B5EF4-FFF2-40B4-BE49-F238E27FC236}">
              <a16:creationId xmlns:a16="http://schemas.microsoft.com/office/drawing/2014/main" id="{00000000-0008-0000-0D00-0000ED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46" name="image17.jpg">
          <a:extLst>
            <a:ext uri="{FF2B5EF4-FFF2-40B4-BE49-F238E27FC236}">
              <a16:creationId xmlns:a16="http://schemas.microsoft.com/office/drawing/2014/main" id="{00000000-0008-0000-0D00-0000EE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847" name="image3.png">
          <a:extLst>
            <a:ext uri="{FF2B5EF4-FFF2-40B4-BE49-F238E27FC236}">
              <a16:creationId xmlns:a16="http://schemas.microsoft.com/office/drawing/2014/main" id="{00000000-0008-0000-0D00-0000EF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48" name="image17.jpg">
          <a:extLst>
            <a:ext uri="{FF2B5EF4-FFF2-40B4-BE49-F238E27FC236}">
              <a16:creationId xmlns:a16="http://schemas.microsoft.com/office/drawing/2014/main" id="{00000000-0008-0000-0D00-0000F0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49" name="image3.png">
          <a:extLst>
            <a:ext uri="{FF2B5EF4-FFF2-40B4-BE49-F238E27FC236}">
              <a16:creationId xmlns:a16="http://schemas.microsoft.com/office/drawing/2014/main" id="{00000000-0008-0000-0D00-0000F1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50" name="image17.jpg">
          <a:extLst>
            <a:ext uri="{FF2B5EF4-FFF2-40B4-BE49-F238E27FC236}">
              <a16:creationId xmlns:a16="http://schemas.microsoft.com/office/drawing/2014/main" id="{00000000-0008-0000-0D00-0000F2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51" name="image3.png">
          <a:extLst>
            <a:ext uri="{FF2B5EF4-FFF2-40B4-BE49-F238E27FC236}">
              <a16:creationId xmlns:a16="http://schemas.microsoft.com/office/drawing/2014/main" id="{00000000-0008-0000-0D00-0000F3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52" name="image17.jpg">
          <a:extLst>
            <a:ext uri="{FF2B5EF4-FFF2-40B4-BE49-F238E27FC236}">
              <a16:creationId xmlns:a16="http://schemas.microsoft.com/office/drawing/2014/main" id="{00000000-0008-0000-0D00-0000F4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53" name="image3.png">
          <a:extLst>
            <a:ext uri="{FF2B5EF4-FFF2-40B4-BE49-F238E27FC236}">
              <a16:creationId xmlns:a16="http://schemas.microsoft.com/office/drawing/2014/main" id="{00000000-0008-0000-0D00-0000F5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54" name="image17.jpg">
          <a:extLst>
            <a:ext uri="{FF2B5EF4-FFF2-40B4-BE49-F238E27FC236}">
              <a16:creationId xmlns:a16="http://schemas.microsoft.com/office/drawing/2014/main" id="{00000000-0008-0000-0D00-0000F6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855" name="image3.png">
          <a:extLst>
            <a:ext uri="{FF2B5EF4-FFF2-40B4-BE49-F238E27FC236}">
              <a16:creationId xmlns:a16="http://schemas.microsoft.com/office/drawing/2014/main" id="{00000000-0008-0000-0D00-0000F7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56" name="image17.jpg">
          <a:extLst>
            <a:ext uri="{FF2B5EF4-FFF2-40B4-BE49-F238E27FC236}">
              <a16:creationId xmlns:a16="http://schemas.microsoft.com/office/drawing/2014/main" id="{00000000-0008-0000-0D00-0000F8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57" name="image3.png">
          <a:extLst>
            <a:ext uri="{FF2B5EF4-FFF2-40B4-BE49-F238E27FC236}">
              <a16:creationId xmlns:a16="http://schemas.microsoft.com/office/drawing/2014/main" id="{00000000-0008-0000-0D00-0000F9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58" name="image17.jpg">
          <a:extLst>
            <a:ext uri="{FF2B5EF4-FFF2-40B4-BE49-F238E27FC236}">
              <a16:creationId xmlns:a16="http://schemas.microsoft.com/office/drawing/2014/main" id="{00000000-0008-0000-0D00-0000FA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59" name="image3.png">
          <a:extLst>
            <a:ext uri="{FF2B5EF4-FFF2-40B4-BE49-F238E27FC236}">
              <a16:creationId xmlns:a16="http://schemas.microsoft.com/office/drawing/2014/main" id="{00000000-0008-0000-0D00-0000FB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60" name="image17.jpg">
          <a:extLst>
            <a:ext uri="{FF2B5EF4-FFF2-40B4-BE49-F238E27FC236}">
              <a16:creationId xmlns:a16="http://schemas.microsoft.com/office/drawing/2014/main" id="{00000000-0008-0000-0D00-0000FC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61" name="image3.png">
          <a:extLst>
            <a:ext uri="{FF2B5EF4-FFF2-40B4-BE49-F238E27FC236}">
              <a16:creationId xmlns:a16="http://schemas.microsoft.com/office/drawing/2014/main" id="{00000000-0008-0000-0D00-0000FD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62" name="image17.jpg">
          <a:extLst>
            <a:ext uri="{FF2B5EF4-FFF2-40B4-BE49-F238E27FC236}">
              <a16:creationId xmlns:a16="http://schemas.microsoft.com/office/drawing/2014/main" id="{00000000-0008-0000-0D00-0000FE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863" name="image3.png">
          <a:extLst>
            <a:ext uri="{FF2B5EF4-FFF2-40B4-BE49-F238E27FC236}">
              <a16:creationId xmlns:a16="http://schemas.microsoft.com/office/drawing/2014/main" id="{00000000-0008-0000-0D00-0000FF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64" name="image17.jpg">
          <a:extLst>
            <a:ext uri="{FF2B5EF4-FFF2-40B4-BE49-F238E27FC236}">
              <a16:creationId xmlns:a16="http://schemas.microsoft.com/office/drawing/2014/main" id="{00000000-0008-0000-0D00-000000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65" name="image3.png">
          <a:extLst>
            <a:ext uri="{FF2B5EF4-FFF2-40B4-BE49-F238E27FC236}">
              <a16:creationId xmlns:a16="http://schemas.microsoft.com/office/drawing/2014/main" id="{00000000-0008-0000-0D00-000001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66" name="image17.jpg">
          <a:extLst>
            <a:ext uri="{FF2B5EF4-FFF2-40B4-BE49-F238E27FC236}">
              <a16:creationId xmlns:a16="http://schemas.microsoft.com/office/drawing/2014/main" id="{00000000-0008-0000-0D00-000002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67" name="image3.png">
          <a:extLst>
            <a:ext uri="{FF2B5EF4-FFF2-40B4-BE49-F238E27FC236}">
              <a16:creationId xmlns:a16="http://schemas.microsoft.com/office/drawing/2014/main" id="{00000000-0008-0000-0D00-000003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68" name="image17.jpg">
          <a:extLst>
            <a:ext uri="{FF2B5EF4-FFF2-40B4-BE49-F238E27FC236}">
              <a16:creationId xmlns:a16="http://schemas.microsoft.com/office/drawing/2014/main" id="{00000000-0008-0000-0D00-000004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69" name="image3.png">
          <a:extLst>
            <a:ext uri="{FF2B5EF4-FFF2-40B4-BE49-F238E27FC236}">
              <a16:creationId xmlns:a16="http://schemas.microsoft.com/office/drawing/2014/main" id="{00000000-0008-0000-0D00-000005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70" name="image17.jpg">
          <a:extLst>
            <a:ext uri="{FF2B5EF4-FFF2-40B4-BE49-F238E27FC236}">
              <a16:creationId xmlns:a16="http://schemas.microsoft.com/office/drawing/2014/main" id="{00000000-0008-0000-0D00-000006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871" name="image3.png">
          <a:extLst>
            <a:ext uri="{FF2B5EF4-FFF2-40B4-BE49-F238E27FC236}">
              <a16:creationId xmlns:a16="http://schemas.microsoft.com/office/drawing/2014/main" id="{00000000-0008-0000-0D00-000007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72" name="image17.jpg">
          <a:extLst>
            <a:ext uri="{FF2B5EF4-FFF2-40B4-BE49-F238E27FC236}">
              <a16:creationId xmlns:a16="http://schemas.microsoft.com/office/drawing/2014/main" id="{00000000-0008-0000-0D00-000008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73" name="image3.png">
          <a:extLst>
            <a:ext uri="{FF2B5EF4-FFF2-40B4-BE49-F238E27FC236}">
              <a16:creationId xmlns:a16="http://schemas.microsoft.com/office/drawing/2014/main" id="{00000000-0008-0000-0D00-000009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74" name="image17.jpg">
          <a:extLst>
            <a:ext uri="{FF2B5EF4-FFF2-40B4-BE49-F238E27FC236}">
              <a16:creationId xmlns:a16="http://schemas.microsoft.com/office/drawing/2014/main" id="{00000000-0008-0000-0D00-00000A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75" name="image3.png">
          <a:extLst>
            <a:ext uri="{FF2B5EF4-FFF2-40B4-BE49-F238E27FC236}">
              <a16:creationId xmlns:a16="http://schemas.microsoft.com/office/drawing/2014/main" id="{00000000-0008-0000-0D00-00000B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76" name="image17.jpg">
          <a:extLst>
            <a:ext uri="{FF2B5EF4-FFF2-40B4-BE49-F238E27FC236}">
              <a16:creationId xmlns:a16="http://schemas.microsoft.com/office/drawing/2014/main" id="{00000000-0008-0000-0D00-00000C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77" name="image3.png">
          <a:extLst>
            <a:ext uri="{FF2B5EF4-FFF2-40B4-BE49-F238E27FC236}">
              <a16:creationId xmlns:a16="http://schemas.microsoft.com/office/drawing/2014/main" id="{00000000-0008-0000-0D00-00000D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78" name="image17.jpg">
          <a:extLst>
            <a:ext uri="{FF2B5EF4-FFF2-40B4-BE49-F238E27FC236}">
              <a16:creationId xmlns:a16="http://schemas.microsoft.com/office/drawing/2014/main" id="{00000000-0008-0000-0D00-00000E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879" name="image3.png">
          <a:extLst>
            <a:ext uri="{FF2B5EF4-FFF2-40B4-BE49-F238E27FC236}">
              <a16:creationId xmlns:a16="http://schemas.microsoft.com/office/drawing/2014/main" id="{00000000-0008-0000-0D00-00000F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80" name="image17.jpg">
          <a:extLst>
            <a:ext uri="{FF2B5EF4-FFF2-40B4-BE49-F238E27FC236}">
              <a16:creationId xmlns:a16="http://schemas.microsoft.com/office/drawing/2014/main" id="{00000000-0008-0000-0D00-000010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81" name="image3.png">
          <a:extLst>
            <a:ext uri="{FF2B5EF4-FFF2-40B4-BE49-F238E27FC236}">
              <a16:creationId xmlns:a16="http://schemas.microsoft.com/office/drawing/2014/main" id="{00000000-0008-0000-0D00-000011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82" name="image17.jpg">
          <a:extLst>
            <a:ext uri="{FF2B5EF4-FFF2-40B4-BE49-F238E27FC236}">
              <a16:creationId xmlns:a16="http://schemas.microsoft.com/office/drawing/2014/main" id="{00000000-0008-0000-0D00-000012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83" name="image3.png">
          <a:extLst>
            <a:ext uri="{FF2B5EF4-FFF2-40B4-BE49-F238E27FC236}">
              <a16:creationId xmlns:a16="http://schemas.microsoft.com/office/drawing/2014/main" id="{00000000-0008-0000-0D00-000013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84" name="image17.jpg">
          <a:extLst>
            <a:ext uri="{FF2B5EF4-FFF2-40B4-BE49-F238E27FC236}">
              <a16:creationId xmlns:a16="http://schemas.microsoft.com/office/drawing/2014/main" id="{00000000-0008-0000-0D00-000014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85" name="image3.png">
          <a:extLst>
            <a:ext uri="{FF2B5EF4-FFF2-40B4-BE49-F238E27FC236}">
              <a16:creationId xmlns:a16="http://schemas.microsoft.com/office/drawing/2014/main" id="{00000000-0008-0000-0D00-000015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86" name="image17.jpg">
          <a:extLst>
            <a:ext uri="{FF2B5EF4-FFF2-40B4-BE49-F238E27FC236}">
              <a16:creationId xmlns:a16="http://schemas.microsoft.com/office/drawing/2014/main" id="{00000000-0008-0000-0D00-000016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887" name="image3.png">
          <a:extLst>
            <a:ext uri="{FF2B5EF4-FFF2-40B4-BE49-F238E27FC236}">
              <a16:creationId xmlns:a16="http://schemas.microsoft.com/office/drawing/2014/main" id="{00000000-0008-0000-0D00-000017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88" name="image17.jpg">
          <a:extLst>
            <a:ext uri="{FF2B5EF4-FFF2-40B4-BE49-F238E27FC236}">
              <a16:creationId xmlns:a16="http://schemas.microsoft.com/office/drawing/2014/main" id="{00000000-0008-0000-0D00-000018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89" name="image3.png">
          <a:extLst>
            <a:ext uri="{FF2B5EF4-FFF2-40B4-BE49-F238E27FC236}">
              <a16:creationId xmlns:a16="http://schemas.microsoft.com/office/drawing/2014/main" id="{00000000-0008-0000-0D00-000019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90" name="image17.jpg">
          <a:extLst>
            <a:ext uri="{FF2B5EF4-FFF2-40B4-BE49-F238E27FC236}">
              <a16:creationId xmlns:a16="http://schemas.microsoft.com/office/drawing/2014/main" id="{00000000-0008-0000-0D00-00001A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91" name="image3.png">
          <a:extLst>
            <a:ext uri="{FF2B5EF4-FFF2-40B4-BE49-F238E27FC236}">
              <a16:creationId xmlns:a16="http://schemas.microsoft.com/office/drawing/2014/main" id="{00000000-0008-0000-0D00-00001B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92" name="image17.jpg">
          <a:extLst>
            <a:ext uri="{FF2B5EF4-FFF2-40B4-BE49-F238E27FC236}">
              <a16:creationId xmlns:a16="http://schemas.microsoft.com/office/drawing/2014/main" id="{00000000-0008-0000-0D00-00001C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93" name="image3.png">
          <a:extLst>
            <a:ext uri="{FF2B5EF4-FFF2-40B4-BE49-F238E27FC236}">
              <a16:creationId xmlns:a16="http://schemas.microsoft.com/office/drawing/2014/main" id="{00000000-0008-0000-0D00-00001D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94" name="image17.jpg">
          <a:extLst>
            <a:ext uri="{FF2B5EF4-FFF2-40B4-BE49-F238E27FC236}">
              <a16:creationId xmlns:a16="http://schemas.microsoft.com/office/drawing/2014/main" id="{00000000-0008-0000-0D00-00001E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895" name="image3.png">
          <a:extLst>
            <a:ext uri="{FF2B5EF4-FFF2-40B4-BE49-F238E27FC236}">
              <a16:creationId xmlns:a16="http://schemas.microsoft.com/office/drawing/2014/main" id="{00000000-0008-0000-0D00-00001F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96" name="image17.jpg">
          <a:extLst>
            <a:ext uri="{FF2B5EF4-FFF2-40B4-BE49-F238E27FC236}">
              <a16:creationId xmlns:a16="http://schemas.microsoft.com/office/drawing/2014/main" id="{00000000-0008-0000-0D00-000020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97" name="image3.png">
          <a:extLst>
            <a:ext uri="{FF2B5EF4-FFF2-40B4-BE49-F238E27FC236}">
              <a16:creationId xmlns:a16="http://schemas.microsoft.com/office/drawing/2014/main" id="{00000000-0008-0000-0D00-000021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98" name="image17.jpg">
          <a:extLst>
            <a:ext uri="{FF2B5EF4-FFF2-40B4-BE49-F238E27FC236}">
              <a16:creationId xmlns:a16="http://schemas.microsoft.com/office/drawing/2014/main" id="{00000000-0008-0000-0D00-000022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99" name="image3.png">
          <a:extLst>
            <a:ext uri="{FF2B5EF4-FFF2-40B4-BE49-F238E27FC236}">
              <a16:creationId xmlns:a16="http://schemas.microsoft.com/office/drawing/2014/main" id="{00000000-0008-0000-0D00-000023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00" name="image17.jpg">
          <a:extLst>
            <a:ext uri="{FF2B5EF4-FFF2-40B4-BE49-F238E27FC236}">
              <a16:creationId xmlns:a16="http://schemas.microsoft.com/office/drawing/2014/main" id="{00000000-0008-0000-0D00-000024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01" name="image3.png">
          <a:extLst>
            <a:ext uri="{FF2B5EF4-FFF2-40B4-BE49-F238E27FC236}">
              <a16:creationId xmlns:a16="http://schemas.microsoft.com/office/drawing/2014/main" id="{00000000-0008-0000-0D00-000025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902" name="image17.jpg">
          <a:extLst>
            <a:ext uri="{FF2B5EF4-FFF2-40B4-BE49-F238E27FC236}">
              <a16:creationId xmlns:a16="http://schemas.microsoft.com/office/drawing/2014/main" id="{00000000-0008-0000-0D00-000026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903" name="image3.png">
          <a:extLst>
            <a:ext uri="{FF2B5EF4-FFF2-40B4-BE49-F238E27FC236}">
              <a16:creationId xmlns:a16="http://schemas.microsoft.com/office/drawing/2014/main" id="{00000000-0008-0000-0D00-000027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904" name="image17.jpg">
          <a:extLst>
            <a:ext uri="{FF2B5EF4-FFF2-40B4-BE49-F238E27FC236}">
              <a16:creationId xmlns:a16="http://schemas.microsoft.com/office/drawing/2014/main" id="{00000000-0008-0000-0D00-000028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905" name="image3.png">
          <a:extLst>
            <a:ext uri="{FF2B5EF4-FFF2-40B4-BE49-F238E27FC236}">
              <a16:creationId xmlns:a16="http://schemas.microsoft.com/office/drawing/2014/main" id="{00000000-0008-0000-0D00-000029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06" name="image17.jpg">
          <a:extLst>
            <a:ext uri="{FF2B5EF4-FFF2-40B4-BE49-F238E27FC236}">
              <a16:creationId xmlns:a16="http://schemas.microsoft.com/office/drawing/2014/main" id="{00000000-0008-0000-0D00-00002A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07" name="image3.png">
          <a:extLst>
            <a:ext uri="{FF2B5EF4-FFF2-40B4-BE49-F238E27FC236}">
              <a16:creationId xmlns:a16="http://schemas.microsoft.com/office/drawing/2014/main" id="{00000000-0008-0000-0D00-00002B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08" name="image17.jpg">
          <a:extLst>
            <a:ext uri="{FF2B5EF4-FFF2-40B4-BE49-F238E27FC236}">
              <a16:creationId xmlns:a16="http://schemas.microsoft.com/office/drawing/2014/main" id="{00000000-0008-0000-0D00-00002C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09" name="image3.png">
          <a:extLst>
            <a:ext uri="{FF2B5EF4-FFF2-40B4-BE49-F238E27FC236}">
              <a16:creationId xmlns:a16="http://schemas.microsoft.com/office/drawing/2014/main" id="{00000000-0008-0000-0D00-00002D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910" name="image17.jpg">
          <a:extLst>
            <a:ext uri="{FF2B5EF4-FFF2-40B4-BE49-F238E27FC236}">
              <a16:creationId xmlns:a16="http://schemas.microsoft.com/office/drawing/2014/main" id="{00000000-0008-0000-0D00-00002E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911" name="image3.png">
          <a:extLst>
            <a:ext uri="{FF2B5EF4-FFF2-40B4-BE49-F238E27FC236}">
              <a16:creationId xmlns:a16="http://schemas.microsoft.com/office/drawing/2014/main" id="{00000000-0008-0000-0D00-00002F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912" name="image17.jpg">
          <a:extLst>
            <a:ext uri="{FF2B5EF4-FFF2-40B4-BE49-F238E27FC236}">
              <a16:creationId xmlns:a16="http://schemas.microsoft.com/office/drawing/2014/main" id="{00000000-0008-0000-0D00-000030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913" name="image3.png">
          <a:extLst>
            <a:ext uri="{FF2B5EF4-FFF2-40B4-BE49-F238E27FC236}">
              <a16:creationId xmlns:a16="http://schemas.microsoft.com/office/drawing/2014/main" id="{00000000-0008-0000-0D00-000031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14" name="image17.jpg">
          <a:extLst>
            <a:ext uri="{FF2B5EF4-FFF2-40B4-BE49-F238E27FC236}">
              <a16:creationId xmlns:a16="http://schemas.microsoft.com/office/drawing/2014/main" id="{00000000-0008-0000-0D00-000032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15" name="image3.png">
          <a:extLst>
            <a:ext uri="{FF2B5EF4-FFF2-40B4-BE49-F238E27FC236}">
              <a16:creationId xmlns:a16="http://schemas.microsoft.com/office/drawing/2014/main" id="{00000000-0008-0000-0D00-000033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16" name="image17.jpg">
          <a:extLst>
            <a:ext uri="{FF2B5EF4-FFF2-40B4-BE49-F238E27FC236}">
              <a16:creationId xmlns:a16="http://schemas.microsoft.com/office/drawing/2014/main" id="{00000000-0008-0000-0D00-000034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17" name="image3.png">
          <a:extLst>
            <a:ext uri="{FF2B5EF4-FFF2-40B4-BE49-F238E27FC236}">
              <a16:creationId xmlns:a16="http://schemas.microsoft.com/office/drawing/2014/main" id="{00000000-0008-0000-0D00-000035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918" name="image17.jpg">
          <a:extLst>
            <a:ext uri="{FF2B5EF4-FFF2-40B4-BE49-F238E27FC236}">
              <a16:creationId xmlns:a16="http://schemas.microsoft.com/office/drawing/2014/main" id="{00000000-0008-0000-0D00-000036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919" name="image3.png">
          <a:extLst>
            <a:ext uri="{FF2B5EF4-FFF2-40B4-BE49-F238E27FC236}">
              <a16:creationId xmlns:a16="http://schemas.microsoft.com/office/drawing/2014/main" id="{00000000-0008-0000-0D00-000037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920" name="image17.jpg">
          <a:extLst>
            <a:ext uri="{FF2B5EF4-FFF2-40B4-BE49-F238E27FC236}">
              <a16:creationId xmlns:a16="http://schemas.microsoft.com/office/drawing/2014/main" id="{00000000-0008-0000-0D00-000038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921" name="image3.png">
          <a:extLst>
            <a:ext uri="{FF2B5EF4-FFF2-40B4-BE49-F238E27FC236}">
              <a16:creationId xmlns:a16="http://schemas.microsoft.com/office/drawing/2014/main" id="{00000000-0008-0000-0D00-000039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22" name="image17.jpg">
          <a:extLst>
            <a:ext uri="{FF2B5EF4-FFF2-40B4-BE49-F238E27FC236}">
              <a16:creationId xmlns:a16="http://schemas.microsoft.com/office/drawing/2014/main" id="{00000000-0008-0000-0D00-00003A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23" name="image3.png">
          <a:extLst>
            <a:ext uri="{FF2B5EF4-FFF2-40B4-BE49-F238E27FC236}">
              <a16:creationId xmlns:a16="http://schemas.microsoft.com/office/drawing/2014/main" id="{00000000-0008-0000-0D00-00003B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24" name="image17.jpg">
          <a:extLst>
            <a:ext uri="{FF2B5EF4-FFF2-40B4-BE49-F238E27FC236}">
              <a16:creationId xmlns:a16="http://schemas.microsoft.com/office/drawing/2014/main" id="{00000000-0008-0000-0D00-00003C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25" name="image3.png">
          <a:extLst>
            <a:ext uri="{FF2B5EF4-FFF2-40B4-BE49-F238E27FC236}">
              <a16:creationId xmlns:a16="http://schemas.microsoft.com/office/drawing/2014/main" id="{00000000-0008-0000-0D00-00003D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4926" name="image17.jpg">
          <a:extLst>
            <a:ext uri="{FF2B5EF4-FFF2-40B4-BE49-F238E27FC236}">
              <a16:creationId xmlns:a16="http://schemas.microsoft.com/office/drawing/2014/main" id="{00000000-0008-0000-0D00-00003E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927" name="image3.png">
          <a:extLst>
            <a:ext uri="{FF2B5EF4-FFF2-40B4-BE49-F238E27FC236}">
              <a16:creationId xmlns:a16="http://schemas.microsoft.com/office/drawing/2014/main" id="{00000000-0008-0000-0D00-00003F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4928" name="image17.jpg">
          <a:extLst>
            <a:ext uri="{FF2B5EF4-FFF2-40B4-BE49-F238E27FC236}">
              <a16:creationId xmlns:a16="http://schemas.microsoft.com/office/drawing/2014/main" id="{00000000-0008-0000-0D00-000040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4929" name="image3.png">
          <a:extLst>
            <a:ext uri="{FF2B5EF4-FFF2-40B4-BE49-F238E27FC236}">
              <a16:creationId xmlns:a16="http://schemas.microsoft.com/office/drawing/2014/main" id="{00000000-0008-0000-0D00-000041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4930" name="image17.jpg">
          <a:extLst>
            <a:ext uri="{FF2B5EF4-FFF2-40B4-BE49-F238E27FC236}">
              <a16:creationId xmlns:a16="http://schemas.microsoft.com/office/drawing/2014/main" id="{00000000-0008-0000-0D00-000042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4931" name="image3.png">
          <a:extLst>
            <a:ext uri="{FF2B5EF4-FFF2-40B4-BE49-F238E27FC236}">
              <a16:creationId xmlns:a16="http://schemas.microsoft.com/office/drawing/2014/main" id="{00000000-0008-0000-0D00-000043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4932" name="image17.jpg">
          <a:extLst>
            <a:ext uri="{FF2B5EF4-FFF2-40B4-BE49-F238E27FC236}">
              <a16:creationId xmlns:a16="http://schemas.microsoft.com/office/drawing/2014/main" id="{00000000-0008-0000-0D00-000044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4933" name="image3.png">
          <a:extLst>
            <a:ext uri="{FF2B5EF4-FFF2-40B4-BE49-F238E27FC236}">
              <a16:creationId xmlns:a16="http://schemas.microsoft.com/office/drawing/2014/main" id="{00000000-0008-0000-0D00-000045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4934" name="image17.jpg">
          <a:extLst>
            <a:ext uri="{FF2B5EF4-FFF2-40B4-BE49-F238E27FC236}">
              <a16:creationId xmlns:a16="http://schemas.microsoft.com/office/drawing/2014/main" id="{00000000-0008-0000-0D00-000046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935" name="image3.png">
          <a:extLst>
            <a:ext uri="{FF2B5EF4-FFF2-40B4-BE49-F238E27FC236}">
              <a16:creationId xmlns:a16="http://schemas.microsoft.com/office/drawing/2014/main" id="{00000000-0008-0000-0D00-000047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4936" name="image17.jpg">
          <a:extLst>
            <a:ext uri="{FF2B5EF4-FFF2-40B4-BE49-F238E27FC236}">
              <a16:creationId xmlns:a16="http://schemas.microsoft.com/office/drawing/2014/main" id="{00000000-0008-0000-0D00-000048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4937" name="image3.png">
          <a:extLst>
            <a:ext uri="{FF2B5EF4-FFF2-40B4-BE49-F238E27FC236}">
              <a16:creationId xmlns:a16="http://schemas.microsoft.com/office/drawing/2014/main" id="{00000000-0008-0000-0D00-000049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4938" name="image17.jpg">
          <a:extLst>
            <a:ext uri="{FF2B5EF4-FFF2-40B4-BE49-F238E27FC236}">
              <a16:creationId xmlns:a16="http://schemas.microsoft.com/office/drawing/2014/main" id="{00000000-0008-0000-0D00-00004A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4939" name="image3.png">
          <a:extLst>
            <a:ext uri="{FF2B5EF4-FFF2-40B4-BE49-F238E27FC236}">
              <a16:creationId xmlns:a16="http://schemas.microsoft.com/office/drawing/2014/main" id="{00000000-0008-0000-0D00-00004B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4940" name="image17.jpg">
          <a:extLst>
            <a:ext uri="{FF2B5EF4-FFF2-40B4-BE49-F238E27FC236}">
              <a16:creationId xmlns:a16="http://schemas.microsoft.com/office/drawing/2014/main" id="{00000000-0008-0000-0D00-00004C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4941" name="image3.png">
          <a:extLst>
            <a:ext uri="{FF2B5EF4-FFF2-40B4-BE49-F238E27FC236}">
              <a16:creationId xmlns:a16="http://schemas.microsoft.com/office/drawing/2014/main" id="{00000000-0008-0000-0D00-00004D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47675"/>
    <xdr:pic>
      <xdr:nvPicPr>
        <xdr:cNvPr id="4942" name="image17.jpg">
          <a:extLst>
            <a:ext uri="{FF2B5EF4-FFF2-40B4-BE49-F238E27FC236}">
              <a16:creationId xmlns:a16="http://schemas.microsoft.com/office/drawing/2014/main" id="{00000000-0008-0000-0D00-00004E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943" name="image3.png">
          <a:extLst>
            <a:ext uri="{FF2B5EF4-FFF2-40B4-BE49-F238E27FC236}">
              <a16:creationId xmlns:a16="http://schemas.microsoft.com/office/drawing/2014/main" id="{00000000-0008-0000-0D00-00004F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4944" name="image17.jpg">
          <a:extLst>
            <a:ext uri="{FF2B5EF4-FFF2-40B4-BE49-F238E27FC236}">
              <a16:creationId xmlns:a16="http://schemas.microsoft.com/office/drawing/2014/main" id="{00000000-0008-0000-0D00-000050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4945" name="image3.png">
          <a:extLst>
            <a:ext uri="{FF2B5EF4-FFF2-40B4-BE49-F238E27FC236}">
              <a16:creationId xmlns:a16="http://schemas.microsoft.com/office/drawing/2014/main" id="{00000000-0008-0000-0D00-000051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4946" name="image17.jpg">
          <a:extLst>
            <a:ext uri="{FF2B5EF4-FFF2-40B4-BE49-F238E27FC236}">
              <a16:creationId xmlns:a16="http://schemas.microsoft.com/office/drawing/2014/main" id="{00000000-0008-0000-0D00-000052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4947" name="image3.png">
          <a:extLst>
            <a:ext uri="{FF2B5EF4-FFF2-40B4-BE49-F238E27FC236}">
              <a16:creationId xmlns:a16="http://schemas.microsoft.com/office/drawing/2014/main" id="{00000000-0008-0000-0D00-000053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4948" name="image17.jpg">
          <a:extLst>
            <a:ext uri="{FF2B5EF4-FFF2-40B4-BE49-F238E27FC236}">
              <a16:creationId xmlns:a16="http://schemas.microsoft.com/office/drawing/2014/main" id="{00000000-0008-0000-0D00-000054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4949" name="image3.png">
          <a:extLst>
            <a:ext uri="{FF2B5EF4-FFF2-40B4-BE49-F238E27FC236}">
              <a16:creationId xmlns:a16="http://schemas.microsoft.com/office/drawing/2014/main" id="{00000000-0008-0000-0D00-000055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47675"/>
    <xdr:pic>
      <xdr:nvPicPr>
        <xdr:cNvPr id="4950" name="image17.jpg">
          <a:extLst>
            <a:ext uri="{FF2B5EF4-FFF2-40B4-BE49-F238E27FC236}">
              <a16:creationId xmlns:a16="http://schemas.microsoft.com/office/drawing/2014/main" id="{00000000-0008-0000-0D00-000056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951" name="image3.png">
          <a:extLst>
            <a:ext uri="{FF2B5EF4-FFF2-40B4-BE49-F238E27FC236}">
              <a16:creationId xmlns:a16="http://schemas.microsoft.com/office/drawing/2014/main" id="{00000000-0008-0000-0D00-000057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4952" name="image17.jpg">
          <a:extLst>
            <a:ext uri="{FF2B5EF4-FFF2-40B4-BE49-F238E27FC236}">
              <a16:creationId xmlns:a16="http://schemas.microsoft.com/office/drawing/2014/main" id="{00000000-0008-0000-0D00-000058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4953" name="image3.png">
          <a:extLst>
            <a:ext uri="{FF2B5EF4-FFF2-40B4-BE49-F238E27FC236}">
              <a16:creationId xmlns:a16="http://schemas.microsoft.com/office/drawing/2014/main" id="{00000000-0008-0000-0D00-000059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4954" name="image17.jpg">
          <a:extLst>
            <a:ext uri="{FF2B5EF4-FFF2-40B4-BE49-F238E27FC236}">
              <a16:creationId xmlns:a16="http://schemas.microsoft.com/office/drawing/2014/main" id="{00000000-0008-0000-0D00-00005A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4955" name="image3.png">
          <a:extLst>
            <a:ext uri="{FF2B5EF4-FFF2-40B4-BE49-F238E27FC236}">
              <a16:creationId xmlns:a16="http://schemas.microsoft.com/office/drawing/2014/main" id="{00000000-0008-0000-0D00-00005B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4956" name="image17.jpg">
          <a:extLst>
            <a:ext uri="{FF2B5EF4-FFF2-40B4-BE49-F238E27FC236}">
              <a16:creationId xmlns:a16="http://schemas.microsoft.com/office/drawing/2014/main" id="{00000000-0008-0000-0D00-00005C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4957" name="image3.png">
          <a:extLst>
            <a:ext uri="{FF2B5EF4-FFF2-40B4-BE49-F238E27FC236}">
              <a16:creationId xmlns:a16="http://schemas.microsoft.com/office/drawing/2014/main" id="{00000000-0008-0000-0D00-00005D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4958" name="image17.jpg">
          <a:extLst>
            <a:ext uri="{FF2B5EF4-FFF2-40B4-BE49-F238E27FC236}">
              <a16:creationId xmlns:a16="http://schemas.microsoft.com/office/drawing/2014/main" id="{00000000-0008-0000-0D00-00005E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4959" name="image3.png">
          <a:extLst>
            <a:ext uri="{FF2B5EF4-FFF2-40B4-BE49-F238E27FC236}">
              <a16:creationId xmlns:a16="http://schemas.microsoft.com/office/drawing/2014/main" id="{00000000-0008-0000-0D00-00005F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4960" name="image17.jpg">
          <a:extLst>
            <a:ext uri="{FF2B5EF4-FFF2-40B4-BE49-F238E27FC236}">
              <a16:creationId xmlns:a16="http://schemas.microsoft.com/office/drawing/2014/main" id="{00000000-0008-0000-0D00-000060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4961" name="image3.png">
          <a:extLst>
            <a:ext uri="{FF2B5EF4-FFF2-40B4-BE49-F238E27FC236}">
              <a16:creationId xmlns:a16="http://schemas.microsoft.com/office/drawing/2014/main" id="{00000000-0008-0000-0D00-000061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4962" name="image17.jpg">
          <a:extLst>
            <a:ext uri="{FF2B5EF4-FFF2-40B4-BE49-F238E27FC236}">
              <a16:creationId xmlns:a16="http://schemas.microsoft.com/office/drawing/2014/main" id="{00000000-0008-0000-0D00-000062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4963" name="image3.png">
          <a:extLst>
            <a:ext uri="{FF2B5EF4-FFF2-40B4-BE49-F238E27FC236}">
              <a16:creationId xmlns:a16="http://schemas.microsoft.com/office/drawing/2014/main" id="{00000000-0008-0000-0D00-000063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4964" name="image17.jpg">
          <a:extLst>
            <a:ext uri="{FF2B5EF4-FFF2-40B4-BE49-F238E27FC236}">
              <a16:creationId xmlns:a16="http://schemas.microsoft.com/office/drawing/2014/main" id="{00000000-0008-0000-0D00-000064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4965" name="image3.png">
          <a:extLst>
            <a:ext uri="{FF2B5EF4-FFF2-40B4-BE49-F238E27FC236}">
              <a16:creationId xmlns:a16="http://schemas.microsoft.com/office/drawing/2014/main" id="{00000000-0008-0000-0D00-000065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4966" name="image17.jpg">
          <a:extLst>
            <a:ext uri="{FF2B5EF4-FFF2-40B4-BE49-F238E27FC236}">
              <a16:creationId xmlns:a16="http://schemas.microsoft.com/office/drawing/2014/main" id="{00000000-0008-0000-0D00-000066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4967" name="image3.png">
          <a:extLst>
            <a:ext uri="{FF2B5EF4-FFF2-40B4-BE49-F238E27FC236}">
              <a16:creationId xmlns:a16="http://schemas.microsoft.com/office/drawing/2014/main" id="{00000000-0008-0000-0D00-000067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4968" name="image17.jpg">
          <a:extLst>
            <a:ext uri="{FF2B5EF4-FFF2-40B4-BE49-F238E27FC236}">
              <a16:creationId xmlns:a16="http://schemas.microsoft.com/office/drawing/2014/main" id="{00000000-0008-0000-0D00-000068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4969" name="image3.png">
          <a:extLst>
            <a:ext uri="{FF2B5EF4-FFF2-40B4-BE49-F238E27FC236}">
              <a16:creationId xmlns:a16="http://schemas.microsoft.com/office/drawing/2014/main" id="{00000000-0008-0000-0D00-000069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4970" name="image17.jpg">
          <a:extLst>
            <a:ext uri="{FF2B5EF4-FFF2-40B4-BE49-F238E27FC236}">
              <a16:creationId xmlns:a16="http://schemas.microsoft.com/office/drawing/2014/main" id="{00000000-0008-0000-0D00-00006A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4971" name="image3.png">
          <a:extLst>
            <a:ext uri="{FF2B5EF4-FFF2-40B4-BE49-F238E27FC236}">
              <a16:creationId xmlns:a16="http://schemas.microsoft.com/office/drawing/2014/main" id="{00000000-0008-0000-0D00-00006B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4972" name="image17.jpg">
          <a:extLst>
            <a:ext uri="{FF2B5EF4-FFF2-40B4-BE49-F238E27FC236}">
              <a16:creationId xmlns:a16="http://schemas.microsoft.com/office/drawing/2014/main" id="{00000000-0008-0000-0D00-00006C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4973" name="image3.png">
          <a:extLst>
            <a:ext uri="{FF2B5EF4-FFF2-40B4-BE49-F238E27FC236}">
              <a16:creationId xmlns:a16="http://schemas.microsoft.com/office/drawing/2014/main" id="{00000000-0008-0000-0D00-00006D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4974" name="image17.jpg">
          <a:extLst>
            <a:ext uri="{FF2B5EF4-FFF2-40B4-BE49-F238E27FC236}">
              <a16:creationId xmlns:a16="http://schemas.microsoft.com/office/drawing/2014/main" id="{00000000-0008-0000-0D00-00006E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4975" name="image3.png">
          <a:extLst>
            <a:ext uri="{FF2B5EF4-FFF2-40B4-BE49-F238E27FC236}">
              <a16:creationId xmlns:a16="http://schemas.microsoft.com/office/drawing/2014/main" id="{00000000-0008-0000-0D00-00006F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4976" name="image17.jpg">
          <a:extLst>
            <a:ext uri="{FF2B5EF4-FFF2-40B4-BE49-F238E27FC236}">
              <a16:creationId xmlns:a16="http://schemas.microsoft.com/office/drawing/2014/main" id="{00000000-0008-0000-0D00-000070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4977" name="image3.png">
          <a:extLst>
            <a:ext uri="{FF2B5EF4-FFF2-40B4-BE49-F238E27FC236}">
              <a16:creationId xmlns:a16="http://schemas.microsoft.com/office/drawing/2014/main" id="{00000000-0008-0000-0D00-000071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4978" name="image17.jpg">
          <a:extLst>
            <a:ext uri="{FF2B5EF4-FFF2-40B4-BE49-F238E27FC236}">
              <a16:creationId xmlns:a16="http://schemas.microsoft.com/office/drawing/2014/main" id="{00000000-0008-0000-0D00-000072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4979" name="image3.png">
          <a:extLst>
            <a:ext uri="{FF2B5EF4-FFF2-40B4-BE49-F238E27FC236}">
              <a16:creationId xmlns:a16="http://schemas.microsoft.com/office/drawing/2014/main" id="{00000000-0008-0000-0D00-000073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4980" name="image17.jpg">
          <a:extLst>
            <a:ext uri="{FF2B5EF4-FFF2-40B4-BE49-F238E27FC236}">
              <a16:creationId xmlns:a16="http://schemas.microsoft.com/office/drawing/2014/main" id="{00000000-0008-0000-0D00-000074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4981" name="image3.png">
          <a:extLst>
            <a:ext uri="{FF2B5EF4-FFF2-40B4-BE49-F238E27FC236}">
              <a16:creationId xmlns:a16="http://schemas.microsoft.com/office/drawing/2014/main" id="{00000000-0008-0000-0D00-000075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4982" name="image17.jpg">
          <a:extLst>
            <a:ext uri="{FF2B5EF4-FFF2-40B4-BE49-F238E27FC236}">
              <a16:creationId xmlns:a16="http://schemas.microsoft.com/office/drawing/2014/main" id="{00000000-0008-0000-0D00-000076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4983" name="image3.png">
          <a:extLst>
            <a:ext uri="{FF2B5EF4-FFF2-40B4-BE49-F238E27FC236}">
              <a16:creationId xmlns:a16="http://schemas.microsoft.com/office/drawing/2014/main" id="{00000000-0008-0000-0D00-000077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4984" name="image17.jpg">
          <a:extLst>
            <a:ext uri="{FF2B5EF4-FFF2-40B4-BE49-F238E27FC236}">
              <a16:creationId xmlns:a16="http://schemas.microsoft.com/office/drawing/2014/main" id="{00000000-0008-0000-0D00-000078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4985" name="image3.png">
          <a:extLst>
            <a:ext uri="{FF2B5EF4-FFF2-40B4-BE49-F238E27FC236}">
              <a16:creationId xmlns:a16="http://schemas.microsoft.com/office/drawing/2014/main" id="{00000000-0008-0000-0D00-000079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4986" name="image17.jpg">
          <a:extLst>
            <a:ext uri="{FF2B5EF4-FFF2-40B4-BE49-F238E27FC236}">
              <a16:creationId xmlns:a16="http://schemas.microsoft.com/office/drawing/2014/main" id="{00000000-0008-0000-0D00-00007A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4987" name="image3.png">
          <a:extLst>
            <a:ext uri="{FF2B5EF4-FFF2-40B4-BE49-F238E27FC236}">
              <a16:creationId xmlns:a16="http://schemas.microsoft.com/office/drawing/2014/main" id="{00000000-0008-0000-0D00-00007B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4988" name="image17.jpg">
          <a:extLst>
            <a:ext uri="{FF2B5EF4-FFF2-40B4-BE49-F238E27FC236}">
              <a16:creationId xmlns:a16="http://schemas.microsoft.com/office/drawing/2014/main" id="{00000000-0008-0000-0D00-00007C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4989" name="image3.png">
          <a:extLst>
            <a:ext uri="{FF2B5EF4-FFF2-40B4-BE49-F238E27FC236}">
              <a16:creationId xmlns:a16="http://schemas.microsoft.com/office/drawing/2014/main" id="{00000000-0008-0000-0D00-00007D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4990" name="image17.jpg">
          <a:extLst>
            <a:ext uri="{FF2B5EF4-FFF2-40B4-BE49-F238E27FC236}">
              <a16:creationId xmlns:a16="http://schemas.microsoft.com/office/drawing/2014/main" id="{00000000-0008-0000-0D00-00007E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4991" name="image3.png">
          <a:extLst>
            <a:ext uri="{FF2B5EF4-FFF2-40B4-BE49-F238E27FC236}">
              <a16:creationId xmlns:a16="http://schemas.microsoft.com/office/drawing/2014/main" id="{00000000-0008-0000-0D00-00007F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4992" name="image17.jpg">
          <a:extLst>
            <a:ext uri="{FF2B5EF4-FFF2-40B4-BE49-F238E27FC236}">
              <a16:creationId xmlns:a16="http://schemas.microsoft.com/office/drawing/2014/main" id="{00000000-0008-0000-0D00-000080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4993" name="image3.png">
          <a:extLst>
            <a:ext uri="{FF2B5EF4-FFF2-40B4-BE49-F238E27FC236}">
              <a16:creationId xmlns:a16="http://schemas.microsoft.com/office/drawing/2014/main" id="{00000000-0008-0000-0D00-000081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4994" name="image17.jpg">
          <a:extLst>
            <a:ext uri="{FF2B5EF4-FFF2-40B4-BE49-F238E27FC236}">
              <a16:creationId xmlns:a16="http://schemas.microsoft.com/office/drawing/2014/main" id="{00000000-0008-0000-0D00-000082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4995" name="image3.png">
          <a:extLst>
            <a:ext uri="{FF2B5EF4-FFF2-40B4-BE49-F238E27FC236}">
              <a16:creationId xmlns:a16="http://schemas.microsoft.com/office/drawing/2014/main" id="{00000000-0008-0000-0D00-000083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4996" name="image17.jpg">
          <a:extLst>
            <a:ext uri="{FF2B5EF4-FFF2-40B4-BE49-F238E27FC236}">
              <a16:creationId xmlns:a16="http://schemas.microsoft.com/office/drawing/2014/main" id="{00000000-0008-0000-0D00-000084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4997" name="image3.png">
          <a:extLst>
            <a:ext uri="{FF2B5EF4-FFF2-40B4-BE49-F238E27FC236}">
              <a16:creationId xmlns:a16="http://schemas.microsoft.com/office/drawing/2014/main" id="{00000000-0008-0000-0D00-000085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4998" name="image17.jpg">
          <a:extLst>
            <a:ext uri="{FF2B5EF4-FFF2-40B4-BE49-F238E27FC236}">
              <a16:creationId xmlns:a16="http://schemas.microsoft.com/office/drawing/2014/main" id="{00000000-0008-0000-0D00-000086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4999" name="image3.png">
          <a:extLst>
            <a:ext uri="{FF2B5EF4-FFF2-40B4-BE49-F238E27FC236}">
              <a16:creationId xmlns:a16="http://schemas.microsoft.com/office/drawing/2014/main" id="{00000000-0008-0000-0D00-000087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000" name="image17.jpg">
          <a:extLst>
            <a:ext uri="{FF2B5EF4-FFF2-40B4-BE49-F238E27FC236}">
              <a16:creationId xmlns:a16="http://schemas.microsoft.com/office/drawing/2014/main" id="{00000000-0008-0000-0D00-000088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001" name="image3.png">
          <a:extLst>
            <a:ext uri="{FF2B5EF4-FFF2-40B4-BE49-F238E27FC236}">
              <a16:creationId xmlns:a16="http://schemas.microsoft.com/office/drawing/2014/main" id="{00000000-0008-0000-0D00-000089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002" name="image17.jpg">
          <a:extLst>
            <a:ext uri="{FF2B5EF4-FFF2-40B4-BE49-F238E27FC236}">
              <a16:creationId xmlns:a16="http://schemas.microsoft.com/office/drawing/2014/main" id="{00000000-0008-0000-0D00-00008A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003" name="image3.png">
          <a:extLst>
            <a:ext uri="{FF2B5EF4-FFF2-40B4-BE49-F238E27FC236}">
              <a16:creationId xmlns:a16="http://schemas.microsoft.com/office/drawing/2014/main" id="{00000000-0008-0000-0D00-00008B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004" name="image17.jpg">
          <a:extLst>
            <a:ext uri="{FF2B5EF4-FFF2-40B4-BE49-F238E27FC236}">
              <a16:creationId xmlns:a16="http://schemas.microsoft.com/office/drawing/2014/main" id="{00000000-0008-0000-0D00-00008C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005" name="image3.png">
          <a:extLst>
            <a:ext uri="{FF2B5EF4-FFF2-40B4-BE49-F238E27FC236}">
              <a16:creationId xmlns:a16="http://schemas.microsoft.com/office/drawing/2014/main" id="{00000000-0008-0000-0D00-00008D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5006" name="image17.jpg">
          <a:extLst>
            <a:ext uri="{FF2B5EF4-FFF2-40B4-BE49-F238E27FC236}">
              <a16:creationId xmlns:a16="http://schemas.microsoft.com/office/drawing/2014/main" id="{00000000-0008-0000-0D00-00008E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5007" name="image3.png">
          <a:extLst>
            <a:ext uri="{FF2B5EF4-FFF2-40B4-BE49-F238E27FC236}">
              <a16:creationId xmlns:a16="http://schemas.microsoft.com/office/drawing/2014/main" id="{00000000-0008-0000-0D00-00008F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008" name="image17.jpg">
          <a:extLst>
            <a:ext uri="{FF2B5EF4-FFF2-40B4-BE49-F238E27FC236}">
              <a16:creationId xmlns:a16="http://schemas.microsoft.com/office/drawing/2014/main" id="{00000000-0008-0000-0D00-000090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009" name="image3.png">
          <a:extLst>
            <a:ext uri="{FF2B5EF4-FFF2-40B4-BE49-F238E27FC236}">
              <a16:creationId xmlns:a16="http://schemas.microsoft.com/office/drawing/2014/main" id="{00000000-0008-0000-0D00-000091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010" name="image17.jpg">
          <a:extLst>
            <a:ext uri="{FF2B5EF4-FFF2-40B4-BE49-F238E27FC236}">
              <a16:creationId xmlns:a16="http://schemas.microsoft.com/office/drawing/2014/main" id="{00000000-0008-0000-0D00-000092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011" name="image3.png">
          <a:extLst>
            <a:ext uri="{FF2B5EF4-FFF2-40B4-BE49-F238E27FC236}">
              <a16:creationId xmlns:a16="http://schemas.microsoft.com/office/drawing/2014/main" id="{00000000-0008-0000-0D00-000093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012" name="image17.jpg">
          <a:extLst>
            <a:ext uri="{FF2B5EF4-FFF2-40B4-BE49-F238E27FC236}">
              <a16:creationId xmlns:a16="http://schemas.microsoft.com/office/drawing/2014/main" id="{00000000-0008-0000-0D00-000094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013" name="image3.png">
          <a:extLst>
            <a:ext uri="{FF2B5EF4-FFF2-40B4-BE49-F238E27FC236}">
              <a16:creationId xmlns:a16="http://schemas.microsoft.com/office/drawing/2014/main" id="{00000000-0008-0000-0D00-000095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5014" name="image17.jpg">
          <a:extLst>
            <a:ext uri="{FF2B5EF4-FFF2-40B4-BE49-F238E27FC236}">
              <a16:creationId xmlns:a16="http://schemas.microsoft.com/office/drawing/2014/main" id="{00000000-0008-0000-0D00-000096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5015" name="image3.png">
          <a:extLst>
            <a:ext uri="{FF2B5EF4-FFF2-40B4-BE49-F238E27FC236}">
              <a16:creationId xmlns:a16="http://schemas.microsoft.com/office/drawing/2014/main" id="{00000000-0008-0000-0D00-000097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016" name="image17.jpg">
          <a:extLst>
            <a:ext uri="{FF2B5EF4-FFF2-40B4-BE49-F238E27FC236}">
              <a16:creationId xmlns:a16="http://schemas.microsoft.com/office/drawing/2014/main" id="{00000000-0008-0000-0D00-000098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017" name="image3.png">
          <a:extLst>
            <a:ext uri="{FF2B5EF4-FFF2-40B4-BE49-F238E27FC236}">
              <a16:creationId xmlns:a16="http://schemas.microsoft.com/office/drawing/2014/main" id="{00000000-0008-0000-0D00-000099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018" name="image17.jpg">
          <a:extLst>
            <a:ext uri="{FF2B5EF4-FFF2-40B4-BE49-F238E27FC236}">
              <a16:creationId xmlns:a16="http://schemas.microsoft.com/office/drawing/2014/main" id="{00000000-0008-0000-0D00-00009A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019" name="image3.png">
          <a:extLst>
            <a:ext uri="{FF2B5EF4-FFF2-40B4-BE49-F238E27FC236}">
              <a16:creationId xmlns:a16="http://schemas.microsoft.com/office/drawing/2014/main" id="{00000000-0008-0000-0D00-00009B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020" name="image17.jpg">
          <a:extLst>
            <a:ext uri="{FF2B5EF4-FFF2-40B4-BE49-F238E27FC236}">
              <a16:creationId xmlns:a16="http://schemas.microsoft.com/office/drawing/2014/main" id="{00000000-0008-0000-0D00-00009C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021" name="image3.png">
          <a:extLst>
            <a:ext uri="{FF2B5EF4-FFF2-40B4-BE49-F238E27FC236}">
              <a16:creationId xmlns:a16="http://schemas.microsoft.com/office/drawing/2014/main" id="{00000000-0008-0000-0D00-00009D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5022" name="image17.jpg">
          <a:extLst>
            <a:ext uri="{FF2B5EF4-FFF2-40B4-BE49-F238E27FC236}">
              <a16:creationId xmlns:a16="http://schemas.microsoft.com/office/drawing/2014/main" id="{00000000-0008-0000-0D00-00009E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5023" name="image3.png">
          <a:extLst>
            <a:ext uri="{FF2B5EF4-FFF2-40B4-BE49-F238E27FC236}">
              <a16:creationId xmlns:a16="http://schemas.microsoft.com/office/drawing/2014/main" id="{00000000-0008-0000-0D00-00009F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024" name="image17.jpg">
          <a:extLst>
            <a:ext uri="{FF2B5EF4-FFF2-40B4-BE49-F238E27FC236}">
              <a16:creationId xmlns:a16="http://schemas.microsoft.com/office/drawing/2014/main" id="{00000000-0008-0000-0D00-0000A0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025" name="image3.png">
          <a:extLst>
            <a:ext uri="{FF2B5EF4-FFF2-40B4-BE49-F238E27FC236}">
              <a16:creationId xmlns:a16="http://schemas.microsoft.com/office/drawing/2014/main" id="{00000000-0008-0000-0D00-0000A1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026" name="image17.jpg">
          <a:extLst>
            <a:ext uri="{FF2B5EF4-FFF2-40B4-BE49-F238E27FC236}">
              <a16:creationId xmlns:a16="http://schemas.microsoft.com/office/drawing/2014/main" id="{00000000-0008-0000-0D00-0000A2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027" name="image3.png">
          <a:extLst>
            <a:ext uri="{FF2B5EF4-FFF2-40B4-BE49-F238E27FC236}">
              <a16:creationId xmlns:a16="http://schemas.microsoft.com/office/drawing/2014/main" id="{00000000-0008-0000-0D00-0000A3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028" name="image17.jpg">
          <a:extLst>
            <a:ext uri="{FF2B5EF4-FFF2-40B4-BE49-F238E27FC236}">
              <a16:creationId xmlns:a16="http://schemas.microsoft.com/office/drawing/2014/main" id="{00000000-0008-0000-0D00-0000A4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029" name="image3.png">
          <a:extLst>
            <a:ext uri="{FF2B5EF4-FFF2-40B4-BE49-F238E27FC236}">
              <a16:creationId xmlns:a16="http://schemas.microsoft.com/office/drawing/2014/main" id="{00000000-0008-0000-0D00-0000A5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5030" name="image17.jpg">
          <a:extLst>
            <a:ext uri="{FF2B5EF4-FFF2-40B4-BE49-F238E27FC236}">
              <a16:creationId xmlns:a16="http://schemas.microsoft.com/office/drawing/2014/main" id="{00000000-0008-0000-0D00-0000A6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5031" name="image3.png">
          <a:extLst>
            <a:ext uri="{FF2B5EF4-FFF2-40B4-BE49-F238E27FC236}">
              <a16:creationId xmlns:a16="http://schemas.microsoft.com/office/drawing/2014/main" id="{00000000-0008-0000-0D00-0000A7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032" name="image17.jpg">
          <a:extLst>
            <a:ext uri="{FF2B5EF4-FFF2-40B4-BE49-F238E27FC236}">
              <a16:creationId xmlns:a16="http://schemas.microsoft.com/office/drawing/2014/main" id="{00000000-0008-0000-0D00-0000A8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033" name="image3.png">
          <a:extLst>
            <a:ext uri="{FF2B5EF4-FFF2-40B4-BE49-F238E27FC236}">
              <a16:creationId xmlns:a16="http://schemas.microsoft.com/office/drawing/2014/main" id="{00000000-0008-0000-0D00-0000A9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034" name="image17.jpg">
          <a:extLst>
            <a:ext uri="{FF2B5EF4-FFF2-40B4-BE49-F238E27FC236}">
              <a16:creationId xmlns:a16="http://schemas.microsoft.com/office/drawing/2014/main" id="{00000000-0008-0000-0D00-0000AA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035" name="image3.png">
          <a:extLst>
            <a:ext uri="{FF2B5EF4-FFF2-40B4-BE49-F238E27FC236}">
              <a16:creationId xmlns:a16="http://schemas.microsoft.com/office/drawing/2014/main" id="{00000000-0008-0000-0D00-0000AB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036" name="image17.jpg">
          <a:extLst>
            <a:ext uri="{FF2B5EF4-FFF2-40B4-BE49-F238E27FC236}">
              <a16:creationId xmlns:a16="http://schemas.microsoft.com/office/drawing/2014/main" id="{00000000-0008-0000-0D00-0000AC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037" name="image3.png">
          <a:extLst>
            <a:ext uri="{FF2B5EF4-FFF2-40B4-BE49-F238E27FC236}">
              <a16:creationId xmlns:a16="http://schemas.microsoft.com/office/drawing/2014/main" id="{00000000-0008-0000-0D00-0000AD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5038" name="image17.jpg">
          <a:extLst>
            <a:ext uri="{FF2B5EF4-FFF2-40B4-BE49-F238E27FC236}">
              <a16:creationId xmlns:a16="http://schemas.microsoft.com/office/drawing/2014/main" id="{00000000-0008-0000-0D00-0000AE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5039" name="image3.png">
          <a:extLst>
            <a:ext uri="{FF2B5EF4-FFF2-40B4-BE49-F238E27FC236}">
              <a16:creationId xmlns:a16="http://schemas.microsoft.com/office/drawing/2014/main" id="{00000000-0008-0000-0D00-0000AF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040" name="image17.jpg">
          <a:extLst>
            <a:ext uri="{FF2B5EF4-FFF2-40B4-BE49-F238E27FC236}">
              <a16:creationId xmlns:a16="http://schemas.microsoft.com/office/drawing/2014/main" id="{00000000-0008-0000-0D00-0000B0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041" name="image3.png">
          <a:extLst>
            <a:ext uri="{FF2B5EF4-FFF2-40B4-BE49-F238E27FC236}">
              <a16:creationId xmlns:a16="http://schemas.microsoft.com/office/drawing/2014/main" id="{00000000-0008-0000-0D00-0000B1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042" name="image17.jpg">
          <a:extLst>
            <a:ext uri="{FF2B5EF4-FFF2-40B4-BE49-F238E27FC236}">
              <a16:creationId xmlns:a16="http://schemas.microsoft.com/office/drawing/2014/main" id="{00000000-0008-0000-0D00-0000B2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043" name="image3.png">
          <a:extLst>
            <a:ext uri="{FF2B5EF4-FFF2-40B4-BE49-F238E27FC236}">
              <a16:creationId xmlns:a16="http://schemas.microsoft.com/office/drawing/2014/main" id="{00000000-0008-0000-0D00-0000B3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044" name="image17.jpg">
          <a:extLst>
            <a:ext uri="{FF2B5EF4-FFF2-40B4-BE49-F238E27FC236}">
              <a16:creationId xmlns:a16="http://schemas.microsoft.com/office/drawing/2014/main" id="{00000000-0008-0000-0D00-0000B4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045" name="image3.png">
          <a:extLst>
            <a:ext uri="{FF2B5EF4-FFF2-40B4-BE49-F238E27FC236}">
              <a16:creationId xmlns:a16="http://schemas.microsoft.com/office/drawing/2014/main" id="{00000000-0008-0000-0D00-0000B5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5046" name="image17.jpg">
          <a:extLst>
            <a:ext uri="{FF2B5EF4-FFF2-40B4-BE49-F238E27FC236}">
              <a16:creationId xmlns:a16="http://schemas.microsoft.com/office/drawing/2014/main" id="{00000000-0008-0000-0D00-0000B6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5047" name="image3.png">
          <a:extLst>
            <a:ext uri="{FF2B5EF4-FFF2-40B4-BE49-F238E27FC236}">
              <a16:creationId xmlns:a16="http://schemas.microsoft.com/office/drawing/2014/main" id="{00000000-0008-0000-0D00-0000B7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048" name="image17.jpg">
          <a:extLst>
            <a:ext uri="{FF2B5EF4-FFF2-40B4-BE49-F238E27FC236}">
              <a16:creationId xmlns:a16="http://schemas.microsoft.com/office/drawing/2014/main" id="{00000000-0008-0000-0D00-0000B8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049" name="image3.png">
          <a:extLst>
            <a:ext uri="{FF2B5EF4-FFF2-40B4-BE49-F238E27FC236}">
              <a16:creationId xmlns:a16="http://schemas.microsoft.com/office/drawing/2014/main" id="{00000000-0008-0000-0D00-0000B9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050" name="image17.jpg">
          <a:extLst>
            <a:ext uri="{FF2B5EF4-FFF2-40B4-BE49-F238E27FC236}">
              <a16:creationId xmlns:a16="http://schemas.microsoft.com/office/drawing/2014/main" id="{00000000-0008-0000-0D00-0000BA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051" name="image3.png">
          <a:extLst>
            <a:ext uri="{FF2B5EF4-FFF2-40B4-BE49-F238E27FC236}">
              <a16:creationId xmlns:a16="http://schemas.microsoft.com/office/drawing/2014/main" id="{00000000-0008-0000-0D00-0000BB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052" name="image17.jpg">
          <a:extLst>
            <a:ext uri="{FF2B5EF4-FFF2-40B4-BE49-F238E27FC236}">
              <a16:creationId xmlns:a16="http://schemas.microsoft.com/office/drawing/2014/main" id="{00000000-0008-0000-0D00-0000BC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053" name="image3.png">
          <a:extLst>
            <a:ext uri="{FF2B5EF4-FFF2-40B4-BE49-F238E27FC236}">
              <a16:creationId xmlns:a16="http://schemas.microsoft.com/office/drawing/2014/main" id="{00000000-0008-0000-0D00-0000BD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5054" name="image17.jpg">
          <a:extLst>
            <a:ext uri="{FF2B5EF4-FFF2-40B4-BE49-F238E27FC236}">
              <a16:creationId xmlns:a16="http://schemas.microsoft.com/office/drawing/2014/main" id="{00000000-0008-0000-0D00-0000BE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5055" name="image3.png">
          <a:extLst>
            <a:ext uri="{FF2B5EF4-FFF2-40B4-BE49-F238E27FC236}">
              <a16:creationId xmlns:a16="http://schemas.microsoft.com/office/drawing/2014/main" id="{00000000-0008-0000-0D00-0000BF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056" name="image17.jpg">
          <a:extLst>
            <a:ext uri="{FF2B5EF4-FFF2-40B4-BE49-F238E27FC236}">
              <a16:creationId xmlns:a16="http://schemas.microsoft.com/office/drawing/2014/main" id="{00000000-0008-0000-0D00-0000C0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057" name="image3.png">
          <a:extLst>
            <a:ext uri="{FF2B5EF4-FFF2-40B4-BE49-F238E27FC236}">
              <a16:creationId xmlns:a16="http://schemas.microsoft.com/office/drawing/2014/main" id="{00000000-0008-0000-0D00-0000C1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058" name="image17.jpg">
          <a:extLst>
            <a:ext uri="{FF2B5EF4-FFF2-40B4-BE49-F238E27FC236}">
              <a16:creationId xmlns:a16="http://schemas.microsoft.com/office/drawing/2014/main" id="{00000000-0008-0000-0D00-0000C2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059" name="image3.png">
          <a:extLst>
            <a:ext uri="{FF2B5EF4-FFF2-40B4-BE49-F238E27FC236}">
              <a16:creationId xmlns:a16="http://schemas.microsoft.com/office/drawing/2014/main" id="{00000000-0008-0000-0D00-0000C3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060" name="image17.jpg">
          <a:extLst>
            <a:ext uri="{FF2B5EF4-FFF2-40B4-BE49-F238E27FC236}">
              <a16:creationId xmlns:a16="http://schemas.microsoft.com/office/drawing/2014/main" id="{00000000-0008-0000-0D00-0000C4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061" name="image3.png">
          <a:extLst>
            <a:ext uri="{FF2B5EF4-FFF2-40B4-BE49-F238E27FC236}">
              <a16:creationId xmlns:a16="http://schemas.microsoft.com/office/drawing/2014/main" id="{00000000-0008-0000-0D00-0000C5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5062" name="image17.jpg">
          <a:extLst>
            <a:ext uri="{FF2B5EF4-FFF2-40B4-BE49-F238E27FC236}">
              <a16:creationId xmlns:a16="http://schemas.microsoft.com/office/drawing/2014/main" id="{00000000-0008-0000-0D00-0000C6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5063" name="image3.png">
          <a:extLst>
            <a:ext uri="{FF2B5EF4-FFF2-40B4-BE49-F238E27FC236}">
              <a16:creationId xmlns:a16="http://schemas.microsoft.com/office/drawing/2014/main" id="{00000000-0008-0000-0D00-0000C7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064" name="image17.jpg">
          <a:extLst>
            <a:ext uri="{FF2B5EF4-FFF2-40B4-BE49-F238E27FC236}">
              <a16:creationId xmlns:a16="http://schemas.microsoft.com/office/drawing/2014/main" id="{00000000-0008-0000-0D00-0000C8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065" name="image3.png">
          <a:extLst>
            <a:ext uri="{FF2B5EF4-FFF2-40B4-BE49-F238E27FC236}">
              <a16:creationId xmlns:a16="http://schemas.microsoft.com/office/drawing/2014/main" id="{00000000-0008-0000-0D00-0000C9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066" name="image17.jpg">
          <a:extLst>
            <a:ext uri="{FF2B5EF4-FFF2-40B4-BE49-F238E27FC236}">
              <a16:creationId xmlns:a16="http://schemas.microsoft.com/office/drawing/2014/main" id="{00000000-0008-0000-0D00-0000CA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067" name="image3.png">
          <a:extLst>
            <a:ext uri="{FF2B5EF4-FFF2-40B4-BE49-F238E27FC236}">
              <a16:creationId xmlns:a16="http://schemas.microsoft.com/office/drawing/2014/main" id="{00000000-0008-0000-0D00-0000CB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068" name="image17.jpg">
          <a:extLst>
            <a:ext uri="{FF2B5EF4-FFF2-40B4-BE49-F238E27FC236}">
              <a16:creationId xmlns:a16="http://schemas.microsoft.com/office/drawing/2014/main" id="{00000000-0008-0000-0D00-0000CC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069" name="image3.png">
          <a:extLst>
            <a:ext uri="{FF2B5EF4-FFF2-40B4-BE49-F238E27FC236}">
              <a16:creationId xmlns:a16="http://schemas.microsoft.com/office/drawing/2014/main" id="{00000000-0008-0000-0D00-0000CD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5070" name="image17.jpg">
          <a:extLst>
            <a:ext uri="{FF2B5EF4-FFF2-40B4-BE49-F238E27FC236}">
              <a16:creationId xmlns:a16="http://schemas.microsoft.com/office/drawing/2014/main" id="{00000000-0008-0000-0D00-0000CE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5071" name="image3.png">
          <a:extLst>
            <a:ext uri="{FF2B5EF4-FFF2-40B4-BE49-F238E27FC236}">
              <a16:creationId xmlns:a16="http://schemas.microsoft.com/office/drawing/2014/main" id="{00000000-0008-0000-0D00-0000CF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072" name="image17.jpg">
          <a:extLst>
            <a:ext uri="{FF2B5EF4-FFF2-40B4-BE49-F238E27FC236}">
              <a16:creationId xmlns:a16="http://schemas.microsoft.com/office/drawing/2014/main" id="{00000000-0008-0000-0D00-0000D0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073" name="image3.png">
          <a:extLst>
            <a:ext uri="{FF2B5EF4-FFF2-40B4-BE49-F238E27FC236}">
              <a16:creationId xmlns:a16="http://schemas.microsoft.com/office/drawing/2014/main" id="{00000000-0008-0000-0D00-0000D1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074" name="image17.jpg">
          <a:extLst>
            <a:ext uri="{FF2B5EF4-FFF2-40B4-BE49-F238E27FC236}">
              <a16:creationId xmlns:a16="http://schemas.microsoft.com/office/drawing/2014/main" id="{00000000-0008-0000-0D00-0000D2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075" name="image3.png">
          <a:extLst>
            <a:ext uri="{FF2B5EF4-FFF2-40B4-BE49-F238E27FC236}">
              <a16:creationId xmlns:a16="http://schemas.microsoft.com/office/drawing/2014/main" id="{00000000-0008-0000-0D00-0000D3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076" name="image17.jpg">
          <a:extLst>
            <a:ext uri="{FF2B5EF4-FFF2-40B4-BE49-F238E27FC236}">
              <a16:creationId xmlns:a16="http://schemas.microsoft.com/office/drawing/2014/main" id="{00000000-0008-0000-0D00-0000D4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077" name="image3.png">
          <a:extLst>
            <a:ext uri="{FF2B5EF4-FFF2-40B4-BE49-F238E27FC236}">
              <a16:creationId xmlns:a16="http://schemas.microsoft.com/office/drawing/2014/main" id="{00000000-0008-0000-0D00-0000D5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5078" name="image17.jpg">
          <a:extLst>
            <a:ext uri="{FF2B5EF4-FFF2-40B4-BE49-F238E27FC236}">
              <a16:creationId xmlns:a16="http://schemas.microsoft.com/office/drawing/2014/main" id="{00000000-0008-0000-0D00-0000D6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5079" name="image3.png">
          <a:extLst>
            <a:ext uri="{FF2B5EF4-FFF2-40B4-BE49-F238E27FC236}">
              <a16:creationId xmlns:a16="http://schemas.microsoft.com/office/drawing/2014/main" id="{00000000-0008-0000-0D00-0000D7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080" name="image17.jpg">
          <a:extLst>
            <a:ext uri="{FF2B5EF4-FFF2-40B4-BE49-F238E27FC236}">
              <a16:creationId xmlns:a16="http://schemas.microsoft.com/office/drawing/2014/main" id="{00000000-0008-0000-0D00-0000D8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081" name="image3.png">
          <a:extLst>
            <a:ext uri="{FF2B5EF4-FFF2-40B4-BE49-F238E27FC236}">
              <a16:creationId xmlns:a16="http://schemas.microsoft.com/office/drawing/2014/main" id="{00000000-0008-0000-0D00-0000D9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082" name="image17.jpg">
          <a:extLst>
            <a:ext uri="{FF2B5EF4-FFF2-40B4-BE49-F238E27FC236}">
              <a16:creationId xmlns:a16="http://schemas.microsoft.com/office/drawing/2014/main" id="{00000000-0008-0000-0D00-0000DA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083" name="image3.png">
          <a:extLst>
            <a:ext uri="{FF2B5EF4-FFF2-40B4-BE49-F238E27FC236}">
              <a16:creationId xmlns:a16="http://schemas.microsoft.com/office/drawing/2014/main" id="{00000000-0008-0000-0D00-0000DB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084" name="image17.jpg">
          <a:extLst>
            <a:ext uri="{FF2B5EF4-FFF2-40B4-BE49-F238E27FC236}">
              <a16:creationId xmlns:a16="http://schemas.microsoft.com/office/drawing/2014/main" id="{00000000-0008-0000-0D00-0000DC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085" name="image3.png">
          <a:extLst>
            <a:ext uri="{FF2B5EF4-FFF2-40B4-BE49-F238E27FC236}">
              <a16:creationId xmlns:a16="http://schemas.microsoft.com/office/drawing/2014/main" id="{00000000-0008-0000-0D00-0000DD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5086" name="image17.jpg">
          <a:extLst>
            <a:ext uri="{FF2B5EF4-FFF2-40B4-BE49-F238E27FC236}">
              <a16:creationId xmlns:a16="http://schemas.microsoft.com/office/drawing/2014/main" id="{00000000-0008-0000-0D00-0000DE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5087" name="image3.png">
          <a:extLst>
            <a:ext uri="{FF2B5EF4-FFF2-40B4-BE49-F238E27FC236}">
              <a16:creationId xmlns:a16="http://schemas.microsoft.com/office/drawing/2014/main" id="{00000000-0008-0000-0D00-0000DF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088" name="image17.jpg">
          <a:extLst>
            <a:ext uri="{FF2B5EF4-FFF2-40B4-BE49-F238E27FC236}">
              <a16:creationId xmlns:a16="http://schemas.microsoft.com/office/drawing/2014/main" id="{00000000-0008-0000-0D00-0000E0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089" name="image3.png">
          <a:extLst>
            <a:ext uri="{FF2B5EF4-FFF2-40B4-BE49-F238E27FC236}">
              <a16:creationId xmlns:a16="http://schemas.microsoft.com/office/drawing/2014/main" id="{00000000-0008-0000-0D00-0000E1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090" name="image17.jpg">
          <a:extLst>
            <a:ext uri="{FF2B5EF4-FFF2-40B4-BE49-F238E27FC236}">
              <a16:creationId xmlns:a16="http://schemas.microsoft.com/office/drawing/2014/main" id="{00000000-0008-0000-0D00-0000E2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091" name="image3.png">
          <a:extLst>
            <a:ext uri="{FF2B5EF4-FFF2-40B4-BE49-F238E27FC236}">
              <a16:creationId xmlns:a16="http://schemas.microsoft.com/office/drawing/2014/main" id="{00000000-0008-0000-0D00-0000E3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092" name="image17.jpg">
          <a:extLst>
            <a:ext uri="{FF2B5EF4-FFF2-40B4-BE49-F238E27FC236}">
              <a16:creationId xmlns:a16="http://schemas.microsoft.com/office/drawing/2014/main" id="{00000000-0008-0000-0D00-0000E4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093" name="image3.png">
          <a:extLst>
            <a:ext uri="{FF2B5EF4-FFF2-40B4-BE49-F238E27FC236}">
              <a16:creationId xmlns:a16="http://schemas.microsoft.com/office/drawing/2014/main" id="{00000000-0008-0000-0D00-0000E5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5094" name="image17.jpg">
          <a:extLst>
            <a:ext uri="{FF2B5EF4-FFF2-40B4-BE49-F238E27FC236}">
              <a16:creationId xmlns:a16="http://schemas.microsoft.com/office/drawing/2014/main" id="{00000000-0008-0000-0D00-0000E6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5095" name="image3.png">
          <a:extLst>
            <a:ext uri="{FF2B5EF4-FFF2-40B4-BE49-F238E27FC236}">
              <a16:creationId xmlns:a16="http://schemas.microsoft.com/office/drawing/2014/main" id="{00000000-0008-0000-0D00-0000E7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096" name="image17.jpg">
          <a:extLst>
            <a:ext uri="{FF2B5EF4-FFF2-40B4-BE49-F238E27FC236}">
              <a16:creationId xmlns:a16="http://schemas.microsoft.com/office/drawing/2014/main" id="{00000000-0008-0000-0D00-0000E8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097" name="image3.png">
          <a:extLst>
            <a:ext uri="{FF2B5EF4-FFF2-40B4-BE49-F238E27FC236}">
              <a16:creationId xmlns:a16="http://schemas.microsoft.com/office/drawing/2014/main" id="{00000000-0008-0000-0D00-0000E9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098" name="image17.jpg">
          <a:extLst>
            <a:ext uri="{FF2B5EF4-FFF2-40B4-BE49-F238E27FC236}">
              <a16:creationId xmlns:a16="http://schemas.microsoft.com/office/drawing/2014/main" id="{00000000-0008-0000-0D00-0000EA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099" name="image3.png">
          <a:extLst>
            <a:ext uri="{FF2B5EF4-FFF2-40B4-BE49-F238E27FC236}">
              <a16:creationId xmlns:a16="http://schemas.microsoft.com/office/drawing/2014/main" id="{00000000-0008-0000-0D00-0000EB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100" name="image17.jpg">
          <a:extLst>
            <a:ext uri="{FF2B5EF4-FFF2-40B4-BE49-F238E27FC236}">
              <a16:creationId xmlns:a16="http://schemas.microsoft.com/office/drawing/2014/main" id="{00000000-0008-0000-0D00-0000EC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101" name="image3.png">
          <a:extLst>
            <a:ext uri="{FF2B5EF4-FFF2-40B4-BE49-F238E27FC236}">
              <a16:creationId xmlns:a16="http://schemas.microsoft.com/office/drawing/2014/main" id="{00000000-0008-0000-0D00-0000ED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47675"/>
    <xdr:pic>
      <xdr:nvPicPr>
        <xdr:cNvPr id="5102" name="image17.jpg">
          <a:extLst>
            <a:ext uri="{FF2B5EF4-FFF2-40B4-BE49-F238E27FC236}">
              <a16:creationId xmlns:a16="http://schemas.microsoft.com/office/drawing/2014/main" id="{00000000-0008-0000-0D00-0000EE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103" name="image3.png">
          <a:extLst>
            <a:ext uri="{FF2B5EF4-FFF2-40B4-BE49-F238E27FC236}">
              <a16:creationId xmlns:a16="http://schemas.microsoft.com/office/drawing/2014/main" id="{00000000-0008-0000-0D00-0000EF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104" name="image17.jpg">
          <a:extLst>
            <a:ext uri="{FF2B5EF4-FFF2-40B4-BE49-F238E27FC236}">
              <a16:creationId xmlns:a16="http://schemas.microsoft.com/office/drawing/2014/main" id="{00000000-0008-0000-0D00-0000F0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105" name="image3.png">
          <a:extLst>
            <a:ext uri="{FF2B5EF4-FFF2-40B4-BE49-F238E27FC236}">
              <a16:creationId xmlns:a16="http://schemas.microsoft.com/office/drawing/2014/main" id="{00000000-0008-0000-0D00-0000F1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106" name="image17.jpg">
          <a:extLst>
            <a:ext uri="{FF2B5EF4-FFF2-40B4-BE49-F238E27FC236}">
              <a16:creationId xmlns:a16="http://schemas.microsoft.com/office/drawing/2014/main" id="{00000000-0008-0000-0D00-0000F2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107" name="image3.png">
          <a:extLst>
            <a:ext uri="{FF2B5EF4-FFF2-40B4-BE49-F238E27FC236}">
              <a16:creationId xmlns:a16="http://schemas.microsoft.com/office/drawing/2014/main" id="{00000000-0008-0000-0D00-0000F3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108" name="image17.jpg">
          <a:extLst>
            <a:ext uri="{FF2B5EF4-FFF2-40B4-BE49-F238E27FC236}">
              <a16:creationId xmlns:a16="http://schemas.microsoft.com/office/drawing/2014/main" id="{00000000-0008-0000-0D00-0000F4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109" name="image3.png">
          <a:extLst>
            <a:ext uri="{FF2B5EF4-FFF2-40B4-BE49-F238E27FC236}">
              <a16:creationId xmlns:a16="http://schemas.microsoft.com/office/drawing/2014/main" id="{00000000-0008-0000-0D00-0000F5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47675"/>
    <xdr:pic>
      <xdr:nvPicPr>
        <xdr:cNvPr id="5110" name="image17.jpg">
          <a:extLst>
            <a:ext uri="{FF2B5EF4-FFF2-40B4-BE49-F238E27FC236}">
              <a16:creationId xmlns:a16="http://schemas.microsoft.com/office/drawing/2014/main" id="{00000000-0008-0000-0D00-0000F6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111" name="image3.png">
          <a:extLst>
            <a:ext uri="{FF2B5EF4-FFF2-40B4-BE49-F238E27FC236}">
              <a16:creationId xmlns:a16="http://schemas.microsoft.com/office/drawing/2014/main" id="{00000000-0008-0000-0D00-0000F7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112" name="image17.jpg">
          <a:extLst>
            <a:ext uri="{FF2B5EF4-FFF2-40B4-BE49-F238E27FC236}">
              <a16:creationId xmlns:a16="http://schemas.microsoft.com/office/drawing/2014/main" id="{00000000-0008-0000-0D00-0000F8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113" name="image3.png">
          <a:extLst>
            <a:ext uri="{FF2B5EF4-FFF2-40B4-BE49-F238E27FC236}">
              <a16:creationId xmlns:a16="http://schemas.microsoft.com/office/drawing/2014/main" id="{00000000-0008-0000-0D00-0000F9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114" name="image17.jpg">
          <a:extLst>
            <a:ext uri="{FF2B5EF4-FFF2-40B4-BE49-F238E27FC236}">
              <a16:creationId xmlns:a16="http://schemas.microsoft.com/office/drawing/2014/main" id="{00000000-0008-0000-0D00-0000FA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115" name="image3.png">
          <a:extLst>
            <a:ext uri="{FF2B5EF4-FFF2-40B4-BE49-F238E27FC236}">
              <a16:creationId xmlns:a16="http://schemas.microsoft.com/office/drawing/2014/main" id="{00000000-0008-0000-0D00-0000FB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116" name="image17.jpg">
          <a:extLst>
            <a:ext uri="{FF2B5EF4-FFF2-40B4-BE49-F238E27FC236}">
              <a16:creationId xmlns:a16="http://schemas.microsoft.com/office/drawing/2014/main" id="{00000000-0008-0000-0D00-0000FC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117" name="image3.png">
          <a:extLst>
            <a:ext uri="{FF2B5EF4-FFF2-40B4-BE49-F238E27FC236}">
              <a16:creationId xmlns:a16="http://schemas.microsoft.com/office/drawing/2014/main" id="{00000000-0008-0000-0D00-0000FD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5118" name="image17.jpg">
          <a:extLst>
            <a:ext uri="{FF2B5EF4-FFF2-40B4-BE49-F238E27FC236}">
              <a16:creationId xmlns:a16="http://schemas.microsoft.com/office/drawing/2014/main" id="{00000000-0008-0000-0D00-0000FE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119" name="image3.png">
          <a:extLst>
            <a:ext uri="{FF2B5EF4-FFF2-40B4-BE49-F238E27FC236}">
              <a16:creationId xmlns:a16="http://schemas.microsoft.com/office/drawing/2014/main" id="{00000000-0008-0000-0D00-0000FF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120" name="image17.jpg">
          <a:extLst>
            <a:ext uri="{FF2B5EF4-FFF2-40B4-BE49-F238E27FC236}">
              <a16:creationId xmlns:a16="http://schemas.microsoft.com/office/drawing/2014/main" id="{00000000-0008-0000-0D00-000000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121" name="image3.png">
          <a:extLst>
            <a:ext uri="{FF2B5EF4-FFF2-40B4-BE49-F238E27FC236}">
              <a16:creationId xmlns:a16="http://schemas.microsoft.com/office/drawing/2014/main" id="{00000000-0008-0000-0D00-000001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122" name="image17.jpg">
          <a:extLst>
            <a:ext uri="{FF2B5EF4-FFF2-40B4-BE49-F238E27FC236}">
              <a16:creationId xmlns:a16="http://schemas.microsoft.com/office/drawing/2014/main" id="{00000000-0008-0000-0D00-000002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123" name="image3.png">
          <a:extLst>
            <a:ext uri="{FF2B5EF4-FFF2-40B4-BE49-F238E27FC236}">
              <a16:creationId xmlns:a16="http://schemas.microsoft.com/office/drawing/2014/main" id="{00000000-0008-0000-0D00-000003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124" name="image17.jpg">
          <a:extLst>
            <a:ext uri="{FF2B5EF4-FFF2-40B4-BE49-F238E27FC236}">
              <a16:creationId xmlns:a16="http://schemas.microsoft.com/office/drawing/2014/main" id="{00000000-0008-0000-0D00-000004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125" name="image3.png">
          <a:extLst>
            <a:ext uri="{FF2B5EF4-FFF2-40B4-BE49-F238E27FC236}">
              <a16:creationId xmlns:a16="http://schemas.microsoft.com/office/drawing/2014/main" id="{00000000-0008-0000-0D00-000005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5126" name="image17.jpg">
          <a:extLst>
            <a:ext uri="{FF2B5EF4-FFF2-40B4-BE49-F238E27FC236}">
              <a16:creationId xmlns:a16="http://schemas.microsoft.com/office/drawing/2014/main" id="{00000000-0008-0000-0D00-000006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127" name="image3.png">
          <a:extLst>
            <a:ext uri="{FF2B5EF4-FFF2-40B4-BE49-F238E27FC236}">
              <a16:creationId xmlns:a16="http://schemas.microsoft.com/office/drawing/2014/main" id="{00000000-0008-0000-0D00-000007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128" name="image17.jpg">
          <a:extLst>
            <a:ext uri="{FF2B5EF4-FFF2-40B4-BE49-F238E27FC236}">
              <a16:creationId xmlns:a16="http://schemas.microsoft.com/office/drawing/2014/main" id="{00000000-0008-0000-0D00-000008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129" name="image3.png">
          <a:extLst>
            <a:ext uri="{FF2B5EF4-FFF2-40B4-BE49-F238E27FC236}">
              <a16:creationId xmlns:a16="http://schemas.microsoft.com/office/drawing/2014/main" id="{00000000-0008-0000-0D00-000009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130" name="image17.jpg">
          <a:extLst>
            <a:ext uri="{FF2B5EF4-FFF2-40B4-BE49-F238E27FC236}">
              <a16:creationId xmlns:a16="http://schemas.microsoft.com/office/drawing/2014/main" id="{00000000-0008-0000-0D00-00000A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131" name="image3.png">
          <a:extLst>
            <a:ext uri="{FF2B5EF4-FFF2-40B4-BE49-F238E27FC236}">
              <a16:creationId xmlns:a16="http://schemas.microsoft.com/office/drawing/2014/main" id="{00000000-0008-0000-0D00-00000B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132" name="image17.jpg">
          <a:extLst>
            <a:ext uri="{FF2B5EF4-FFF2-40B4-BE49-F238E27FC236}">
              <a16:creationId xmlns:a16="http://schemas.microsoft.com/office/drawing/2014/main" id="{00000000-0008-0000-0D00-00000C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133" name="image3.png">
          <a:extLst>
            <a:ext uri="{FF2B5EF4-FFF2-40B4-BE49-F238E27FC236}">
              <a16:creationId xmlns:a16="http://schemas.microsoft.com/office/drawing/2014/main" id="{00000000-0008-0000-0D00-00000D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5134" name="image17.jpg">
          <a:extLst>
            <a:ext uri="{FF2B5EF4-FFF2-40B4-BE49-F238E27FC236}">
              <a16:creationId xmlns:a16="http://schemas.microsoft.com/office/drawing/2014/main" id="{00000000-0008-0000-0D00-00000E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135" name="image3.png">
          <a:extLst>
            <a:ext uri="{FF2B5EF4-FFF2-40B4-BE49-F238E27FC236}">
              <a16:creationId xmlns:a16="http://schemas.microsoft.com/office/drawing/2014/main" id="{00000000-0008-0000-0D00-00000F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136" name="image17.jpg">
          <a:extLst>
            <a:ext uri="{FF2B5EF4-FFF2-40B4-BE49-F238E27FC236}">
              <a16:creationId xmlns:a16="http://schemas.microsoft.com/office/drawing/2014/main" id="{00000000-0008-0000-0D00-000010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137" name="image3.png">
          <a:extLst>
            <a:ext uri="{FF2B5EF4-FFF2-40B4-BE49-F238E27FC236}">
              <a16:creationId xmlns:a16="http://schemas.microsoft.com/office/drawing/2014/main" id="{00000000-0008-0000-0D00-000011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138" name="image17.jpg">
          <a:extLst>
            <a:ext uri="{FF2B5EF4-FFF2-40B4-BE49-F238E27FC236}">
              <a16:creationId xmlns:a16="http://schemas.microsoft.com/office/drawing/2014/main" id="{00000000-0008-0000-0D00-000012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139" name="image3.png">
          <a:extLst>
            <a:ext uri="{FF2B5EF4-FFF2-40B4-BE49-F238E27FC236}">
              <a16:creationId xmlns:a16="http://schemas.microsoft.com/office/drawing/2014/main" id="{00000000-0008-0000-0D00-000013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140" name="image17.jpg">
          <a:extLst>
            <a:ext uri="{FF2B5EF4-FFF2-40B4-BE49-F238E27FC236}">
              <a16:creationId xmlns:a16="http://schemas.microsoft.com/office/drawing/2014/main" id="{00000000-0008-0000-0D00-000014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141" name="image3.png">
          <a:extLst>
            <a:ext uri="{FF2B5EF4-FFF2-40B4-BE49-F238E27FC236}">
              <a16:creationId xmlns:a16="http://schemas.microsoft.com/office/drawing/2014/main" id="{00000000-0008-0000-0D00-000015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5142" name="image17.jpg">
          <a:extLst>
            <a:ext uri="{FF2B5EF4-FFF2-40B4-BE49-F238E27FC236}">
              <a16:creationId xmlns:a16="http://schemas.microsoft.com/office/drawing/2014/main" id="{00000000-0008-0000-0D00-000016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143" name="image3.png">
          <a:extLst>
            <a:ext uri="{FF2B5EF4-FFF2-40B4-BE49-F238E27FC236}">
              <a16:creationId xmlns:a16="http://schemas.microsoft.com/office/drawing/2014/main" id="{00000000-0008-0000-0D00-000017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144" name="image17.jpg">
          <a:extLst>
            <a:ext uri="{FF2B5EF4-FFF2-40B4-BE49-F238E27FC236}">
              <a16:creationId xmlns:a16="http://schemas.microsoft.com/office/drawing/2014/main" id="{00000000-0008-0000-0D00-000018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145" name="image3.png">
          <a:extLst>
            <a:ext uri="{FF2B5EF4-FFF2-40B4-BE49-F238E27FC236}">
              <a16:creationId xmlns:a16="http://schemas.microsoft.com/office/drawing/2014/main" id="{00000000-0008-0000-0D00-000019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146" name="image17.jpg">
          <a:extLst>
            <a:ext uri="{FF2B5EF4-FFF2-40B4-BE49-F238E27FC236}">
              <a16:creationId xmlns:a16="http://schemas.microsoft.com/office/drawing/2014/main" id="{00000000-0008-0000-0D00-00001A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147" name="image3.png">
          <a:extLst>
            <a:ext uri="{FF2B5EF4-FFF2-40B4-BE49-F238E27FC236}">
              <a16:creationId xmlns:a16="http://schemas.microsoft.com/office/drawing/2014/main" id="{00000000-0008-0000-0D00-00001B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148" name="image17.jpg">
          <a:extLst>
            <a:ext uri="{FF2B5EF4-FFF2-40B4-BE49-F238E27FC236}">
              <a16:creationId xmlns:a16="http://schemas.microsoft.com/office/drawing/2014/main" id="{00000000-0008-0000-0D00-00001C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149" name="image3.png">
          <a:extLst>
            <a:ext uri="{FF2B5EF4-FFF2-40B4-BE49-F238E27FC236}">
              <a16:creationId xmlns:a16="http://schemas.microsoft.com/office/drawing/2014/main" id="{00000000-0008-0000-0D00-00001D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150" name="image17.jpg">
          <a:extLst>
            <a:ext uri="{FF2B5EF4-FFF2-40B4-BE49-F238E27FC236}">
              <a16:creationId xmlns:a16="http://schemas.microsoft.com/office/drawing/2014/main" id="{00000000-0008-0000-0D00-00001E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151" name="image3.png">
          <a:extLst>
            <a:ext uri="{FF2B5EF4-FFF2-40B4-BE49-F238E27FC236}">
              <a16:creationId xmlns:a16="http://schemas.microsoft.com/office/drawing/2014/main" id="{00000000-0008-0000-0D00-00001F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152" name="image17.jpg">
          <a:extLst>
            <a:ext uri="{FF2B5EF4-FFF2-40B4-BE49-F238E27FC236}">
              <a16:creationId xmlns:a16="http://schemas.microsoft.com/office/drawing/2014/main" id="{00000000-0008-0000-0D00-000020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153" name="image3.png">
          <a:extLst>
            <a:ext uri="{FF2B5EF4-FFF2-40B4-BE49-F238E27FC236}">
              <a16:creationId xmlns:a16="http://schemas.microsoft.com/office/drawing/2014/main" id="{00000000-0008-0000-0D00-000021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154" name="image17.jpg">
          <a:extLst>
            <a:ext uri="{FF2B5EF4-FFF2-40B4-BE49-F238E27FC236}">
              <a16:creationId xmlns:a16="http://schemas.microsoft.com/office/drawing/2014/main" id="{00000000-0008-0000-0D00-000022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155" name="image3.png">
          <a:extLst>
            <a:ext uri="{FF2B5EF4-FFF2-40B4-BE49-F238E27FC236}">
              <a16:creationId xmlns:a16="http://schemas.microsoft.com/office/drawing/2014/main" id="{00000000-0008-0000-0D00-000023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156" name="image17.jpg">
          <a:extLst>
            <a:ext uri="{FF2B5EF4-FFF2-40B4-BE49-F238E27FC236}">
              <a16:creationId xmlns:a16="http://schemas.microsoft.com/office/drawing/2014/main" id="{00000000-0008-0000-0D00-000024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157" name="image3.png">
          <a:extLst>
            <a:ext uri="{FF2B5EF4-FFF2-40B4-BE49-F238E27FC236}">
              <a16:creationId xmlns:a16="http://schemas.microsoft.com/office/drawing/2014/main" id="{00000000-0008-0000-0D00-000025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158" name="image17.jpg">
          <a:extLst>
            <a:ext uri="{FF2B5EF4-FFF2-40B4-BE49-F238E27FC236}">
              <a16:creationId xmlns:a16="http://schemas.microsoft.com/office/drawing/2014/main" id="{00000000-0008-0000-0D00-000026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159" name="image3.png">
          <a:extLst>
            <a:ext uri="{FF2B5EF4-FFF2-40B4-BE49-F238E27FC236}">
              <a16:creationId xmlns:a16="http://schemas.microsoft.com/office/drawing/2014/main" id="{00000000-0008-0000-0D00-000027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160" name="image17.jpg">
          <a:extLst>
            <a:ext uri="{FF2B5EF4-FFF2-40B4-BE49-F238E27FC236}">
              <a16:creationId xmlns:a16="http://schemas.microsoft.com/office/drawing/2014/main" id="{00000000-0008-0000-0D00-000028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161" name="image3.png">
          <a:extLst>
            <a:ext uri="{FF2B5EF4-FFF2-40B4-BE49-F238E27FC236}">
              <a16:creationId xmlns:a16="http://schemas.microsoft.com/office/drawing/2014/main" id="{00000000-0008-0000-0D00-000029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162" name="image17.jpg">
          <a:extLst>
            <a:ext uri="{FF2B5EF4-FFF2-40B4-BE49-F238E27FC236}">
              <a16:creationId xmlns:a16="http://schemas.microsoft.com/office/drawing/2014/main" id="{00000000-0008-0000-0D00-00002A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163" name="image3.png">
          <a:extLst>
            <a:ext uri="{FF2B5EF4-FFF2-40B4-BE49-F238E27FC236}">
              <a16:creationId xmlns:a16="http://schemas.microsoft.com/office/drawing/2014/main" id="{00000000-0008-0000-0D00-00002B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164" name="image17.jpg">
          <a:extLst>
            <a:ext uri="{FF2B5EF4-FFF2-40B4-BE49-F238E27FC236}">
              <a16:creationId xmlns:a16="http://schemas.microsoft.com/office/drawing/2014/main" id="{00000000-0008-0000-0D00-00002C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165" name="image3.png">
          <a:extLst>
            <a:ext uri="{FF2B5EF4-FFF2-40B4-BE49-F238E27FC236}">
              <a16:creationId xmlns:a16="http://schemas.microsoft.com/office/drawing/2014/main" id="{00000000-0008-0000-0D00-00002D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166" name="image17.jpg">
          <a:extLst>
            <a:ext uri="{FF2B5EF4-FFF2-40B4-BE49-F238E27FC236}">
              <a16:creationId xmlns:a16="http://schemas.microsoft.com/office/drawing/2014/main" id="{00000000-0008-0000-0D00-00002E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167" name="image3.png">
          <a:extLst>
            <a:ext uri="{FF2B5EF4-FFF2-40B4-BE49-F238E27FC236}">
              <a16:creationId xmlns:a16="http://schemas.microsoft.com/office/drawing/2014/main" id="{00000000-0008-0000-0D00-00002F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168" name="image17.jpg">
          <a:extLst>
            <a:ext uri="{FF2B5EF4-FFF2-40B4-BE49-F238E27FC236}">
              <a16:creationId xmlns:a16="http://schemas.microsoft.com/office/drawing/2014/main" id="{00000000-0008-0000-0D00-000030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169" name="image3.png">
          <a:extLst>
            <a:ext uri="{FF2B5EF4-FFF2-40B4-BE49-F238E27FC236}">
              <a16:creationId xmlns:a16="http://schemas.microsoft.com/office/drawing/2014/main" id="{00000000-0008-0000-0D00-000031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170" name="image17.jpg">
          <a:extLst>
            <a:ext uri="{FF2B5EF4-FFF2-40B4-BE49-F238E27FC236}">
              <a16:creationId xmlns:a16="http://schemas.microsoft.com/office/drawing/2014/main" id="{00000000-0008-0000-0D00-000032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171" name="image3.png">
          <a:extLst>
            <a:ext uri="{FF2B5EF4-FFF2-40B4-BE49-F238E27FC236}">
              <a16:creationId xmlns:a16="http://schemas.microsoft.com/office/drawing/2014/main" id="{00000000-0008-0000-0D00-000033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172" name="image17.jpg">
          <a:extLst>
            <a:ext uri="{FF2B5EF4-FFF2-40B4-BE49-F238E27FC236}">
              <a16:creationId xmlns:a16="http://schemas.microsoft.com/office/drawing/2014/main" id="{00000000-0008-0000-0D00-000034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173" name="image3.png">
          <a:extLst>
            <a:ext uri="{FF2B5EF4-FFF2-40B4-BE49-F238E27FC236}">
              <a16:creationId xmlns:a16="http://schemas.microsoft.com/office/drawing/2014/main" id="{00000000-0008-0000-0D00-000035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174" name="image17.jpg">
          <a:extLst>
            <a:ext uri="{FF2B5EF4-FFF2-40B4-BE49-F238E27FC236}">
              <a16:creationId xmlns:a16="http://schemas.microsoft.com/office/drawing/2014/main" id="{00000000-0008-0000-0D00-000036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175" name="image3.png">
          <a:extLst>
            <a:ext uri="{FF2B5EF4-FFF2-40B4-BE49-F238E27FC236}">
              <a16:creationId xmlns:a16="http://schemas.microsoft.com/office/drawing/2014/main" id="{00000000-0008-0000-0D00-000037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176" name="image17.jpg">
          <a:extLst>
            <a:ext uri="{FF2B5EF4-FFF2-40B4-BE49-F238E27FC236}">
              <a16:creationId xmlns:a16="http://schemas.microsoft.com/office/drawing/2014/main" id="{00000000-0008-0000-0D00-000038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177" name="image3.png">
          <a:extLst>
            <a:ext uri="{FF2B5EF4-FFF2-40B4-BE49-F238E27FC236}">
              <a16:creationId xmlns:a16="http://schemas.microsoft.com/office/drawing/2014/main" id="{00000000-0008-0000-0D00-000039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178" name="image17.jpg">
          <a:extLst>
            <a:ext uri="{FF2B5EF4-FFF2-40B4-BE49-F238E27FC236}">
              <a16:creationId xmlns:a16="http://schemas.microsoft.com/office/drawing/2014/main" id="{00000000-0008-0000-0D00-00003A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179" name="image3.png">
          <a:extLst>
            <a:ext uri="{FF2B5EF4-FFF2-40B4-BE49-F238E27FC236}">
              <a16:creationId xmlns:a16="http://schemas.microsoft.com/office/drawing/2014/main" id="{00000000-0008-0000-0D00-00003B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180" name="image17.jpg">
          <a:extLst>
            <a:ext uri="{FF2B5EF4-FFF2-40B4-BE49-F238E27FC236}">
              <a16:creationId xmlns:a16="http://schemas.microsoft.com/office/drawing/2014/main" id="{00000000-0008-0000-0D00-00003C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181" name="image3.png">
          <a:extLst>
            <a:ext uri="{FF2B5EF4-FFF2-40B4-BE49-F238E27FC236}">
              <a16:creationId xmlns:a16="http://schemas.microsoft.com/office/drawing/2014/main" id="{00000000-0008-0000-0D00-00003D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182" name="image17.jpg">
          <a:extLst>
            <a:ext uri="{FF2B5EF4-FFF2-40B4-BE49-F238E27FC236}">
              <a16:creationId xmlns:a16="http://schemas.microsoft.com/office/drawing/2014/main" id="{00000000-0008-0000-0D00-00003E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5183" name="image3.png">
          <a:extLst>
            <a:ext uri="{FF2B5EF4-FFF2-40B4-BE49-F238E27FC236}">
              <a16:creationId xmlns:a16="http://schemas.microsoft.com/office/drawing/2014/main" id="{00000000-0008-0000-0D00-00003F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184" name="image17.jpg">
          <a:extLst>
            <a:ext uri="{FF2B5EF4-FFF2-40B4-BE49-F238E27FC236}">
              <a16:creationId xmlns:a16="http://schemas.microsoft.com/office/drawing/2014/main" id="{00000000-0008-0000-0D00-000040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185" name="image3.png">
          <a:extLst>
            <a:ext uri="{FF2B5EF4-FFF2-40B4-BE49-F238E27FC236}">
              <a16:creationId xmlns:a16="http://schemas.microsoft.com/office/drawing/2014/main" id="{00000000-0008-0000-0D00-000041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186" name="image17.jpg">
          <a:extLst>
            <a:ext uri="{FF2B5EF4-FFF2-40B4-BE49-F238E27FC236}">
              <a16:creationId xmlns:a16="http://schemas.microsoft.com/office/drawing/2014/main" id="{00000000-0008-0000-0D00-000042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187" name="image3.png">
          <a:extLst>
            <a:ext uri="{FF2B5EF4-FFF2-40B4-BE49-F238E27FC236}">
              <a16:creationId xmlns:a16="http://schemas.microsoft.com/office/drawing/2014/main" id="{00000000-0008-0000-0D00-000043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188" name="image17.jpg">
          <a:extLst>
            <a:ext uri="{FF2B5EF4-FFF2-40B4-BE49-F238E27FC236}">
              <a16:creationId xmlns:a16="http://schemas.microsoft.com/office/drawing/2014/main" id="{00000000-0008-0000-0D00-000044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189" name="image3.png">
          <a:extLst>
            <a:ext uri="{FF2B5EF4-FFF2-40B4-BE49-F238E27FC236}">
              <a16:creationId xmlns:a16="http://schemas.microsoft.com/office/drawing/2014/main" id="{00000000-0008-0000-0D00-000045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190" name="image17.jpg">
          <a:extLst>
            <a:ext uri="{FF2B5EF4-FFF2-40B4-BE49-F238E27FC236}">
              <a16:creationId xmlns:a16="http://schemas.microsoft.com/office/drawing/2014/main" id="{00000000-0008-0000-0D00-000046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5191" name="image3.png">
          <a:extLst>
            <a:ext uri="{FF2B5EF4-FFF2-40B4-BE49-F238E27FC236}">
              <a16:creationId xmlns:a16="http://schemas.microsoft.com/office/drawing/2014/main" id="{00000000-0008-0000-0D00-000047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192" name="image17.jpg">
          <a:extLst>
            <a:ext uri="{FF2B5EF4-FFF2-40B4-BE49-F238E27FC236}">
              <a16:creationId xmlns:a16="http://schemas.microsoft.com/office/drawing/2014/main" id="{00000000-0008-0000-0D00-000048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193" name="image3.png">
          <a:extLst>
            <a:ext uri="{FF2B5EF4-FFF2-40B4-BE49-F238E27FC236}">
              <a16:creationId xmlns:a16="http://schemas.microsoft.com/office/drawing/2014/main" id="{00000000-0008-0000-0D00-000049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194" name="image17.jpg">
          <a:extLst>
            <a:ext uri="{FF2B5EF4-FFF2-40B4-BE49-F238E27FC236}">
              <a16:creationId xmlns:a16="http://schemas.microsoft.com/office/drawing/2014/main" id="{00000000-0008-0000-0D00-00004A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195" name="image3.png">
          <a:extLst>
            <a:ext uri="{FF2B5EF4-FFF2-40B4-BE49-F238E27FC236}">
              <a16:creationId xmlns:a16="http://schemas.microsoft.com/office/drawing/2014/main" id="{00000000-0008-0000-0D00-00004B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196" name="image17.jpg">
          <a:extLst>
            <a:ext uri="{FF2B5EF4-FFF2-40B4-BE49-F238E27FC236}">
              <a16:creationId xmlns:a16="http://schemas.microsoft.com/office/drawing/2014/main" id="{00000000-0008-0000-0D00-00004C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197" name="image3.png">
          <a:extLst>
            <a:ext uri="{FF2B5EF4-FFF2-40B4-BE49-F238E27FC236}">
              <a16:creationId xmlns:a16="http://schemas.microsoft.com/office/drawing/2014/main" id="{00000000-0008-0000-0D00-00004D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5198" name="image17.jpg">
          <a:extLst>
            <a:ext uri="{FF2B5EF4-FFF2-40B4-BE49-F238E27FC236}">
              <a16:creationId xmlns:a16="http://schemas.microsoft.com/office/drawing/2014/main" id="{00000000-0008-0000-0D00-00004E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199" name="image3.png">
          <a:extLst>
            <a:ext uri="{FF2B5EF4-FFF2-40B4-BE49-F238E27FC236}">
              <a16:creationId xmlns:a16="http://schemas.microsoft.com/office/drawing/2014/main" id="{00000000-0008-0000-0D00-00004F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200" name="image17.jpg">
          <a:extLst>
            <a:ext uri="{FF2B5EF4-FFF2-40B4-BE49-F238E27FC236}">
              <a16:creationId xmlns:a16="http://schemas.microsoft.com/office/drawing/2014/main" id="{00000000-0008-0000-0D00-000050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201" name="image3.png">
          <a:extLst>
            <a:ext uri="{FF2B5EF4-FFF2-40B4-BE49-F238E27FC236}">
              <a16:creationId xmlns:a16="http://schemas.microsoft.com/office/drawing/2014/main" id="{00000000-0008-0000-0D00-000051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202" name="image17.jpg">
          <a:extLst>
            <a:ext uri="{FF2B5EF4-FFF2-40B4-BE49-F238E27FC236}">
              <a16:creationId xmlns:a16="http://schemas.microsoft.com/office/drawing/2014/main" id="{00000000-0008-0000-0D00-000052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203" name="image3.png">
          <a:extLst>
            <a:ext uri="{FF2B5EF4-FFF2-40B4-BE49-F238E27FC236}">
              <a16:creationId xmlns:a16="http://schemas.microsoft.com/office/drawing/2014/main" id="{00000000-0008-0000-0D00-000053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204" name="image17.jpg">
          <a:extLst>
            <a:ext uri="{FF2B5EF4-FFF2-40B4-BE49-F238E27FC236}">
              <a16:creationId xmlns:a16="http://schemas.microsoft.com/office/drawing/2014/main" id="{00000000-0008-0000-0D00-000054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205" name="image3.png">
          <a:extLst>
            <a:ext uri="{FF2B5EF4-FFF2-40B4-BE49-F238E27FC236}">
              <a16:creationId xmlns:a16="http://schemas.microsoft.com/office/drawing/2014/main" id="{00000000-0008-0000-0D00-000055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5206" name="image17.jpg">
          <a:extLst>
            <a:ext uri="{FF2B5EF4-FFF2-40B4-BE49-F238E27FC236}">
              <a16:creationId xmlns:a16="http://schemas.microsoft.com/office/drawing/2014/main" id="{00000000-0008-0000-0D00-000056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207" name="image3.png">
          <a:extLst>
            <a:ext uri="{FF2B5EF4-FFF2-40B4-BE49-F238E27FC236}">
              <a16:creationId xmlns:a16="http://schemas.microsoft.com/office/drawing/2014/main" id="{00000000-0008-0000-0D00-000057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208" name="image17.jpg">
          <a:extLst>
            <a:ext uri="{FF2B5EF4-FFF2-40B4-BE49-F238E27FC236}">
              <a16:creationId xmlns:a16="http://schemas.microsoft.com/office/drawing/2014/main" id="{00000000-0008-0000-0D00-000058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209" name="image3.png">
          <a:extLst>
            <a:ext uri="{FF2B5EF4-FFF2-40B4-BE49-F238E27FC236}">
              <a16:creationId xmlns:a16="http://schemas.microsoft.com/office/drawing/2014/main" id="{00000000-0008-0000-0D00-000059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210" name="image17.jpg">
          <a:extLst>
            <a:ext uri="{FF2B5EF4-FFF2-40B4-BE49-F238E27FC236}">
              <a16:creationId xmlns:a16="http://schemas.microsoft.com/office/drawing/2014/main" id="{00000000-0008-0000-0D00-00005A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211" name="image3.png">
          <a:extLst>
            <a:ext uri="{FF2B5EF4-FFF2-40B4-BE49-F238E27FC236}">
              <a16:creationId xmlns:a16="http://schemas.microsoft.com/office/drawing/2014/main" id="{00000000-0008-0000-0D00-00005B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212" name="image17.jpg">
          <a:extLst>
            <a:ext uri="{FF2B5EF4-FFF2-40B4-BE49-F238E27FC236}">
              <a16:creationId xmlns:a16="http://schemas.microsoft.com/office/drawing/2014/main" id="{00000000-0008-0000-0D00-00005C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213" name="image3.png">
          <a:extLst>
            <a:ext uri="{FF2B5EF4-FFF2-40B4-BE49-F238E27FC236}">
              <a16:creationId xmlns:a16="http://schemas.microsoft.com/office/drawing/2014/main" id="{00000000-0008-0000-0D00-00005D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214" name="image17.jpg">
          <a:extLst>
            <a:ext uri="{FF2B5EF4-FFF2-40B4-BE49-F238E27FC236}">
              <a16:creationId xmlns:a16="http://schemas.microsoft.com/office/drawing/2014/main" id="{00000000-0008-0000-0D00-00005E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5215" name="image3.png">
          <a:extLst>
            <a:ext uri="{FF2B5EF4-FFF2-40B4-BE49-F238E27FC236}">
              <a16:creationId xmlns:a16="http://schemas.microsoft.com/office/drawing/2014/main" id="{00000000-0008-0000-0D00-00005F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216" name="image17.jpg">
          <a:extLst>
            <a:ext uri="{FF2B5EF4-FFF2-40B4-BE49-F238E27FC236}">
              <a16:creationId xmlns:a16="http://schemas.microsoft.com/office/drawing/2014/main" id="{00000000-0008-0000-0D00-000060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217" name="image3.png">
          <a:extLst>
            <a:ext uri="{FF2B5EF4-FFF2-40B4-BE49-F238E27FC236}">
              <a16:creationId xmlns:a16="http://schemas.microsoft.com/office/drawing/2014/main" id="{00000000-0008-0000-0D00-000061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218" name="image17.jpg">
          <a:extLst>
            <a:ext uri="{FF2B5EF4-FFF2-40B4-BE49-F238E27FC236}">
              <a16:creationId xmlns:a16="http://schemas.microsoft.com/office/drawing/2014/main" id="{00000000-0008-0000-0D00-000062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219" name="image3.png">
          <a:extLst>
            <a:ext uri="{FF2B5EF4-FFF2-40B4-BE49-F238E27FC236}">
              <a16:creationId xmlns:a16="http://schemas.microsoft.com/office/drawing/2014/main" id="{00000000-0008-0000-0D00-000063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220" name="image17.jpg">
          <a:extLst>
            <a:ext uri="{FF2B5EF4-FFF2-40B4-BE49-F238E27FC236}">
              <a16:creationId xmlns:a16="http://schemas.microsoft.com/office/drawing/2014/main" id="{00000000-0008-0000-0D00-000064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221" name="image3.png">
          <a:extLst>
            <a:ext uri="{FF2B5EF4-FFF2-40B4-BE49-F238E27FC236}">
              <a16:creationId xmlns:a16="http://schemas.microsoft.com/office/drawing/2014/main" id="{00000000-0008-0000-0D00-000065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222" name="image17.jpg">
          <a:extLst>
            <a:ext uri="{FF2B5EF4-FFF2-40B4-BE49-F238E27FC236}">
              <a16:creationId xmlns:a16="http://schemas.microsoft.com/office/drawing/2014/main" id="{00000000-0008-0000-0D00-000066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5223" name="image3.png">
          <a:extLst>
            <a:ext uri="{FF2B5EF4-FFF2-40B4-BE49-F238E27FC236}">
              <a16:creationId xmlns:a16="http://schemas.microsoft.com/office/drawing/2014/main" id="{00000000-0008-0000-0D00-000067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224" name="image17.jpg">
          <a:extLst>
            <a:ext uri="{FF2B5EF4-FFF2-40B4-BE49-F238E27FC236}">
              <a16:creationId xmlns:a16="http://schemas.microsoft.com/office/drawing/2014/main" id="{00000000-0008-0000-0D00-000068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225" name="image3.png">
          <a:extLst>
            <a:ext uri="{FF2B5EF4-FFF2-40B4-BE49-F238E27FC236}">
              <a16:creationId xmlns:a16="http://schemas.microsoft.com/office/drawing/2014/main" id="{00000000-0008-0000-0D00-000069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226" name="image17.jpg">
          <a:extLst>
            <a:ext uri="{FF2B5EF4-FFF2-40B4-BE49-F238E27FC236}">
              <a16:creationId xmlns:a16="http://schemas.microsoft.com/office/drawing/2014/main" id="{00000000-0008-0000-0D00-00006A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227" name="image3.png">
          <a:extLst>
            <a:ext uri="{FF2B5EF4-FFF2-40B4-BE49-F238E27FC236}">
              <a16:creationId xmlns:a16="http://schemas.microsoft.com/office/drawing/2014/main" id="{00000000-0008-0000-0D00-00006B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228" name="image17.jpg">
          <a:extLst>
            <a:ext uri="{FF2B5EF4-FFF2-40B4-BE49-F238E27FC236}">
              <a16:creationId xmlns:a16="http://schemas.microsoft.com/office/drawing/2014/main" id="{00000000-0008-0000-0D00-00006C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229" name="image3.png">
          <a:extLst>
            <a:ext uri="{FF2B5EF4-FFF2-40B4-BE49-F238E27FC236}">
              <a16:creationId xmlns:a16="http://schemas.microsoft.com/office/drawing/2014/main" id="{00000000-0008-0000-0D00-00006D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5230" name="image17.jpg">
          <a:extLst>
            <a:ext uri="{FF2B5EF4-FFF2-40B4-BE49-F238E27FC236}">
              <a16:creationId xmlns:a16="http://schemas.microsoft.com/office/drawing/2014/main" id="{00000000-0008-0000-0D00-00006E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231" name="image3.png">
          <a:extLst>
            <a:ext uri="{FF2B5EF4-FFF2-40B4-BE49-F238E27FC236}">
              <a16:creationId xmlns:a16="http://schemas.microsoft.com/office/drawing/2014/main" id="{00000000-0008-0000-0D00-00006F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232" name="image17.jpg">
          <a:extLst>
            <a:ext uri="{FF2B5EF4-FFF2-40B4-BE49-F238E27FC236}">
              <a16:creationId xmlns:a16="http://schemas.microsoft.com/office/drawing/2014/main" id="{00000000-0008-0000-0D00-000070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233" name="image3.png">
          <a:extLst>
            <a:ext uri="{FF2B5EF4-FFF2-40B4-BE49-F238E27FC236}">
              <a16:creationId xmlns:a16="http://schemas.microsoft.com/office/drawing/2014/main" id="{00000000-0008-0000-0D00-000071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234" name="image17.jpg">
          <a:extLst>
            <a:ext uri="{FF2B5EF4-FFF2-40B4-BE49-F238E27FC236}">
              <a16:creationId xmlns:a16="http://schemas.microsoft.com/office/drawing/2014/main" id="{00000000-0008-0000-0D00-000072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235" name="image3.png">
          <a:extLst>
            <a:ext uri="{FF2B5EF4-FFF2-40B4-BE49-F238E27FC236}">
              <a16:creationId xmlns:a16="http://schemas.microsoft.com/office/drawing/2014/main" id="{00000000-0008-0000-0D00-000073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236" name="image17.jpg">
          <a:extLst>
            <a:ext uri="{FF2B5EF4-FFF2-40B4-BE49-F238E27FC236}">
              <a16:creationId xmlns:a16="http://schemas.microsoft.com/office/drawing/2014/main" id="{00000000-0008-0000-0D00-000074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237" name="image3.png">
          <a:extLst>
            <a:ext uri="{FF2B5EF4-FFF2-40B4-BE49-F238E27FC236}">
              <a16:creationId xmlns:a16="http://schemas.microsoft.com/office/drawing/2014/main" id="{00000000-0008-0000-0D00-000075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5238" name="image17.jpg">
          <a:extLst>
            <a:ext uri="{FF2B5EF4-FFF2-40B4-BE49-F238E27FC236}">
              <a16:creationId xmlns:a16="http://schemas.microsoft.com/office/drawing/2014/main" id="{00000000-0008-0000-0D00-000076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239" name="image3.png">
          <a:extLst>
            <a:ext uri="{FF2B5EF4-FFF2-40B4-BE49-F238E27FC236}">
              <a16:creationId xmlns:a16="http://schemas.microsoft.com/office/drawing/2014/main" id="{00000000-0008-0000-0D00-000077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240" name="image17.jpg">
          <a:extLst>
            <a:ext uri="{FF2B5EF4-FFF2-40B4-BE49-F238E27FC236}">
              <a16:creationId xmlns:a16="http://schemas.microsoft.com/office/drawing/2014/main" id="{00000000-0008-0000-0D00-000078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241" name="image3.png">
          <a:extLst>
            <a:ext uri="{FF2B5EF4-FFF2-40B4-BE49-F238E27FC236}">
              <a16:creationId xmlns:a16="http://schemas.microsoft.com/office/drawing/2014/main" id="{00000000-0008-0000-0D00-000079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242" name="image17.jpg">
          <a:extLst>
            <a:ext uri="{FF2B5EF4-FFF2-40B4-BE49-F238E27FC236}">
              <a16:creationId xmlns:a16="http://schemas.microsoft.com/office/drawing/2014/main" id="{00000000-0008-0000-0D00-00007A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243" name="image3.png">
          <a:extLst>
            <a:ext uri="{FF2B5EF4-FFF2-40B4-BE49-F238E27FC236}">
              <a16:creationId xmlns:a16="http://schemas.microsoft.com/office/drawing/2014/main" id="{00000000-0008-0000-0D00-00007B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244" name="image17.jpg">
          <a:extLst>
            <a:ext uri="{FF2B5EF4-FFF2-40B4-BE49-F238E27FC236}">
              <a16:creationId xmlns:a16="http://schemas.microsoft.com/office/drawing/2014/main" id="{00000000-0008-0000-0D00-00007C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245" name="image3.png">
          <a:extLst>
            <a:ext uri="{FF2B5EF4-FFF2-40B4-BE49-F238E27FC236}">
              <a16:creationId xmlns:a16="http://schemas.microsoft.com/office/drawing/2014/main" id="{00000000-0008-0000-0D00-00007D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246" name="image17.jpg">
          <a:extLst>
            <a:ext uri="{FF2B5EF4-FFF2-40B4-BE49-F238E27FC236}">
              <a16:creationId xmlns:a16="http://schemas.microsoft.com/office/drawing/2014/main" id="{00000000-0008-0000-0D00-00007E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5247" name="image3.png">
          <a:extLst>
            <a:ext uri="{FF2B5EF4-FFF2-40B4-BE49-F238E27FC236}">
              <a16:creationId xmlns:a16="http://schemas.microsoft.com/office/drawing/2014/main" id="{00000000-0008-0000-0D00-00007F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248" name="image17.jpg">
          <a:extLst>
            <a:ext uri="{FF2B5EF4-FFF2-40B4-BE49-F238E27FC236}">
              <a16:creationId xmlns:a16="http://schemas.microsoft.com/office/drawing/2014/main" id="{00000000-0008-0000-0D00-000080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249" name="image3.png">
          <a:extLst>
            <a:ext uri="{FF2B5EF4-FFF2-40B4-BE49-F238E27FC236}">
              <a16:creationId xmlns:a16="http://schemas.microsoft.com/office/drawing/2014/main" id="{00000000-0008-0000-0D00-000081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250" name="image17.jpg">
          <a:extLst>
            <a:ext uri="{FF2B5EF4-FFF2-40B4-BE49-F238E27FC236}">
              <a16:creationId xmlns:a16="http://schemas.microsoft.com/office/drawing/2014/main" id="{00000000-0008-0000-0D00-000082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251" name="image3.png">
          <a:extLst>
            <a:ext uri="{FF2B5EF4-FFF2-40B4-BE49-F238E27FC236}">
              <a16:creationId xmlns:a16="http://schemas.microsoft.com/office/drawing/2014/main" id="{00000000-0008-0000-0D00-000083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252" name="image17.jpg">
          <a:extLst>
            <a:ext uri="{FF2B5EF4-FFF2-40B4-BE49-F238E27FC236}">
              <a16:creationId xmlns:a16="http://schemas.microsoft.com/office/drawing/2014/main" id="{00000000-0008-0000-0D00-000084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253" name="image3.png">
          <a:extLst>
            <a:ext uri="{FF2B5EF4-FFF2-40B4-BE49-F238E27FC236}">
              <a16:creationId xmlns:a16="http://schemas.microsoft.com/office/drawing/2014/main" id="{00000000-0008-0000-0D00-000085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254" name="image17.jpg">
          <a:extLst>
            <a:ext uri="{FF2B5EF4-FFF2-40B4-BE49-F238E27FC236}">
              <a16:creationId xmlns:a16="http://schemas.microsoft.com/office/drawing/2014/main" id="{00000000-0008-0000-0D00-000086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5255" name="image3.png">
          <a:extLst>
            <a:ext uri="{FF2B5EF4-FFF2-40B4-BE49-F238E27FC236}">
              <a16:creationId xmlns:a16="http://schemas.microsoft.com/office/drawing/2014/main" id="{00000000-0008-0000-0D00-000087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256" name="image17.jpg">
          <a:extLst>
            <a:ext uri="{FF2B5EF4-FFF2-40B4-BE49-F238E27FC236}">
              <a16:creationId xmlns:a16="http://schemas.microsoft.com/office/drawing/2014/main" id="{00000000-0008-0000-0D00-000088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257" name="image3.png">
          <a:extLst>
            <a:ext uri="{FF2B5EF4-FFF2-40B4-BE49-F238E27FC236}">
              <a16:creationId xmlns:a16="http://schemas.microsoft.com/office/drawing/2014/main" id="{00000000-0008-0000-0D00-000089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258" name="image17.jpg">
          <a:extLst>
            <a:ext uri="{FF2B5EF4-FFF2-40B4-BE49-F238E27FC236}">
              <a16:creationId xmlns:a16="http://schemas.microsoft.com/office/drawing/2014/main" id="{00000000-0008-0000-0D00-00008A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259" name="image3.png">
          <a:extLst>
            <a:ext uri="{FF2B5EF4-FFF2-40B4-BE49-F238E27FC236}">
              <a16:creationId xmlns:a16="http://schemas.microsoft.com/office/drawing/2014/main" id="{00000000-0008-0000-0D00-00008B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260" name="image17.jpg">
          <a:extLst>
            <a:ext uri="{FF2B5EF4-FFF2-40B4-BE49-F238E27FC236}">
              <a16:creationId xmlns:a16="http://schemas.microsoft.com/office/drawing/2014/main" id="{00000000-0008-0000-0D00-00008C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261" name="image3.png">
          <a:extLst>
            <a:ext uri="{FF2B5EF4-FFF2-40B4-BE49-F238E27FC236}">
              <a16:creationId xmlns:a16="http://schemas.microsoft.com/office/drawing/2014/main" id="{00000000-0008-0000-0D00-00008D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5262" name="image17.jpg">
          <a:extLst>
            <a:ext uri="{FF2B5EF4-FFF2-40B4-BE49-F238E27FC236}">
              <a16:creationId xmlns:a16="http://schemas.microsoft.com/office/drawing/2014/main" id="{00000000-0008-0000-0D00-00008E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263" name="image3.png">
          <a:extLst>
            <a:ext uri="{FF2B5EF4-FFF2-40B4-BE49-F238E27FC236}">
              <a16:creationId xmlns:a16="http://schemas.microsoft.com/office/drawing/2014/main" id="{00000000-0008-0000-0D00-00008F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264" name="image17.jpg">
          <a:extLst>
            <a:ext uri="{FF2B5EF4-FFF2-40B4-BE49-F238E27FC236}">
              <a16:creationId xmlns:a16="http://schemas.microsoft.com/office/drawing/2014/main" id="{00000000-0008-0000-0D00-000090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265" name="image3.png">
          <a:extLst>
            <a:ext uri="{FF2B5EF4-FFF2-40B4-BE49-F238E27FC236}">
              <a16:creationId xmlns:a16="http://schemas.microsoft.com/office/drawing/2014/main" id="{00000000-0008-0000-0D00-000091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266" name="image17.jpg">
          <a:extLst>
            <a:ext uri="{FF2B5EF4-FFF2-40B4-BE49-F238E27FC236}">
              <a16:creationId xmlns:a16="http://schemas.microsoft.com/office/drawing/2014/main" id="{00000000-0008-0000-0D00-000092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267" name="image3.png">
          <a:extLst>
            <a:ext uri="{FF2B5EF4-FFF2-40B4-BE49-F238E27FC236}">
              <a16:creationId xmlns:a16="http://schemas.microsoft.com/office/drawing/2014/main" id="{00000000-0008-0000-0D00-000093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268" name="image17.jpg">
          <a:extLst>
            <a:ext uri="{FF2B5EF4-FFF2-40B4-BE49-F238E27FC236}">
              <a16:creationId xmlns:a16="http://schemas.microsoft.com/office/drawing/2014/main" id="{00000000-0008-0000-0D00-000094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269" name="image3.png">
          <a:extLst>
            <a:ext uri="{FF2B5EF4-FFF2-40B4-BE49-F238E27FC236}">
              <a16:creationId xmlns:a16="http://schemas.microsoft.com/office/drawing/2014/main" id="{00000000-0008-0000-0D00-000095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5270" name="image17.jpg">
          <a:extLst>
            <a:ext uri="{FF2B5EF4-FFF2-40B4-BE49-F238E27FC236}">
              <a16:creationId xmlns:a16="http://schemas.microsoft.com/office/drawing/2014/main" id="{00000000-0008-0000-0D00-000096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271" name="image3.png">
          <a:extLst>
            <a:ext uri="{FF2B5EF4-FFF2-40B4-BE49-F238E27FC236}">
              <a16:creationId xmlns:a16="http://schemas.microsoft.com/office/drawing/2014/main" id="{00000000-0008-0000-0D00-000097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272" name="image17.jpg">
          <a:extLst>
            <a:ext uri="{FF2B5EF4-FFF2-40B4-BE49-F238E27FC236}">
              <a16:creationId xmlns:a16="http://schemas.microsoft.com/office/drawing/2014/main" id="{00000000-0008-0000-0D00-000098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273" name="image3.png">
          <a:extLst>
            <a:ext uri="{FF2B5EF4-FFF2-40B4-BE49-F238E27FC236}">
              <a16:creationId xmlns:a16="http://schemas.microsoft.com/office/drawing/2014/main" id="{00000000-0008-0000-0D00-000099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274" name="image17.jpg">
          <a:extLst>
            <a:ext uri="{FF2B5EF4-FFF2-40B4-BE49-F238E27FC236}">
              <a16:creationId xmlns:a16="http://schemas.microsoft.com/office/drawing/2014/main" id="{00000000-0008-0000-0D00-00009A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275" name="image3.png">
          <a:extLst>
            <a:ext uri="{FF2B5EF4-FFF2-40B4-BE49-F238E27FC236}">
              <a16:creationId xmlns:a16="http://schemas.microsoft.com/office/drawing/2014/main" id="{00000000-0008-0000-0D00-00009B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276" name="image17.jpg">
          <a:extLst>
            <a:ext uri="{FF2B5EF4-FFF2-40B4-BE49-F238E27FC236}">
              <a16:creationId xmlns:a16="http://schemas.microsoft.com/office/drawing/2014/main" id="{00000000-0008-0000-0D00-00009C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277" name="image3.png">
          <a:extLst>
            <a:ext uri="{FF2B5EF4-FFF2-40B4-BE49-F238E27FC236}">
              <a16:creationId xmlns:a16="http://schemas.microsoft.com/office/drawing/2014/main" id="{00000000-0008-0000-0D00-00009D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278" name="image17.jpg">
          <a:extLst>
            <a:ext uri="{FF2B5EF4-FFF2-40B4-BE49-F238E27FC236}">
              <a16:creationId xmlns:a16="http://schemas.microsoft.com/office/drawing/2014/main" id="{00000000-0008-0000-0D00-00009E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5279" name="image3.png">
          <a:extLst>
            <a:ext uri="{FF2B5EF4-FFF2-40B4-BE49-F238E27FC236}">
              <a16:creationId xmlns:a16="http://schemas.microsoft.com/office/drawing/2014/main" id="{00000000-0008-0000-0D00-00009F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280" name="image17.jpg">
          <a:extLst>
            <a:ext uri="{FF2B5EF4-FFF2-40B4-BE49-F238E27FC236}">
              <a16:creationId xmlns:a16="http://schemas.microsoft.com/office/drawing/2014/main" id="{00000000-0008-0000-0D00-0000A0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281" name="image3.png">
          <a:extLst>
            <a:ext uri="{FF2B5EF4-FFF2-40B4-BE49-F238E27FC236}">
              <a16:creationId xmlns:a16="http://schemas.microsoft.com/office/drawing/2014/main" id="{00000000-0008-0000-0D00-0000A1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282" name="image17.jpg">
          <a:extLst>
            <a:ext uri="{FF2B5EF4-FFF2-40B4-BE49-F238E27FC236}">
              <a16:creationId xmlns:a16="http://schemas.microsoft.com/office/drawing/2014/main" id="{00000000-0008-0000-0D00-0000A2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283" name="image3.png">
          <a:extLst>
            <a:ext uri="{FF2B5EF4-FFF2-40B4-BE49-F238E27FC236}">
              <a16:creationId xmlns:a16="http://schemas.microsoft.com/office/drawing/2014/main" id="{00000000-0008-0000-0D00-0000A3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284" name="image17.jpg">
          <a:extLst>
            <a:ext uri="{FF2B5EF4-FFF2-40B4-BE49-F238E27FC236}">
              <a16:creationId xmlns:a16="http://schemas.microsoft.com/office/drawing/2014/main" id="{00000000-0008-0000-0D00-0000A4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285" name="image3.png">
          <a:extLst>
            <a:ext uri="{FF2B5EF4-FFF2-40B4-BE49-F238E27FC236}">
              <a16:creationId xmlns:a16="http://schemas.microsoft.com/office/drawing/2014/main" id="{00000000-0008-0000-0D00-0000A5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286" name="image17.jpg">
          <a:extLst>
            <a:ext uri="{FF2B5EF4-FFF2-40B4-BE49-F238E27FC236}">
              <a16:creationId xmlns:a16="http://schemas.microsoft.com/office/drawing/2014/main" id="{00000000-0008-0000-0D00-0000A6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5287" name="image3.png">
          <a:extLst>
            <a:ext uri="{FF2B5EF4-FFF2-40B4-BE49-F238E27FC236}">
              <a16:creationId xmlns:a16="http://schemas.microsoft.com/office/drawing/2014/main" id="{00000000-0008-0000-0D00-0000A7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288" name="image17.jpg">
          <a:extLst>
            <a:ext uri="{FF2B5EF4-FFF2-40B4-BE49-F238E27FC236}">
              <a16:creationId xmlns:a16="http://schemas.microsoft.com/office/drawing/2014/main" id="{00000000-0008-0000-0D00-0000A8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289" name="image3.png">
          <a:extLst>
            <a:ext uri="{FF2B5EF4-FFF2-40B4-BE49-F238E27FC236}">
              <a16:creationId xmlns:a16="http://schemas.microsoft.com/office/drawing/2014/main" id="{00000000-0008-0000-0D00-0000A9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290" name="image17.jpg">
          <a:extLst>
            <a:ext uri="{FF2B5EF4-FFF2-40B4-BE49-F238E27FC236}">
              <a16:creationId xmlns:a16="http://schemas.microsoft.com/office/drawing/2014/main" id="{00000000-0008-0000-0D00-0000AA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291" name="image3.png">
          <a:extLst>
            <a:ext uri="{FF2B5EF4-FFF2-40B4-BE49-F238E27FC236}">
              <a16:creationId xmlns:a16="http://schemas.microsoft.com/office/drawing/2014/main" id="{00000000-0008-0000-0D00-0000AB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292" name="image17.jpg">
          <a:extLst>
            <a:ext uri="{FF2B5EF4-FFF2-40B4-BE49-F238E27FC236}">
              <a16:creationId xmlns:a16="http://schemas.microsoft.com/office/drawing/2014/main" id="{00000000-0008-0000-0D00-0000AC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293" name="image3.png">
          <a:extLst>
            <a:ext uri="{FF2B5EF4-FFF2-40B4-BE49-F238E27FC236}">
              <a16:creationId xmlns:a16="http://schemas.microsoft.com/office/drawing/2014/main" id="{00000000-0008-0000-0D00-0000AD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294" name="image17.jpg">
          <a:extLst>
            <a:ext uri="{FF2B5EF4-FFF2-40B4-BE49-F238E27FC236}">
              <a16:creationId xmlns:a16="http://schemas.microsoft.com/office/drawing/2014/main" id="{00000000-0008-0000-0D00-0000AE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5295" name="image3.png">
          <a:extLst>
            <a:ext uri="{FF2B5EF4-FFF2-40B4-BE49-F238E27FC236}">
              <a16:creationId xmlns:a16="http://schemas.microsoft.com/office/drawing/2014/main" id="{00000000-0008-0000-0D00-0000AF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296" name="image17.jpg">
          <a:extLst>
            <a:ext uri="{FF2B5EF4-FFF2-40B4-BE49-F238E27FC236}">
              <a16:creationId xmlns:a16="http://schemas.microsoft.com/office/drawing/2014/main" id="{00000000-0008-0000-0D00-0000B0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297" name="image3.png">
          <a:extLst>
            <a:ext uri="{FF2B5EF4-FFF2-40B4-BE49-F238E27FC236}">
              <a16:creationId xmlns:a16="http://schemas.microsoft.com/office/drawing/2014/main" id="{00000000-0008-0000-0D00-0000B1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298" name="image17.jpg">
          <a:extLst>
            <a:ext uri="{FF2B5EF4-FFF2-40B4-BE49-F238E27FC236}">
              <a16:creationId xmlns:a16="http://schemas.microsoft.com/office/drawing/2014/main" id="{00000000-0008-0000-0D00-0000B2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299" name="image3.png">
          <a:extLst>
            <a:ext uri="{FF2B5EF4-FFF2-40B4-BE49-F238E27FC236}">
              <a16:creationId xmlns:a16="http://schemas.microsoft.com/office/drawing/2014/main" id="{00000000-0008-0000-0D00-0000B3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300" name="image17.jpg">
          <a:extLst>
            <a:ext uri="{FF2B5EF4-FFF2-40B4-BE49-F238E27FC236}">
              <a16:creationId xmlns:a16="http://schemas.microsoft.com/office/drawing/2014/main" id="{00000000-0008-0000-0D00-0000B4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301" name="image3.png">
          <a:extLst>
            <a:ext uri="{FF2B5EF4-FFF2-40B4-BE49-F238E27FC236}">
              <a16:creationId xmlns:a16="http://schemas.microsoft.com/office/drawing/2014/main" id="{00000000-0008-0000-0D00-0000B5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302" name="image17.jpg">
          <a:extLst>
            <a:ext uri="{FF2B5EF4-FFF2-40B4-BE49-F238E27FC236}">
              <a16:creationId xmlns:a16="http://schemas.microsoft.com/office/drawing/2014/main" id="{00000000-0008-0000-0D00-0000B6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5303" name="image3.png">
          <a:extLst>
            <a:ext uri="{FF2B5EF4-FFF2-40B4-BE49-F238E27FC236}">
              <a16:creationId xmlns:a16="http://schemas.microsoft.com/office/drawing/2014/main" id="{00000000-0008-0000-0D00-0000B7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304" name="image17.jpg">
          <a:extLst>
            <a:ext uri="{FF2B5EF4-FFF2-40B4-BE49-F238E27FC236}">
              <a16:creationId xmlns:a16="http://schemas.microsoft.com/office/drawing/2014/main" id="{00000000-0008-0000-0D00-0000B8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305" name="image3.png">
          <a:extLst>
            <a:ext uri="{FF2B5EF4-FFF2-40B4-BE49-F238E27FC236}">
              <a16:creationId xmlns:a16="http://schemas.microsoft.com/office/drawing/2014/main" id="{00000000-0008-0000-0D00-0000B9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306" name="image17.jpg">
          <a:extLst>
            <a:ext uri="{FF2B5EF4-FFF2-40B4-BE49-F238E27FC236}">
              <a16:creationId xmlns:a16="http://schemas.microsoft.com/office/drawing/2014/main" id="{00000000-0008-0000-0D00-0000BA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307" name="image3.png">
          <a:extLst>
            <a:ext uri="{FF2B5EF4-FFF2-40B4-BE49-F238E27FC236}">
              <a16:creationId xmlns:a16="http://schemas.microsoft.com/office/drawing/2014/main" id="{00000000-0008-0000-0D00-0000BB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308" name="image17.jpg">
          <a:extLst>
            <a:ext uri="{FF2B5EF4-FFF2-40B4-BE49-F238E27FC236}">
              <a16:creationId xmlns:a16="http://schemas.microsoft.com/office/drawing/2014/main" id="{00000000-0008-0000-0D00-0000BC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309" name="image3.png">
          <a:extLst>
            <a:ext uri="{FF2B5EF4-FFF2-40B4-BE49-F238E27FC236}">
              <a16:creationId xmlns:a16="http://schemas.microsoft.com/office/drawing/2014/main" id="{00000000-0008-0000-0D00-0000BD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310" name="image17.jpg">
          <a:extLst>
            <a:ext uri="{FF2B5EF4-FFF2-40B4-BE49-F238E27FC236}">
              <a16:creationId xmlns:a16="http://schemas.microsoft.com/office/drawing/2014/main" id="{00000000-0008-0000-0D00-0000BE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311" name="image3.png">
          <a:extLst>
            <a:ext uri="{FF2B5EF4-FFF2-40B4-BE49-F238E27FC236}">
              <a16:creationId xmlns:a16="http://schemas.microsoft.com/office/drawing/2014/main" id="{00000000-0008-0000-0D00-0000BF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312" name="image17.jpg">
          <a:extLst>
            <a:ext uri="{FF2B5EF4-FFF2-40B4-BE49-F238E27FC236}">
              <a16:creationId xmlns:a16="http://schemas.microsoft.com/office/drawing/2014/main" id="{00000000-0008-0000-0D00-0000C0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313" name="image3.png">
          <a:extLst>
            <a:ext uri="{FF2B5EF4-FFF2-40B4-BE49-F238E27FC236}">
              <a16:creationId xmlns:a16="http://schemas.microsoft.com/office/drawing/2014/main" id="{00000000-0008-0000-0D00-0000C1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314" name="image17.jpg">
          <a:extLst>
            <a:ext uri="{FF2B5EF4-FFF2-40B4-BE49-F238E27FC236}">
              <a16:creationId xmlns:a16="http://schemas.microsoft.com/office/drawing/2014/main" id="{00000000-0008-0000-0D00-0000C2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315" name="image3.png">
          <a:extLst>
            <a:ext uri="{FF2B5EF4-FFF2-40B4-BE49-F238E27FC236}">
              <a16:creationId xmlns:a16="http://schemas.microsoft.com/office/drawing/2014/main" id="{00000000-0008-0000-0D00-0000C3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316" name="image17.jpg">
          <a:extLst>
            <a:ext uri="{FF2B5EF4-FFF2-40B4-BE49-F238E27FC236}">
              <a16:creationId xmlns:a16="http://schemas.microsoft.com/office/drawing/2014/main" id="{00000000-0008-0000-0D00-0000C4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317" name="image3.png">
          <a:extLst>
            <a:ext uri="{FF2B5EF4-FFF2-40B4-BE49-F238E27FC236}">
              <a16:creationId xmlns:a16="http://schemas.microsoft.com/office/drawing/2014/main" id="{00000000-0008-0000-0D00-0000C5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318" name="image17.jpg">
          <a:extLst>
            <a:ext uri="{FF2B5EF4-FFF2-40B4-BE49-F238E27FC236}">
              <a16:creationId xmlns:a16="http://schemas.microsoft.com/office/drawing/2014/main" id="{00000000-0008-0000-0D00-0000C6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319" name="image3.png">
          <a:extLst>
            <a:ext uri="{FF2B5EF4-FFF2-40B4-BE49-F238E27FC236}">
              <a16:creationId xmlns:a16="http://schemas.microsoft.com/office/drawing/2014/main" id="{00000000-0008-0000-0D00-0000C7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320" name="image17.jpg">
          <a:extLst>
            <a:ext uri="{FF2B5EF4-FFF2-40B4-BE49-F238E27FC236}">
              <a16:creationId xmlns:a16="http://schemas.microsoft.com/office/drawing/2014/main" id="{00000000-0008-0000-0D00-0000C8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321" name="image3.png">
          <a:extLst>
            <a:ext uri="{FF2B5EF4-FFF2-40B4-BE49-F238E27FC236}">
              <a16:creationId xmlns:a16="http://schemas.microsoft.com/office/drawing/2014/main" id="{00000000-0008-0000-0D00-0000C9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322" name="image17.jpg">
          <a:extLst>
            <a:ext uri="{FF2B5EF4-FFF2-40B4-BE49-F238E27FC236}">
              <a16:creationId xmlns:a16="http://schemas.microsoft.com/office/drawing/2014/main" id="{00000000-0008-0000-0D00-0000CA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323" name="image3.png">
          <a:extLst>
            <a:ext uri="{FF2B5EF4-FFF2-40B4-BE49-F238E27FC236}">
              <a16:creationId xmlns:a16="http://schemas.microsoft.com/office/drawing/2014/main" id="{00000000-0008-0000-0D00-0000CB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324" name="image17.jpg">
          <a:extLst>
            <a:ext uri="{FF2B5EF4-FFF2-40B4-BE49-F238E27FC236}">
              <a16:creationId xmlns:a16="http://schemas.microsoft.com/office/drawing/2014/main" id="{00000000-0008-0000-0D00-0000CC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325" name="image3.png">
          <a:extLst>
            <a:ext uri="{FF2B5EF4-FFF2-40B4-BE49-F238E27FC236}">
              <a16:creationId xmlns:a16="http://schemas.microsoft.com/office/drawing/2014/main" id="{00000000-0008-0000-0D00-0000CD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326" name="image17.jpg">
          <a:extLst>
            <a:ext uri="{FF2B5EF4-FFF2-40B4-BE49-F238E27FC236}">
              <a16:creationId xmlns:a16="http://schemas.microsoft.com/office/drawing/2014/main" id="{00000000-0008-0000-0D00-0000CE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327" name="image3.png">
          <a:extLst>
            <a:ext uri="{FF2B5EF4-FFF2-40B4-BE49-F238E27FC236}">
              <a16:creationId xmlns:a16="http://schemas.microsoft.com/office/drawing/2014/main" id="{00000000-0008-0000-0D00-0000CF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328" name="image17.jpg">
          <a:extLst>
            <a:ext uri="{FF2B5EF4-FFF2-40B4-BE49-F238E27FC236}">
              <a16:creationId xmlns:a16="http://schemas.microsoft.com/office/drawing/2014/main" id="{00000000-0008-0000-0D00-0000D0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329" name="image3.png">
          <a:extLst>
            <a:ext uri="{FF2B5EF4-FFF2-40B4-BE49-F238E27FC236}">
              <a16:creationId xmlns:a16="http://schemas.microsoft.com/office/drawing/2014/main" id="{00000000-0008-0000-0D00-0000D1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330" name="image17.jpg">
          <a:extLst>
            <a:ext uri="{FF2B5EF4-FFF2-40B4-BE49-F238E27FC236}">
              <a16:creationId xmlns:a16="http://schemas.microsoft.com/office/drawing/2014/main" id="{00000000-0008-0000-0D00-0000D2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331" name="image3.png">
          <a:extLst>
            <a:ext uri="{FF2B5EF4-FFF2-40B4-BE49-F238E27FC236}">
              <a16:creationId xmlns:a16="http://schemas.microsoft.com/office/drawing/2014/main" id="{00000000-0008-0000-0D00-0000D3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332" name="image17.jpg">
          <a:extLst>
            <a:ext uri="{FF2B5EF4-FFF2-40B4-BE49-F238E27FC236}">
              <a16:creationId xmlns:a16="http://schemas.microsoft.com/office/drawing/2014/main" id="{00000000-0008-0000-0D00-0000D4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333" name="image3.png">
          <a:extLst>
            <a:ext uri="{FF2B5EF4-FFF2-40B4-BE49-F238E27FC236}">
              <a16:creationId xmlns:a16="http://schemas.microsoft.com/office/drawing/2014/main" id="{00000000-0008-0000-0D00-0000D5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334" name="image17.jpg">
          <a:extLst>
            <a:ext uri="{FF2B5EF4-FFF2-40B4-BE49-F238E27FC236}">
              <a16:creationId xmlns:a16="http://schemas.microsoft.com/office/drawing/2014/main" id="{00000000-0008-0000-0D00-0000D6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335" name="image3.png">
          <a:extLst>
            <a:ext uri="{FF2B5EF4-FFF2-40B4-BE49-F238E27FC236}">
              <a16:creationId xmlns:a16="http://schemas.microsoft.com/office/drawing/2014/main" id="{00000000-0008-0000-0D00-0000D7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336" name="image17.jpg">
          <a:extLst>
            <a:ext uri="{FF2B5EF4-FFF2-40B4-BE49-F238E27FC236}">
              <a16:creationId xmlns:a16="http://schemas.microsoft.com/office/drawing/2014/main" id="{00000000-0008-0000-0D00-0000D8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337" name="image3.png">
          <a:extLst>
            <a:ext uri="{FF2B5EF4-FFF2-40B4-BE49-F238E27FC236}">
              <a16:creationId xmlns:a16="http://schemas.microsoft.com/office/drawing/2014/main" id="{00000000-0008-0000-0D00-0000D9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338" name="image17.jpg">
          <a:extLst>
            <a:ext uri="{FF2B5EF4-FFF2-40B4-BE49-F238E27FC236}">
              <a16:creationId xmlns:a16="http://schemas.microsoft.com/office/drawing/2014/main" id="{00000000-0008-0000-0D00-0000DA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339" name="image3.png">
          <a:extLst>
            <a:ext uri="{FF2B5EF4-FFF2-40B4-BE49-F238E27FC236}">
              <a16:creationId xmlns:a16="http://schemas.microsoft.com/office/drawing/2014/main" id="{00000000-0008-0000-0D00-0000DB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340" name="image17.jpg">
          <a:extLst>
            <a:ext uri="{FF2B5EF4-FFF2-40B4-BE49-F238E27FC236}">
              <a16:creationId xmlns:a16="http://schemas.microsoft.com/office/drawing/2014/main" id="{00000000-0008-0000-0D00-0000DC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341" name="image3.png">
          <a:extLst>
            <a:ext uri="{FF2B5EF4-FFF2-40B4-BE49-F238E27FC236}">
              <a16:creationId xmlns:a16="http://schemas.microsoft.com/office/drawing/2014/main" id="{00000000-0008-0000-0D00-0000DD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342" name="image17.jpg">
          <a:extLst>
            <a:ext uri="{FF2B5EF4-FFF2-40B4-BE49-F238E27FC236}">
              <a16:creationId xmlns:a16="http://schemas.microsoft.com/office/drawing/2014/main" id="{00000000-0008-0000-0D00-0000DE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343" name="image3.png">
          <a:extLst>
            <a:ext uri="{FF2B5EF4-FFF2-40B4-BE49-F238E27FC236}">
              <a16:creationId xmlns:a16="http://schemas.microsoft.com/office/drawing/2014/main" id="{00000000-0008-0000-0D00-0000DF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344" name="image17.jpg">
          <a:extLst>
            <a:ext uri="{FF2B5EF4-FFF2-40B4-BE49-F238E27FC236}">
              <a16:creationId xmlns:a16="http://schemas.microsoft.com/office/drawing/2014/main" id="{00000000-0008-0000-0D00-0000E0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345" name="image3.png">
          <a:extLst>
            <a:ext uri="{FF2B5EF4-FFF2-40B4-BE49-F238E27FC236}">
              <a16:creationId xmlns:a16="http://schemas.microsoft.com/office/drawing/2014/main" id="{00000000-0008-0000-0D00-0000E1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346" name="image17.jpg">
          <a:extLst>
            <a:ext uri="{FF2B5EF4-FFF2-40B4-BE49-F238E27FC236}">
              <a16:creationId xmlns:a16="http://schemas.microsoft.com/office/drawing/2014/main" id="{00000000-0008-0000-0D00-0000E2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347" name="image3.png">
          <a:extLst>
            <a:ext uri="{FF2B5EF4-FFF2-40B4-BE49-F238E27FC236}">
              <a16:creationId xmlns:a16="http://schemas.microsoft.com/office/drawing/2014/main" id="{00000000-0008-0000-0D00-0000E3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348" name="image17.jpg">
          <a:extLst>
            <a:ext uri="{FF2B5EF4-FFF2-40B4-BE49-F238E27FC236}">
              <a16:creationId xmlns:a16="http://schemas.microsoft.com/office/drawing/2014/main" id="{00000000-0008-0000-0D00-0000E4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349" name="image3.png">
          <a:extLst>
            <a:ext uri="{FF2B5EF4-FFF2-40B4-BE49-F238E27FC236}">
              <a16:creationId xmlns:a16="http://schemas.microsoft.com/office/drawing/2014/main" id="{00000000-0008-0000-0D00-0000E5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350" name="image17.jpg">
          <a:extLst>
            <a:ext uri="{FF2B5EF4-FFF2-40B4-BE49-F238E27FC236}">
              <a16:creationId xmlns:a16="http://schemas.microsoft.com/office/drawing/2014/main" id="{00000000-0008-0000-0D00-0000E6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351" name="image3.png">
          <a:extLst>
            <a:ext uri="{FF2B5EF4-FFF2-40B4-BE49-F238E27FC236}">
              <a16:creationId xmlns:a16="http://schemas.microsoft.com/office/drawing/2014/main" id="{00000000-0008-0000-0D00-0000E7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352" name="image17.jpg">
          <a:extLst>
            <a:ext uri="{FF2B5EF4-FFF2-40B4-BE49-F238E27FC236}">
              <a16:creationId xmlns:a16="http://schemas.microsoft.com/office/drawing/2014/main" id="{00000000-0008-0000-0D00-0000E8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353" name="image3.png">
          <a:extLst>
            <a:ext uri="{FF2B5EF4-FFF2-40B4-BE49-F238E27FC236}">
              <a16:creationId xmlns:a16="http://schemas.microsoft.com/office/drawing/2014/main" id="{00000000-0008-0000-0D00-0000E9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354" name="image17.jpg">
          <a:extLst>
            <a:ext uri="{FF2B5EF4-FFF2-40B4-BE49-F238E27FC236}">
              <a16:creationId xmlns:a16="http://schemas.microsoft.com/office/drawing/2014/main" id="{00000000-0008-0000-0D00-0000EA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355" name="image3.png">
          <a:extLst>
            <a:ext uri="{FF2B5EF4-FFF2-40B4-BE49-F238E27FC236}">
              <a16:creationId xmlns:a16="http://schemas.microsoft.com/office/drawing/2014/main" id="{00000000-0008-0000-0D00-0000EB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356" name="image17.jpg">
          <a:extLst>
            <a:ext uri="{FF2B5EF4-FFF2-40B4-BE49-F238E27FC236}">
              <a16:creationId xmlns:a16="http://schemas.microsoft.com/office/drawing/2014/main" id="{00000000-0008-0000-0D00-0000EC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357" name="image3.png">
          <a:extLst>
            <a:ext uri="{FF2B5EF4-FFF2-40B4-BE49-F238E27FC236}">
              <a16:creationId xmlns:a16="http://schemas.microsoft.com/office/drawing/2014/main" id="{00000000-0008-0000-0D00-0000ED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358" name="image17.jpg">
          <a:extLst>
            <a:ext uri="{FF2B5EF4-FFF2-40B4-BE49-F238E27FC236}">
              <a16:creationId xmlns:a16="http://schemas.microsoft.com/office/drawing/2014/main" id="{00000000-0008-0000-0D00-0000EE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359" name="image3.png">
          <a:extLst>
            <a:ext uri="{FF2B5EF4-FFF2-40B4-BE49-F238E27FC236}">
              <a16:creationId xmlns:a16="http://schemas.microsoft.com/office/drawing/2014/main" id="{00000000-0008-0000-0D00-0000EF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360" name="image17.jpg">
          <a:extLst>
            <a:ext uri="{FF2B5EF4-FFF2-40B4-BE49-F238E27FC236}">
              <a16:creationId xmlns:a16="http://schemas.microsoft.com/office/drawing/2014/main" id="{00000000-0008-0000-0D00-0000F0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361" name="image3.png">
          <a:extLst>
            <a:ext uri="{FF2B5EF4-FFF2-40B4-BE49-F238E27FC236}">
              <a16:creationId xmlns:a16="http://schemas.microsoft.com/office/drawing/2014/main" id="{00000000-0008-0000-0D00-0000F1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362" name="image17.jpg">
          <a:extLst>
            <a:ext uri="{FF2B5EF4-FFF2-40B4-BE49-F238E27FC236}">
              <a16:creationId xmlns:a16="http://schemas.microsoft.com/office/drawing/2014/main" id="{00000000-0008-0000-0D00-0000F2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363" name="image3.png">
          <a:extLst>
            <a:ext uri="{FF2B5EF4-FFF2-40B4-BE49-F238E27FC236}">
              <a16:creationId xmlns:a16="http://schemas.microsoft.com/office/drawing/2014/main" id="{00000000-0008-0000-0D00-0000F3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364" name="image17.jpg">
          <a:extLst>
            <a:ext uri="{FF2B5EF4-FFF2-40B4-BE49-F238E27FC236}">
              <a16:creationId xmlns:a16="http://schemas.microsoft.com/office/drawing/2014/main" id="{00000000-0008-0000-0D00-0000F4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365" name="image3.png">
          <a:extLst>
            <a:ext uri="{FF2B5EF4-FFF2-40B4-BE49-F238E27FC236}">
              <a16:creationId xmlns:a16="http://schemas.microsoft.com/office/drawing/2014/main" id="{00000000-0008-0000-0D00-0000F5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366" name="image17.jpg">
          <a:extLst>
            <a:ext uri="{FF2B5EF4-FFF2-40B4-BE49-F238E27FC236}">
              <a16:creationId xmlns:a16="http://schemas.microsoft.com/office/drawing/2014/main" id="{00000000-0008-0000-0D00-0000F6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367" name="image3.png">
          <a:extLst>
            <a:ext uri="{FF2B5EF4-FFF2-40B4-BE49-F238E27FC236}">
              <a16:creationId xmlns:a16="http://schemas.microsoft.com/office/drawing/2014/main" id="{00000000-0008-0000-0D00-0000F7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368" name="image17.jpg">
          <a:extLst>
            <a:ext uri="{FF2B5EF4-FFF2-40B4-BE49-F238E27FC236}">
              <a16:creationId xmlns:a16="http://schemas.microsoft.com/office/drawing/2014/main" id="{00000000-0008-0000-0D00-0000F8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369" name="image3.png">
          <a:extLst>
            <a:ext uri="{FF2B5EF4-FFF2-40B4-BE49-F238E27FC236}">
              <a16:creationId xmlns:a16="http://schemas.microsoft.com/office/drawing/2014/main" id="{00000000-0008-0000-0D00-0000F9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370" name="image17.jpg">
          <a:extLst>
            <a:ext uri="{FF2B5EF4-FFF2-40B4-BE49-F238E27FC236}">
              <a16:creationId xmlns:a16="http://schemas.microsoft.com/office/drawing/2014/main" id="{00000000-0008-0000-0D00-0000FA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371" name="image3.png">
          <a:extLst>
            <a:ext uri="{FF2B5EF4-FFF2-40B4-BE49-F238E27FC236}">
              <a16:creationId xmlns:a16="http://schemas.microsoft.com/office/drawing/2014/main" id="{00000000-0008-0000-0D00-0000FB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372" name="image17.jpg">
          <a:extLst>
            <a:ext uri="{FF2B5EF4-FFF2-40B4-BE49-F238E27FC236}">
              <a16:creationId xmlns:a16="http://schemas.microsoft.com/office/drawing/2014/main" id="{00000000-0008-0000-0D00-0000FC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373" name="image3.png">
          <a:extLst>
            <a:ext uri="{FF2B5EF4-FFF2-40B4-BE49-F238E27FC236}">
              <a16:creationId xmlns:a16="http://schemas.microsoft.com/office/drawing/2014/main" id="{00000000-0008-0000-0D00-0000FD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374" name="image17.jpg">
          <a:extLst>
            <a:ext uri="{FF2B5EF4-FFF2-40B4-BE49-F238E27FC236}">
              <a16:creationId xmlns:a16="http://schemas.microsoft.com/office/drawing/2014/main" id="{00000000-0008-0000-0D00-0000FE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375" name="image3.png">
          <a:extLst>
            <a:ext uri="{FF2B5EF4-FFF2-40B4-BE49-F238E27FC236}">
              <a16:creationId xmlns:a16="http://schemas.microsoft.com/office/drawing/2014/main" id="{00000000-0008-0000-0D00-0000FF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376" name="image17.jpg">
          <a:extLst>
            <a:ext uri="{FF2B5EF4-FFF2-40B4-BE49-F238E27FC236}">
              <a16:creationId xmlns:a16="http://schemas.microsoft.com/office/drawing/2014/main" id="{00000000-0008-0000-0D00-000000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377" name="image3.png">
          <a:extLst>
            <a:ext uri="{FF2B5EF4-FFF2-40B4-BE49-F238E27FC236}">
              <a16:creationId xmlns:a16="http://schemas.microsoft.com/office/drawing/2014/main" id="{00000000-0008-0000-0D00-000001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378" name="image17.jpg">
          <a:extLst>
            <a:ext uri="{FF2B5EF4-FFF2-40B4-BE49-F238E27FC236}">
              <a16:creationId xmlns:a16="http://schemas.microsoft.com/office/drawing/2014/main" id="{00000000-0008-0000-0D00-000002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379" name="image3.png">
          <a:extLst>
            <a:ext uri="{FF2B5EF4-FFF2-40B4-BE49-F238E27FC236}">
              <a16:creationId xmlns:a16="http://schemas.microsoft.com/office/drawing/2014/main" id="{00000000-0008-0000-0D00-000003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380" name="image17.jpg">
          <a:extLst>
            <a:ext uri="{FF2B5EF4-FFF2-40B4-BE49-F238E27FC236}">
              <a16:creationId xmlns:a16="http://schemas.microsoft.com/office/drawing/2014/main" id="{00000000-0008-0000-0D00-000004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381" name="image3.png">
          <a:extLst>
            <a:ext uri="{FF2B5EF4-FFF2-40B4-BE49-F238E27FC236}">
              <a16:creationId xmlns:a16="http://schemas.microsoft.com/office/drawing/2014/main" id="{00000000-0008-0000-0D00-000005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382" name="image17.jpg">
          <a:extLst>
            <a:ext uri="{FF2B5EF4-FFF2-40B4-BE49-F238E27FC236}">
              <a16:creationId xmlns:a16="http://schemas.microsoft.com/office/drawing/2014/main" id="{00000000-0008-0000-0D00-000006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383" name="image3.png">
          <a:extLst>
            <a:ext uri="{FF2B5EF4-FFF2-40B4-BE49-F238E27FC236}">
              <a16:creationId xmlns:a16="http://schemas.microsoft.com/office/drawing/2014/main" id="{00000000-0008-0000-0D00-000007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384" name="image17.jpg">
          <a:extLst>
            <a:ext uri="{FF2B5EF4-FFF2-40B4-BE49-F238E27FC236}">
              <a16:creationId xmlns:a16="http://schemas.microsoft.com/office/drawing/2014/main" id="{00000000-0008-0000-0D00-000008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385" name="image3.png">
          <a:extLst>
            <a:ext uri="{FF2B5EF4-FFF2-40B4-BE49-F238E27FC236}">
              <a16:creationId xmlns:a16="http://schemas.microsoft.com/office/drawing/2014/main" id="{00000000-0008-0000-0D00-000009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386" name="image17.jpg">
          <a:extLst>
            <a:ext uri="{FF2B5EF4-FFF2-40B4-BE49-F238E27FC236}">
              <a16:creationId xmlns:a16="http://schemas.microsoft.com/office/drawing/2014/main" id="{00000000-0008-0000-0D00-00000A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387" name="image3.png">
          <a:extLst>
            <a:ext uri="{FF2B5EF4-FFF2-40B4-BE49-F238E27FC236}">
              <a16:creationId xmlns:a16="http://schemas.microsoft.com/office/drawing/2014/main" id="{00000000-0008-0000-0D00-00000B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388" name="image17.jpg">
          <a:extLst>
            <a:ext uri="{FF2B5EF4-FFF2-40B4-BE49-F238E27FC236}">
              <a16:creationId xmlns:a16="http://schemas.microsoft.com/office/drawing/2014/main" id="{00000000-0008-0000-0D00-00000C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389" name="image3.png">
          <a:extLst>
            <a:ext uri="{FF2B5EF4-FFF2-40B4-BE49-F238E27FC236}">
              <a16:creationId xmlns:a16="http://schemas.microsoft.com/office/drawing/2014/main" id="{00000000-0008-0000-0D00-00000D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390" name="image17.jpg">
          <a:extLst>
            <a:ext uri="{FF2B5EF4-FFF2-40B4-BE49-F238E27FC236}">
              <a16:creationId xmlns:a16="http://schemas.microsoft.com/office/drawing/2014/main" id="{00000000-0008-0000-0D00-00000E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391" name="image3.png">
          <a:extLst>
            <a:ext uri="{FF2B5EF4-FFF2-40B4-BE49-F238E27FC236}">
              <a16:creationId xmlns:a16="http://schemas.microsoft.com/office/drawing/2014/main" id="{00000000-0008-0000-0D00-00000F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392" name="image17.jpg">
          <a:extLst>
            <a:ext uri="{FF2B5EF4-FFF2-40B4-BE49-F238E27FC236}">
              <a16:creationId xmlns:a16="http://schemas.microsoft.com/office/drawing/2014/main" id="{00000000-0008-0000-0D00-000010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393" name="image3.png">
          <a:extLst>
            <a:ext uri="{FF2B5EF4-FFF2-40B4-BE49-F238E27FC236}">
              <a16:creationId xmlns:a16="http://schemas.microsoft.com/office/drawing/2014/main" id="{00000000-0008-0000-0D00-000011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394" name="image17.jpg">
          <a:extLst>
            <a:ext uri="{FF2B5EF4-FFF2-40B4-BE49-F238E27FC236}">
              <a16:creationId xmlns:a16="http://schemas.microsoft.com/office/drawing/2014/main" id="{00000000-0008-0000-0D00-000012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395" name="image3.png">
          <a:extLst>
            <a:ext uri="{FF2B5EF4-FFF2-40B4-BE49-F238E27FC236}">
              <a16:creationId xmlns:a16="http://schemas.microsoft.com/office/drawing/2014/main" id="{00000000-0008-0000-0D00-000013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396" name="image17.jpg">
          <a:extLst>
            <a:ext uri="{FF2B5EF4-FFF2-40B4-BE49-F238E27FC236}">
              <a16:creationId xmlns:a16="http://schemas.microsoft.com/office/drawing/2014/main" id="{00000000-0008-0000-0D00-000014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397" name="image3.png">
          <a:extLst>
            <a:ext uri="{FF2B5EF4-FFF2-40B4-BE49-F238E27FC236}">
              <a16:creationId xmlns:a16="http://schemas.microsoft.com/office/drawing/2014/main" id="{00000000-0008-0000-0D00-000015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398" name="image17.jpg">
          <a:extLst>
            <a:ext uri="{FF2B5EF4-FFF2-40B4-BE49-F238E27FC236}">
              <a16:creationId xmlns:a16="http://schemas.microsoft.com/office/drawing/2014/main" id="{00000000-0008-0000-0D00-000016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399" name="image3.png">
          <a:extLst>
            <a:ext uri="{FF2B5EF4-FFF2-40B4-BE49-F238E27FC236}">
              <a16:creationId xmlns:a16="http://schemas.microsoft.com/office/drawing/2014/main" id="{00000000-0008-0000-0D00-000017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400" name="image17.jpg">
          <a:extLst>
            <a:ext uri="{FF2B5EF4-FFF2-40B4-BE49-F238E27FC236}">
              <a16:creationId xmlns:a16="http://schemas.microsoft.com/office/drawing/2014/main" id="{00000000-0008-0000-0D00-000018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401" name="image3.png">
          <a:extLst>
            <a:ext uri="{FF2B5EF4-FFF2-40B4-BE49-F238E27FC236}">
              <a16:creationId xmlns:a16="http://schemas.microsoft.com/office/drawing/2014/main" id="{00000000-0008-0000-0D00-000019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402" name="image17.jpg">
          <a:extLst>
            <a:ext uri="{FF2B5EF4-FFF2-40B4-BE49-F238E27FC236}">
              <a16:creationId xmlns:a16="http://schemas.microsoft.com/office/drawing/2014/main" id="{00000000-0008-0000-0D00-00001A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403" name="image3.png">
          <a:extLst>
            <a:ext uri="{FF2B5EF4-FFF2-40B4-BE49-F238E27FC236}">
              <a16:creationId xmlns:a16="http://schemas.microsoft.com/office/drawing/2014/main" id="{00000000-0008-0000-0D00-00001B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404" name="image17.jpg">
          <a:extLst>
            <a:ext uri="{FF2B5EF4-FFF2-40B4-BE49-F238E27FC236}">
              <a16:creationId xmlns:a16="http://schemas.microsoft.com/office/drawing/2014/main" id="{00000000-0008-0000-0D00-00001C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405" name="image3.png">
          <a:extLst>
            <a:ext uri="{FF2B5EF4-FFF2-40B4-BE49-F238E27FC236}">
              <a16:creationId xmlns:a16="http://schemas.microsoft.com/office/drawing/2014/main" id="{00000000-0008-0000-0D00-00001D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5406" name="image17.jpg">
          <a:extLst>
            <a:ext uri="{FF2B5EF4-FFF2-40B4-BE49-F238E27FC236}">
              <a16:creationId xmlns:a16="http://schemas.microsoft.com/office/drawing/2014/main" id="{00000000-0008-0000-0D00-00001E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407" name="image3.png">
          <a:extLst>
            <a:ext uri="{FF2B5EF4-FFF2-40B4-BE49-F238E27FC236}">
              <a16:creationId xmlns:a16="http://schemas.microsoft.com/office/drawing/2014/main" id="{00000000-0008-0000-0D00-00001F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408" name="image17.jpg">
          <a:extLst>
            <a:ext uri="{FF2B5EF4-FFF2-40B4-BE49-F238E27FC236}">
              <a16:creationId xmlns:a16="http://schemas.microsoft.com/office/drawing/2014/main" id="{00000000-0008-0000-0D00-000020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409" name="image3.png">
          <a:extLst>
            <a:ext uri="{FF2B5EF4-FFF2-40B4-BE49-F238E27FC236}">
              <a16:creationId xmlns:a16="http://schemas.microsoft.com/office/drawing/2014/main" id="{00000000-0008-0000-0D00-000021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410" name="image17.jpg">
          <a:extLst>
            <a:ext uri="{FF2B5EF4-FFF2-40B4-BE49-F238E27FC236}">
              <a16:creationId xmlns:a16="http://schemas.microsoft.com/office/drawing/2014/main" id="{00000000-0008-0000-0D00-000022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411" name="image3.png">
          <a:extLst>
            <a:ext uri="{FF2B5EF4-FFF2-40B4-BE49-F238E27FC236}">
              <a16:creationId xmlns:a16="http://schemas.microsoft.com/office/drawing/2014/main" id="{00000000-0008-0000-0D00-000023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412" name="image17.jpg">
          <a:extLst>
            <a:ext uri="{FF2B5EF4-FFF2-40B4-BE49-F238E27FC236}">
              <a16:creationId xmlns:a16="http://schemas.microsoft.com/office/drawing/2014/main" id="{00000000-0008-0000-0D00-000024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413" name="image3.png">
          <a:extLst>
            <a:ext uri="{FF2B5EF4-FFF2-40B4-BE49-F238E27FC236}">
              <a16:creationId xmlns:a16="http://schemas.microsoft.com/office/drawing/2014/main" id="{00000000-0008-0000-0D00-000025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5414" name="image17.jpg">
          <a:extLst>
            <a:ext uri="{FF2B5EF4-FFF2-40B4-BE49-F238E27FC236}">
              <a16:creationId xmlns:a16="http://schemas.microsoft.com/office/drawing/2014/main" id="{00000000-0008-0000-0D00-000026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415" name="image3.png">
          <a:extLst>
            <a:ext uri="{FF2B5EF4-FFF2-40B4-BE49-F238E27FC236}">
              <a16:creationId xmlns:a16="http://schemas.microsoft.com/office/drawing/2014/main" id="{00000000-0008-0000-0D00-000027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416" name="image17.jpg">
          <a:extLst>
            <a:ext uri="{FF2B5EF4-FFF2-40B4-BE49-F238E27FC236}">
              <a16:creationId xmlns:a16="http://schemas.microsoft.com/office/drawing/2014/main" id="{00000000-0008-0000-0D00-000028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417" name="image3.png">
          <a:extLst>
            <a:ext uri="{FF2B5EF4-FFF2-40B4-BE49-F238E27FC236}">
              <a16:creationId xmlns:a16="http://schemas.microsoft.com/office/drawing/2014/main" id="{00000000-0008-0000-0D00-000029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418" name="image17.jpg">
          <a:extLst>
            <a:ext uri="{FF2B5EF4-FFF2-40B4-BE49-F238E27FC236}">
              <a16:creationId xmlns:a16="http://schemas.microsoft.com/office/drawing/2014/main" id="{00000000-0008-0000-0D00-00002A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419" name="image3.png">
          <a:extLst>
            <a:ext uri="{FF2B5EF4-FFF2-40B4-BE49-F238E27FC236}">
              <a16:creationId xmlns:a16="http://schemas.microsoft.com/office/drawing/2014/main" id="{00000000-0008-0000-0D00-00002B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420" name="image17.jpg">
          <a:extLst>
            <a:ext uri="{FF2B5EF4-FFF2-40B4-BE49-F238E27FC236}">
              <a16:creationId xmlns:a16="http://schemas.microsoft.com/office/drawing/2014/main" id="{00000000-0008-0000-0D00-00002C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421" name="image3.png">
          <a:extLst>
            <a:ext uri="{FF2B5EF4-FFF2-40B4-BE49-F238E27FC236}">
              <a16:creationId xmlns:a16="http://schemas.microsoft.com/office/drawing/2014/main" id="{00000000-0008-0000-0D00-00002D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5422" name="image17.jpg">
          <a:extLst>
            <a:ext uri="{FF2B5EF4-FFF2-40B4-BE49-F238E27FC236}">
              <a16:creationId xmlns:a16="http://schemas.microsoft.com/office/drawing/2014/main" id="{00000000-0008-0000-0D00-00002E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423" name="image3.png">
          <a:extLst>
            <a:ext uri="{FF2B5EF4-FFF2-40B4-BE49-F238E27FC236}">
              <a16:creationId xmlns:a16="http://schemas.microsoft.com/office/drawing/2014/main" id="{00000000-0008-0000-0D00-00002F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424" name="image17.jpg">
          <a:extLst>
            <a:ext uri="{FF2B5EF4-FFF2-40B4-BE49-F238E27FC236}">
              <a16:creationId xmlns:a16="http://schemas.microsoft.com/office/drawing/2014/main" id="{00000000-0008-0000-0D00-000030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425" name="image3.png">
          <a:extLst>
            <a:ext uri="{FF2B5EF4-FFF2-40B4-BE49-F238E27FC236}">
              <a16:creationId xmlns:a16="http://schemas.microsoft.com/office/drawing/2014/main" id="{00000000-0008-0000-0D00-000031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426" name="image17.jpg">
          <a:extLst>
            <a:ext uri="{FF2B5EF4-FFF2-40B4-BE49-F238E27FC236}">
              <a16:creationId xmlns:a16="http://schemas.microsoft.com/office/drawing/2014/main" id="{00000000-0008-0000-0D00-000032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427" name="image3.png">
          <a:extLst>
            <a:ext uri="{FF2B5EF4-FFF2-40B4-BE49-F238E27FC236}">
              <a16:creationId xmlns:a16="http://schemas.microsoft.com/office/drawing/2014/main" id="{00000000-0008-0000-0D00-000033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428" name="image17.jpg">
          <a:extLst>
            <a:ext uri="{FF2B5EF4-FFF2-40B4-BE49-F238E27FC236}">
              <a16:creationId xmlns:a16="http://schemas.microsoft.com/office/drawing/2014/main" id="{00000000-0008-0000-0D00-000034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429" name="image3.png">
          <a:extLst>
            <a:ext uri="{FF2B5EF4-FFF2-40B4-BE49-F238E27FC236}">
              <a16:creationId xmlns:a16="http://schemas.microsoft.com/office/drawing/2014/main" id="{00000000-0008-0000-0D00-000035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5430" name="image17.jpg">
          <a:extLst>
            <a:ext uri="{FF2B5EF4-FFF2-40B4-BE49-F238E27FC236}">
              <a16:creationId xmlns:a16="http://schemas.microsoft.com/office/drawing/2014/main" id="{00000000-0008-0000-0D00-000036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431" name="image3.png">
          <a:extLst>
            <a:ext uri="{FF2B5EF4-FFF2-40B4-BE49-F238E27FC236}">
              <a16:creationId xmlns:a16="http://schemas.microsoft.com/office/drawing/2014/main" id="{00000000-0008-0000-0D00-000037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432" name="image17.jpg">
          <a:extLst>
            <a:ext uri="{FF2B5EF4-FFF2-40B4-BE49-F238E27FC236}">
              <a16:creationId xmlns:a16="http://schemas.microsoft.com/office/drawing/2014/main" id="{00000000-0008-0000-0D00-000038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433" name="image3.png">
          <a:extLst>
            <a:ext uri="{FF2B5EF4-FFF2-40B4-BE49-F238E27FC236}">
              <a16:creationId xmlns:a16="http://schemas.microsoft.com/office/drawing/2014/main" id="{00000000-0008-0000-0D00-000039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434" name="image17.jpg">
          <a:extLst>
            <a:ext uri="{FF2B5EF4-FFF2-40B4-BE49-F238E27FC236}">
              <a16:creationId xmlns:a16="http://schemas.microsoft.com/office/drawing/2014/main" id="{00000000-0008-0000-0D00-00003A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435" name="image3.png">
          <a:extLst>
            <a:ext uri="{FF2B5EF4-FFF2-40B4-BE49-F238E27FC236}">
              <a16:creationId xmlns:a16="http://schemas.microsoft.com/office/drawing/2014/main" id="{00000000-0008-0000-0D00-00003B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436" name="image17.jpg">
          <a:extLst>
            <a:ext uri="{FF2B5EF4-FFF2-40B4-BE49-F238E27FC236}">
              <a16:creationId xmlns:a16="http://schemas.microsoft.com/office/drawing/2014/main" id="{00000000-0008-0000-0D00-00003C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437" name="image3.png">
          <a:extLst>
            <a:ext uri="{FF2B5EF4-FFF2-40B4-BE49-F238E27FC236}">
              <a16:creationId xmlns:a16="http://schemas.microsoft.com/office/drawing/2014/main" id="{00000000-0008-0000-0D00-00003D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438" name="image17.jpg">
          <a:extLst>
            <a:ext uri="{FF2B5EF4-FFF2-40B4-BE49-F238E27FC236}">
              <a16:creationId xmlns:a16="http://schemas.microsoft.com/office/drawing/2014/main" id="{00000000-0008-0000-0D00-00003E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439" name="image3.png">
          <a:extLst>
            <a:ext uri="{FF2B5EF4-FFF2-40B4-BE49-F238E27FC236}">
              <a16:creationId xmlns:a16="http://schemas.microsoft.com/office/drawing/2014/main" id="{00000000-0008-0000-0D00-00003F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440" name="image17.jpg">
          <a:extLst>
            <a:ext uri="{FF2B5EF4-FFF2-40B4-BE49-F238E27FC236}">
              <a16:creationId xmlns:a16="http://schemas.microsoft.com/office/drawing/2014/main" id="{00000000-0008-0000-0D00-000040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441" name="image3.png">
          <a:extLst>
            <a:ext uri="{FF2B5EF4-FFF2-40B4-BE49-F238E27FC236}">
              <a16:creationId xmlns:a16="http://schemas.microsoft.com/office/drawing/2014/main" id="{00000000-0008-0000-0D00-000041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442" name="image17.jpg">
          <a:extLst>
            <a:ext uri="{FF2B5EF4-FFF2-40B4-BE49-F238E27FC236}">
              <a16:creationId xmlns:a16="http://schemas.microsoft.com/office/drawing/2014/main" id="{00000000-0008-0000-0D00-000042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443" name="image3.png">
          <a:extLst>
            <a:ext uri="{FF2B5EF4-FFF2-40B4-BE49-F238E27FC236}">
              <a16:creationId xmlns:a16="http://schemas.microsoft.com/office/drawing/2014/main" id="{00000000-0008-0000-0D00-000043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444" name="image17.jpg">
          <a:extLst>
            <a:ext uri="{FF2B5EF4-FFF2-40B4-BE49-F238E27FC236}">
              <a16:creationId xmlns:a16="http://schemas.microsoft.com/office/drawing/2014/main" id="{00000000-0008-0000-0D00-000044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445" name="image3.png">
          <a:extLst>
            <a:ext uri="{FF2B5EF4-FFF2-40B4-BE49-F238E27FC236}">
              <a16:creationId xmlns:a16="http://schemas.microsoft.com/office/drawing/2014/main" id="{00000000-0008-0000-0D00-000045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446" name="image17.jpg">
          <a:extLst>
            <a:ext uri="{FF2B5EF4-FFF2-40B4-BE49-F238E27FC236}">
              <a16:creationId xmlns:a16="http://schemas.microsoft.com/office/drawing/2014/main" id="{00000000-0008-0000-0D00-000046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447" name="image3.png">
          <a:extLst>
            <a:ext uri="{FF2B5EF4-FFF2-40B4-BE49-F238E27FC236}">
              <a16:creationId xmlns:a16="http://schemas.microsoft.com/office/drawing/2014/main" id="{00000000-0008-0000-0D00-000047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448" name="image17.jpg">
          <a:extLst>
            <a:ext uri="{FF2B5EF4-FFF2-40B4-BE49-F238E27FC236}">
              <a16:creationId xmlns:a16="http://schemas.microsoft.com/office/drawing/2014/main" id="{00000000-0008-0000-0D00-000048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449" name="image3.png">
          <a:extLst>
            <a:ext uri="{FF2B5EF4-FFF2-40B4-BE49-F238E27FC236}">
              <a16:creationId xmlns:a16="http://schemas.microsoft.com/office/drawing/2014/main" id="{00000000-0008-0000-0D00-000049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450" name="image17.jpg">
          <a:extLst>
            <a:ext uri="{FF2B5EF4-FFF2-40B4-BE49-F238E27FC236}">
              <a16:creationId xmlns:a16="http://schemas.microsoft.com/office/drawing/2014/main" id="{00000000-0008-0000-0D00-00004A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451" name="image3.png">
          <a:extLst>
            <a:ext uri="{FF2B5EF4-FFF2-40B4-BE49-F238E27FC236}">
              <a16:creationId xmlns:a16="http://schemas.microsoft.com/office/drawing/2014/main" id="{00000000-0008-0000-0D00-00004B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452" name="image17.jpg">
          <a:extLst>
            <a:ext uri="{FF2B5EF4-FFF2-40B4-BE49-F238E27FC236}">
              <a16:creationId xmlns:a16="http://schemas.microsoft.com/office/drawing/2014/main" id="{00000000-0008-0000-0D00-00004C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453" name="image3.png">
          <a:extLst>
            <a:ext uri="{FF2B5EF4-FFF2-40B4-BE49-F238E27FC236}">
              <a16:creationId xmlns:a16="http://schemas.microsoft.com/office/drawing/2014/main" id="{00000000-0008-0000-0D00-00004D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454" name="image17.jpg">
          <a:extLst>
            <a:ext uri="{FF2B5EF4-FFF2-40B4-BE49-F238E27FC236}">
              <a16:creationId xmlns:a16="http://schemas.microsoft.com/office/drawing/2014/main" id="{00000000-0008-0000-0D00-00004E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455" name="image3.png">
          <a:extLst>
            <a:ext uri="{FF2B5EF4-FFF2-40B4-BE49-F238E27FC236}">
              <a16:creationId xmlns:a16="http://schemas.microsoft.com/office/drawing/2014/main" id="{00000000-0008-0000-0D00-00004F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456" name="image17.jpg">
          <a:extLst>
            <a:ext uri="{FF2B5EF4-FFF2-40B4-BE49-F238E27FC236}">
              <a16:creationId xmlns:a16="http://schemas.microsoft.com/office/drawing/2014/main" id="{00000000-0008-0000-0D00-000050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457" name="image3.png">
          <a:extLst>
            <a:ext uri="{FF2B5EF4-FFF2-40B4-BE49-F238E27FC236}">
              <a16:creationId xmlns:a16="http://schemas.microsoft.com/office/drawing/2014/main" id="{00000000-0008-0000-0D00-000051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458" name="image17.jpg">
          <a:extLst>
            <a:ext uri="{FF2B5EF4-FFF2-40B4-BE49-F238E27FC236}">
              <a16:creationId xmlns:a16="http://schemas.microsoft.com/office/drawing/2014/main" id="{00000000-0008-0000-0D00-000052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459" name="image3.png">
          <a:extLst>
            <a:ext uri="{FF2B5EF4-FFF2-40B4-BE49-F238E27FC236}">
              <a16:creationId xmlns:a16="http://schemas.microsoft.com/office/drawing/2014/main" id="{00000000-0008-0000-0D00-000053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460" name="image17.jpg">
          <a:extLst>
            <a:ext uri="{FF2B5EF4-FFF2-40B4-BE49-F238E27FC236}">
              <a16:creationId xmlns:a16="http://schemas.microsoft.com/office/drawing/2014/main" id="{00000000-0008-0000-0D00-000054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461" name="image3.png">
          <a:extLst>
            <a:ext uri="{FF2B5EF4-FFF2-40B4-BE49-F238E27FC236}">
              <a16:creationId xmlns:a16="http://schemas.microsoft.com/office/drawing/2014/main" id="{00000000-0008-0000-0D00-000055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462" name="image17.jpg">
          <a:extLst>
            <a:ext uri="{FF2B5EF4-FFF2-40B4-BE49-F238E27FC236}">
              <a16:creationId xmlns:a16="http://schemas.microsoft.com/office/drawing/2014/main" id="{00000000-0008-0000-0D00-000056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463" name="image3.png">
          <a:extLst>
            <a:ext uri="{FF2B5EF4-FFF2-40B4-BE49-F238E27FC236}">
              <a16:creationId xmlns:a16="http://schemas.microsoft.com/office/drawing/2014/main" id="{00000000-0008-0000-0D00-000057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464" name="image17.jpg">
          <a:extLst>
            <a:ext uri="{FF2B5EF4-FFF2-40B4-BE49-F238E27FC236}">
              <a16:creationId xmlns:a16="http://schemas.microsoft.com/office/drawing/2014/main" id="{00000000-0008-0000-0D00-000058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465" name="image3.png">
          <a:extLst>
            <a:ext uri="{FF2B5EF4-FFF2-40B4-BE49-F238E27FC236}">
              <a16:creationId xmlns:a16="http://schemas.microsoft.com/office/drawing/2014/main" id="{00000000-0008-0000-0D00-000059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466" name="image17.jpg">
          <a:extLst>
            <a:ext uri="{FF2B5EF4-FFF2-40B4-BE49-F238E27FC236}">
              <a16:creationId xmlns:a16="http://schemas.microsoft.com/office/drawing/2014/main" id="{00000000-0008-0000-0D00-00005A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467" name="image3.png">
          <a:extLst>
            <a:ext uri="{FF2B5EF4-FFF2-40B4-BE49-F238E27FC236}">
              <a16:creationId xmlns:a16="http://schemas.microsoft.com/office/drawing/2014/main" id="{00000000-0008-0000-0D00-00005B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468" name="image17.jpg">
          <a:extLst>
            <a:ext uri="{FF2B5EF4-FFF2-40B4-BE49-F238E27FC236}">
              <a16:creationId xmlns:a16="http://schemas.microsoft.com/office/drawing/2014/main" id="{00000000-0008-0000-0D00-00005C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469" name="image3.png">
          <a:extLst>
            <a:ext uri="{FF2B5EF4-FFF2-40B4-BE49-F238E27FC236}">
              <a16:creationId xmlns:a16="http://schemas.microsoft.com/office/drawing/2014/main" id="{00000000-0008-0000-0D00-00005D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470" name="image17.jpg">
          <a:extLst>
            <a:ext uri="{FF2B5EF4-FFF2-40B4-BE49-F238E27FC236}">
              <a16:creationId xmlns:a16="http://schemas.microsoft.com/office/drawing/2014/main" id="{00000000-0008-0000-0D00-00005E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5471" name="image3.png">
          <a:extLst>
            <a:ext uri="{FF2B5EF4-FFF2-40B4-BE49-F238E27FC236}">
              <a16:creationId xmlns:a16="http://schemas.microsoft.com/office/drawing/2014/main" id="{00000000-0008-0000-0D00-00005F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472" name="image17.jpg">
          <a:extLst>
            <a:ext uri="{FF2B5EF4-FFF2-40B4-BE49-F238E27FC236}">
              <a16:creationId xmlns:a16="http://schemas.microsoft.com/office/drawing/2014/main" id="{00000000-0008-0000-0D00-000060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473" name="image3.png">
          <a:extLst>
            <a:ext uri="{FF2B5EF4-FFF2-40B4-BE49-F238E27FC236}">
              <a16:creationId xmlns:a16="http://schemas.microsoft.com/office/drawing/2014/main" id="{00000000-0008-0000-0D00-000061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474" name="image17.jpg">
          <a:extLst>
            <a:ext uri="{FF2B5EF4-FFF2-40B4-BE49-F238E27FC236}">
              <a16:creationId xmlns:a16="http://schemas.microsoft.com/office/drawing/2014/main" id="{00000000-0008-0000-0D00-000062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475" name="image3.png">
          <a:extLst>
            <a:ext uri="{FF2B5EF4-FFF2-40B4-BE49-F238E27FC236}">
              <a16:creationId xmlns:a16="http://schemas.microsoft.com/office/drawing/2014/main" id="{00000000-0008-0000-0D00-000063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476" name="image17.jpg">
          <a:extLst>
            <a:ext uri="{FF2B5EF4-FFF2-40B4-BE49-F238E27FC236}">
              <a16:creationId xmlns:a16="http://schemas.microsoft.com/office/drawing/2014/main" id="{00000000-0008-0000-0D00-000064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477" name="image3.png">
          <a:extLst>
            <a:ext uri="{FF2B5EF4-FFF2-40B4-BE49-F238E27FC236}">
              <a16:creationId xmlns:a16="http://schemas.microsoft.com/office/drawing/2014/main" id="{00000000-0008-0000-0D00-000065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478" name="image17.jpg">
          <a:extLst>
            <a:ext uri="{FF2B5EF4-FFF2-40B4-BE49-F238E27FC236}">
              <a16:creationId xmlns:a16="http://schemas.microsoft.com/office/drawing/2014/main" id="{00000000-0008-0000-0D00-000066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5479" name="image3.png">
          <a:extLst>
            <a:ext uri="{FF2B5EF4-FFF2-40B4-BE49-F238E27FC236}">
              <a16:creationId xmlns:a16="http://schemas.microsoft.com/office/drawing/2014/main" id="{00000000-0008-0000-0D00-000067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480" name="image17.jpg">
          <a:extLst>
            <a:ext uri="{FF2B5EF4-FFF2-40B4-BE49-F238E27FC236}">
              <a16:creationId xmlns:a16="http://schemas.microsoft.com/office/drawing/2014/main" id="{00000000-0008-0000-0D00-000068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481" name="image3.png">
          <a:extLst>
            <a:ext uri="{FF2B5EF4-FFF2-40B4-BE49-F238E27FC236}">
              <a16:creationId xmlns:a16="http://schemas.microsoft.com/office/drawing/2014/main" id="{00000000-0008-0000-0D00-000069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482" name="image17.jpg">
          <a:extLst>
            <a:ext uri="{FF2B5EF4-FFF2-40B4-BE49-F238E27FC236}">
              <a16:creationId xmlns:a16="http://schemas.microsoft.com/office/drawing/2014/main" id="{00000000-0008-0000-0D00-00006A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483" name="image3.png">
          <a:extLst>
            <a:ext uri="{FF2B5EF4-FFF2-40B4-BE49-F238E27FC236}">
              <a16:creationId xmlns:a16="http://schemas.microsoft.com/office/drawing/2014/main" id="{00000000-0008-0000-0D00-00006B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484" name="image17.jpg">
          <a:extLst>
            <a:ext uri="{FF2B5EF4-FFF2-40B4-BE49-F238E27FC236}">
              <a16:creationId xmlns:a16="http://schemas.microsoft.com/office/drawing/2014/main" id="{00000000-0008-0000-0D00-00006C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485" name="image3.png">
          <a:extLst>
            <a:ext uri="{FF2B5EF4-FFF2-40B4-BE49-F238E27FC236}">
              <a16:creationId xmlns:a16="http://schemas.microsoft.com/office/drawing/2014/main" id="{00000000-0008-0000-0D00-00006D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5486" name="image17.jpg">
          <a:extLst>
            <a:ext uri="{FF2B5EF4-FFF2-40B4-BE49-F238E27FC236}">
              <a16:creationId xmlns:a16="http://schemas.microsoft.com/office/drawing/2014/main" id="{00000000-0008-0000-0D00-00006E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487" name="image3.png">
          <a:extLst>
            <a:ext uri="{FF2B5EF4-FFF2-40B4-BE49-F238E27FC236}">
              <a16:creationId xmlns:a16="http://schemas.microsoft.com/office/drawing/2014/main" id="{00000000-0008-0000-0D00-00006F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488" name="image17.jpg">
          <a:extLst>
            <a:ext uri="{FF2B5EF4-FFF2-40B4-BE49-F238E27FC236}">
              <a16:creationId xmlns:a16="http://schemas.microsoft.com/office/drawing/2014/main" id="{00000000-0008-0000-0D00-000070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489" name="image3.png">
          <a:extLst>
            <a:ext uri="{FF2B5EF4-FFF2-40B4-BE49-F238E27FC236}">
              <a16:creationId xmlns:a16="http://schemas.microsoft.com/office/drawing/2014/main" id="{00000000-0008-0000-0D00-000071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490" name="image17.jpg">
          <a:extLst>
            <a:ext uri="{FF2B5EF4-FFF2-40B4-BE49-F238E27FC236}">
              <a16:creationId xmlns:a16="http://schemas.microsoft.com/office/drawing/2014/main" id="{00000000-0008-0000-0D00-000072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491" name="image3.png">
          <a:extLst>
            <a:ext uri="{FF2B5EF4-FFF2-40B4-BE49-F238E27FC236}">
              <a16:creationId xmlns:a16="http://schemas.microsoft.com/office/drawing/2014/main" id="{00000000-0008-0000-0D00-000073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492" name="image17.jpg">
          <a:extLst>
            <a:ext uri="{FF2B5EF4-FFF2-40B4-BE49-F238E27FC236}">
              <a16:creationId xmlns:a16="http://schemas.microsoft.com/office/drawing/2014/main" id="{00000000-0008-0000-0D00-000074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493" name="image3.png">
          <a:extLst>
            <a:ext uri="{FF2B5EF4-FFF2-40B4-BE49-F238E27FC236}">
              <a16:creationId xmlns:a16="http://schemas.microsoft.com/office/drawing/2014/main" id="{00000000-0008-0000-0D00-000075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5494" name="image17.jpg">
          <a:extLst>
            <a:ext uri="{FF2B5EF4-FFF2-40B4-BE49-F238E27FC236}">
              <a16:creationId xmlns:a16="http://schemas.microsoft.com/office/drawing/2014/main" id="{00000000-0008-0000-0D00-000076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495" name="image3.png">
          <a:extLst>
            <a:ext uri="{FF2B5EF4-FFF2-40B4-BE49-F238E27FC236}">
              <a16:creationId xmlns:a16="http://schemas.microsoft.com/office/drawing/2014/main" id="{00000000-0008-0000-0D00-000077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496" name="image17.jpg">
          <a:extLst>
            <a:ext uri="{FF2B5EF4-FFF2-40B4-BE49-F238E27FC236}">
              <a16:creationId xmlns:a16="http://schemas.microsoft.com/office/drawing/2014/main" id="{00000000-0008-0000-0D00-000078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497" name="image3.png">
          <a:extLst>
            <a:ext uri="{FF2B5EF4-FFF2-40B4-BE49-F238E27FC236}">
              <a16:creationId xmlns:a16="http://schemas.microsoft.com/office/drawing/2014/main" id="{00000000-0008-0000-0D00-000079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498" name="image17.jpg">
          <a:extLst>
            <a:ext uri="{FF2B5EF4-FFF2-40B4-BE49-F238E27FC236}">
              <a16:creationId xmlns:a16="http://schemas.microsoft.com/office/drawing/2014/main" id="{00000000-0008-0000-0D00-00007A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499" name="image3.png">
          <a:extLst>
            <a:ext uri="{FF2B5EF4-FFF2-40B4-BE49-F238E27FC236}">
              <a16:creationId xmlns:a16="http://schemas.microsoft.com/office/drawing/2014/main" id="{00000000-0008-0000-0D00-00007B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500" name="image17.jpg">
          <a:extLst>
            <a:ext uri="{FF2B5EF4-FFF2-40B4-BE49-F238E27FC236}">
              <a16:creationId xmlns:a16="http://schemas.microsoft.com/office/drawing/2014/main" id="{00000000-0008-0000-0D00-00007C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501" name="image3.png">
          <a:extLst>
            <a:ext uri="{FF2B5EF4-FFF2-40B4-BE49-F238E27FC236}">
              <a16:creationId xmlns:a16="http://schemas.microsoft.com/office/drawing/2014/main" id="{00000000-0008-0000-0D00-00007D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502" name="image17.jpg">
          <a:extLst>
            <a:ext uri="{FF2B5EF4-FFF2-40B4-BE49-F238E27FC236}">
              <a16:creationId xmlns:a16="http://schemas.microsoft.com/office/drawing/2014/main" id="{00000000-0008-0000-0D00-00007E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5503" name="image3.png">
          <a:extLst>
            <a:ext uri="{FF2B5EF4-FFF2-40B4-BE49-F238E27FC236}">
              <a16:creationId xmlns:a16="http://schemas.microsoft.com/office/drawing/2014/main" id="{00000000-0008-0000-0D00-00007F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504" name="image17.jpg">
          <a:extLst>
            <a:ext uri="{FF2B5EF4-FFF2-40B4-BE49-F238E27FC236}">
              <a16:creationId xmlns:a16="http://schemas.microsoft.com/office/drawing/2014/main" id="{00000000-0008-0000-0D00-000080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505" name="image3.png">
          <a:extLst>
            <a:ext uri="{FF2B5EF4-FFF2-40B4-BE49-F238E27FC236}">
              <a16:creationId xmlns:a16="http://schemas.microsoft.com/office/drawing/2014/main" id="{00000000-0008-0000-0D00-000081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506" name="image17.jpg">
          <a:extLst>
            <a:ext uri="{FF2B5EF4-FFF2-40B4-BE49-F238E27FC236}">
              <a16:creationId xmlns:a16="http://schemas.microsoft.com/office/drawing/2014/main" id="{00000000-0008-0000-0D00-000082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507" name="image3.png">
          <a:extLst>
            <a:ext uri="{FF2B5EF4-FFF2-40B4-BE49-F238E27FC236}">
              <a16:creationId xmlns:a16="http://schemas.microsoft.com/office/drawing/2014/main" id="{00000000-0008-0000-0D00-000083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508" name="image17.jpg">
          <a:extLst>
            <a:ext uri="{FF2B5EF4-FFF2-40B4-BE49-F238E27FC236}">
              <a16:creationId xmlns:a16="http://schemas.microsoft.com/office/drawing/2014/main" id="{00000000-0008-0000-0D00-000084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509" name="image3.png">
          <a:extLst>
            <a:ext uri="{FF2B5EF4-FFF2-40B4-BE49-F238E27FC236}">
              <a16:creationId xmlns:a16="http://schemas.microsoft.com/office/drawing/2014/main" id="{00000000-0008-0000-0D00-000085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510" name="image17.jpg">
          <a:extLst>
            <a:ext uri="{FF2B5EF4-FFF2-40B4-BE49-F238E27FC236}">
              <a16:creationId xmlns:a16="http://schemas.microsoft.com/office/drawing/2014/main" id="{00000000-0008-0000-0D00-000086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5511" name="image3.png">
          <a:extLst>
            <a:ext uri="{FF2B5EF4-FFF2-40B4-BE49-F238E27FC236}">
              <a16:creationId xmlns:a16="http://schemas.microsoft.com/office/drawing/2014/main" id="{00000000-0008-0000-0D00-000087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512" name="image17.jpg">
          <a:extLst>
            <a:ext uri="{FF2B5EF4-FFF2-40B4-BE49-F238E27FC236}">
              <a16:creationId xmlns:a16="http://schemas.microsoft.com/office/drawing/2014/main" id="{00000000-0008-0000-0D00-000088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513" name="image3.png">
          <a:extLst>
            <a:ext uri="{FF2B5EF4-FFF2-40B4-BE49-F238E27FC236}">
              <a16:creationId xmlns:a16="http://schemas.microsoft.com/office/drawing/2014/main" id="{00000000-0008-0000-0D00-000089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514" name="image17.jpg">
          <a:extLst>
            <a:ext uri="{FF2B5EF4-FFF2-40B4-BE49-F238E27FC236}">
              <a16:creationId xmlns:a16="http://schemas.microsoft.com/office/drawing/2014/main" id="{00000000-0008-0000-0D00-00008A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515" name="image3.png">
          <a:extLst>
            <a:ext uri="{FF2B5EF4-FFF2-40B4-BE49-F238E27FC236}">
              <a16:creationId xmlns:a16="http://schemas.microsoft.com/office/drawing/2014/main" id="{00000000-0008-0000-0D00-00008B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516" name="image17.jpg">
          <a:extLst>
            <a:ext uri="{FF2B5EF4-FFF2-40B4-BE49-F238E27FC236}">
              <a16:creationId xmlns:a16="http://schemas.microsoft.com/office/drawing/2014/main" id="{00000000-0008-0000-0D00-00008C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517" name="image3.png">
          <a:extLst>
            <a:ext uri="{FF2B5EF4-FFF2-40B4-BE49-F238E27FC236}">
              <a16:creationId xmlns:a16="http://schemas.microsoft.com/office/drawing/2014/main" id="{00000000-0008-0000-0D00-00008D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5518" name="image17.jpg">
          <a:extLst>
            <a:ext uri="{FF2B5EF4-FFF2-40B4-BE49-F238E27FC236}">
              <a16:creationId xmlns:a16="http://schemas.microsoft.com/office/drawing/2014/main" id="{00000000-0008-0000-0D00-00008E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519" name="image3.png">
          <a:extLst>
            <a:ext uri="{FF2B5EF4-FFF2-40B4-BE49-F238E27FC236}">
              <a16:creationId xmlns:a16="http://schemas.microsoft.com/office/drawing/2014/main" id="{00000000-0008-0000-0D00-00008F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520" name="image17.jpg">
          <a:extLst>
            <a:ext uri="{FF2B5EF4-FFF2-40B4-BE49-F238E27FC236}">
              <a16:creationId xmlns:a16="http://schemas.microsoft.com/office/drawing/2014/main" id="{00000000-0008-0000-0D00-000090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521" name="image3.png">
          <a:extLst>
            <a:ext uri="{FF2B5EF4-FFF2-40B4-BE49-F238E27FC236}">
              <a16:creationId xmlns:a16="http://schemas.microsoft.com/office/drawing/2014/main" id="{00000000-0008-0000-0D00-000091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522" name="image17.jpg">
          <a:extLst>
            <a:ext uri="{FF2B5EF4-FFF2-40B4-BE49-F238E27FC236}">
              <a16:creationId xmlns:a16="http://schemas.microsoft.com/office/drawing/2014/main" id="{00000000-0008-0000-0D00-000092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523" name="image3.png">
          <a:extLst>
            <a:ext uri="{FF2B5EF4-FFF2-40B4-BE49-F238E27FC236}">
              <a16:creationId xmlns:a16="http://schemas.microsoft.com/office/drawing/2014/main" id="{00000000-0008-0000-0D00-000093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524" name="image17.jpg">
          <a:extLst>
            <a:ext uri="{FF2B5EF4-FFF2-40B4-BE49-F238E27FC236}">
              <a16:creationId xmlns:a16="http://schemas.microsoft.com/office/drawing/2014/main" id="{00000000-0008-0000-0D00-000094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525" name="image3.png">
          <a:extLst>
            <a:ext uri="{FF2B5EF4-FFF2-40B4-BE49-F238E27FC236}">
              <a16:creationId xmlns:a16="http://schemas.microsoft.com/office/drawing/2014/main" id="{00000000-0008-0000-0D00-000095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5526" name="image17.jpg">
          <a:extLst>
            <a:ext uri="{FF2B5EF4-FFF2-40B4-BE49-F238E27FC236}">
              <a16:creationId xmlns:a16="http://schemas.microsoft.com/office/drawing/2014/main" id="{00000000-0008-0000-0D00-000096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527" name="image3.png">
          <a:extLst>
            <a:ext uri="{FF2B5EF4-FFF2-40B4-BE49-F238E27FC236}">
              <a16:creationId xmlns:a16="http://schemas.microsoft.com/office/drawing/2014/main" id="{00000000-0008-0000-0D00-000097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528" name="image17.jpg">
          <a:extLst>
            <a:ext uri="{FF2B5EF4-FFF2-40B4-BE49-F238E27FC236}">
              <a16:creationId xmlns:a16="http://schemas.microsoft.com/office/drawing/2014/main" id="{00000000-0008-0000-0D00-000098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529" name="image3.png">
          <a:extLst>
            <a:ext uri="{FF2B5EF4-FFF2-40B4-BE49-F238E27FC236}">
              <a16:creationId xmlns:a16="http://schemas.microsoft.com/office/drawing/2014/main" id="{00000000-0008-0000-0D00-000099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530" name="image17.jpg">
          <a:extLst>
            <a:ext uri="{FF2B5EF4-FFF2-40B4-BE49-F238E27FC236}">
              <a16:creationId xmlns:a16="http://schemas.microsoft.com/office/drawing/2014/main" id="{00000000-0008-0000-0D00-00009A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531" name="image3.png">
          <a:extLst>
            <a:ext uri="{FF2B5EF4-FFF2-40B4-BE49-F238E27FC236}">
              <a16:creationId xmlns:a16="http://schemas.microsoft.com/office/drawing/2014/main" id="{00000000-0008-0000-0D00-00009B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532" name="image17.jpg">
          <a:extLst>
            <a:ext uri="{FF2B5EF4-FFF2-40B4-BE49-F238E27FC236}">
              <a16:creationId xmlns:a16="http://schemas.microsoft.com/office/drawing/2014/main" id="{00000000-0008-0000-0D00-00009C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533" name="image3.png">
          <a:extLst>
            <a:ext uri="{FF2B5EF4-FFF2-40B4-BE49-F238E27FC236}">
              <a16:creationId xmlns:a16="http://schemas.microsoft.com/office/drawing/2014/main" id="{00000000-0008-0000-0D00-00009D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534" name="image17.jpg">
          <a:extLst>
            <a:ext uri="{FF2B5EF4-FFF2-40B4-BE49-F238E27FC236}">
              <a16:creationId xmlns:a16="http://schemas.microsoft.com/office/drawing/2014/main" id="{00000000-0008-0000-0D00-00009E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5535" name="image3.png">
          <a:extLst>
            <a:ext uri="{FF2B5EF4-FFF2-40B4-BE49-F238E27FC236}">
              <a16:creationId xmlns:a16="http://schemas.microsoft.com/office/drawing/2014/main" id="{00000000-0008-0000-0D00-00009F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536" name="image17.jpg">
          <a:extLst>
            <a:ext uri="{FF2B5EF4-FFF2-40B4-BE49-F238E27FC236}">
              <a16:creationId xmlns:a16="http://schemas.microsoft.com/office/drawing/2014/main" id="{00000000-0008-0000-0D00-0000A0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537" name="image3.png">
          <a:extLst>
            <a:ext uri="{FF2B5EF4-FFF2-40B4-BE49-F238E27FC236}">
              <a16:creationId xmlns:a16="http://schemas.microsoft.com/office/drawing/2014/main" id="{00000000-0008-0000-0D00-0000A1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538" name="image17.jpg">
          <a:extLst>
            <a:ext uri="{FF2B5EF4-FFF2-40B4-BE49-F238E27FC236}">
              <a16:creationId xmlns:a16="http://schemas.microsoft.com/office/drawing/2014/main" id="{00000000-0008-0000-0D00-0000A2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539" name="image3.png">
          <a:extLst>
            <a:ext uri="{FF2B5EF4-FFF2-40B4-BE49-F238E27FC236}">
              <a16:creationId xmlns:a16="http://schemas.microsoft.com/office/drawing/2014/main" id="{00000000-0008-0000-0D00-0000A3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540" name="image17.jpg">
          <a:extLst>
            <a:ext uri="{FF2B5EF4-FFF2-40B4-BE49-F238E27FC236}">
              <a16:creationId xmlns:a16="http://schemas.microsoft.com/office/drawing/2014/main" id="{00000000-0008-0000-0D00-0000A4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541" name="image3.png">
          <a:extLst>
            <a:ext uri="{FF2B5EF4-FFF2-40B4-BE49-F238E27FC236}">
              <a16:creationId xmlns:a16="http://schemas.microsoft.com/office/drawing/2014/main" id="{00000000-0008-0000-0D00-0000A5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542" name="image17.jpg">
          <a:extLst>
            <a:ext uri="{FF2B5EF4-FFF2-40B4-BE49-F238E27FC236}">
              <a16:creationId xmlns:a16="http://schemas.microsoft.com/office/drawing/2014/main" id="{00000000-0008-0000-0D00-0000A6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5543" name="image3.png">
          <a:extLst>
            <a:ext uri="{FF2B5EF4-FFF2-40B4-BE49-F238E27FC236}">
              <a16:creationId xmlns:a16="http://schemas.microsoft.com/office/drawing/2014/main" id="{00000000-0008-0000-0D00-0000A7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544" name="image17.jpg">
          <a:extLst>
            <a:ext uri="{FF2B5EF4-FFF2-40B4-BE49-F238E27FC236}">
              <a16:creationId xmlns:a16="http://schemas.microsoft.com/office/drawing/2014/main" id="{00000000-0008-0000-0D00-0000A8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545" name="image3.png">
          <a:extLst>
            <a:ext uri="{FF2B5EF4-FFF2-40B4-BE49-F238E27FC236}">
              <a16:creationId xmlns:a16="http://schemas.microsoft.com/office/drawing/2014/main" id="{00000000-0008-0000-0D00-0000A9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546" name="image17.jpg">
          <a:extLst>
            <a:ext uri="{FF2B5EF4-FFF2-40B4-BE49-F238E27FC236}">
              <a16:creationId xmlns:a16="http://schemas.microsoft.com/office/drawing/2014/main" id="{00000000-0008-0000-0D00-0000AA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547" name="image3.png">
          <a:extLst>
            <a:ext uri="{FF2B5EF4-FFF2-40B4-BE49-F238E27FC236}">
              <a16:creationId xmlns:a16="http://schemas.microsoft.com/office/drawing/2014/main" id="{00000000-0008-0000-0D00-0000AB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548" name="image17.jpg">
          <a:extLst>
            <a:ext uri="{FF2B5EF4-FFF2-40B4-BE49-F238E27FC236}">
              <a16:creationId xmlns:a16="http://schemas.microsoft.com/office/drawing/2014/main" id="{00000000-0008-0000-0D00-0000AC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549" name="image3.png">
          <a:extLst>
            <a:ext uri="{FF2B5EF4-FFF2-40B4-BE49-F238E27FC236}">
              <a16:creationId xmlns:a16="http://schemas.microsoft.com/office/drawing/2014/main" id="{00000000-0008-0000-0D00-0000AD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5550" name="image17.jpg">
          <a:extLst>
            <a:ext uri="{FF2B5EF4-FFF2-40B4-BE49-F238E27FC236}">
              <a16:creationId xmlns:a16="http://schemas.microsoft.com/office/drawing/2014/main" id="{00000000-0008-0000-0D00-0000AE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551" name="image3.png">
          <a:extLst>
            <a:ext uri="{FF2B5EF4-FFF2-40B4-BE49-F238E27FC236}">
              <a16:creationId xmlns:a16="http://schemas.microsoft.com/office/drawing/2014/main" id="{00000000-0008-0000-0D00-0000AF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552" name="image17.jpg">
          <a:extLst>
            <a:ext uri="{FF2B5EF4-FFF2-40B4-BE49-F238E27FC236}">
              <a16:creationId xmlns:a16="http://schemas.microsoft.com/office/drawing/2014/main" id="{00000000-0008-0000-0D00-0000B0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553" name="image3.png">
          <a:extLst>
            <a:ext uri="{FF2B5EF4-FFF2-40B4-BE49-F238E27FC236}">
              <a16:creationId xmlns:a16="http://schemas.microsoft.com/office/drawing/2014/main" id="{00000000-0008-0000-0D00-0000B1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554" name="image17.jpg">
          <a:extLst>
            <a:ext uri="{FF2B5EF4-FFF2-40B4-BE49-F238E27FC236}">
              <a16:creationId xmlns:a16="http://schemas.microsoft.com/office/drawing/2014/main" id="{00000000-0008-0000-0D00-0000B2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555" name="image3.png">
          <a:extLst>
            <a:ext uri="{FF2B5EF4-FFF2-40B4-BE49-F238E27FC236}">
              <a16:creationId xmlns:a16="http://schemas.microsoft.com/office/drawing/2014/main" id="{00000000-0008-0000-0D00-0000B3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556" name="image17.jpg">
          <a:extLst>
            <a:ext uri="{FF2B5EF4-FFF2-40B4-BE49-F238E27FC236}">
              <a16:creationId xmlns:a16="http://schemas.microsoft.com/office/drawing/2014/main" id="{00000000-0008-0000-0D00-0000B4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557" name="image3.png">
          <a:extLst>
            <a:ext uri="{FF2B5EF4-FFF2-40B4-BE49-F238E27FC236}">
              <a16:creationId xmlns:a16="http://schemas.microsoft.com/office/drawing/2014/main" id="{00000000-0008-0000-0D00-0000B5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5558" name="image17.jpg">
          <a:extLst>
            <a:ext uri="{FF2B5EF4-FFF2-40B4-BE49-F238E27FC236}">
              <a16:creationId xmlns:a16="http://schemas.microsoft.com/office/drawing/2014/main" id="{00000000-0008-0000-0D00-0000B6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559" name="image3.png">
          <a:extLst>
            <a:ext uri="{FF2B5EF4-FFF2-40B4-BE49-F238E27FC236}">
              <a16:creationId xmlns:a16="http://schemas.microsoft.com/office/drawing/2014/main" id="{00000000-0008-0000-0D00-0000B7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560" name="image17.jpg">
          <a:extLst>
            <a:ext uri="{FF2B5EF4-FFF2-40B4-BE49-F238E27FC236}">
              <a16:creationId xmlns:a16="http://schemas.microsoft.com/office/drawing/2014/main" id="{00000000-0008-0000-0D00-0000B8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561" name="image3.png">
          <a:extLst>
            <a:ext uri="{FF2B5EF4-FFF2-40B4-BE49-F238E27FC236}">
              <a16:creationId xmlns:a16="http://schemas.microsoft.com/office/drawing/2014/main" id="{00000000-0008-0000-0D00-0000B9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562" name="image17.jpg">
          <a:extLst>
            <a:ext uri="{FF2B5EF4-FFF2-40B4-BE49-F238E27FC236}">
              <a16:creationId xmlns:a16="http://schemas.microsoft.com/office/drawing/2014/main" id="{00000000-0008-0000-0D00-0000BA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563" name="image3.png">
          <a:extLst>
            <a:ext uri="{FF2B5EF4-FFF2-40B4-BE49-F238E27FC236}">
              <a16:creationId xmlns:a16="http://schemas.microsoft.com/office/drawing/2014/main" id="{00000000-0008-0000-0D00-0000BB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564" name="image17.jpg">
          <a:extLst>
            <a:ext uri="{FF2B5EF4-FFF2-40B4-BE49-F238E27FC236}">
              <a16:creationId xmlns:a16="http://schemas.microsoft.com/office/drawing/2014/main" id="{00000000-0008-0000-0D00-0000BC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565" name="image3.png">
          <a:extLst>
            <a:ext uri="{FF2B5EF4-FFF2-40B4-BE49-F238E27FC236}">
              <a16:creationId xmlns:a16="http://schemas.microsoft.com/office/drawing/2014/main" id="{00000000-0008-0000-0D00-0000BD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566" name="image17.jpg">
          <a:extLst>
            <a:ext uri="{FF2B5EF4-FFF2-40B4-BE49-F238E27FC236}">
              <a16:creationId xmlns:a16="http://schemas.microsoft.com/office/drawing/2014/main" id="{00000000-0008-0000-0D00-0000BE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5567" name="image3.png">
          <a:extLst>
            <a:ext uri="{FF2B5EF4-FFF2-40B4-BE49-F238E27FC236}">
              <a16:creationId xmlns:a16="http://schemas.microsoft.com/office/drawing/2014/main" id="{00000000-0008-0000-0D00-0000BF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568" name="image17.jpg">
          <a:extLst>
            <a:ext uri="{FF2B5EF4-FFF2-40B4-BE49-F238E27FC236}">
              <a16:creationId xmlns:a16="http://schemas.microsoft.com/office/drawing/2014/main" id="{00000000-0008-0000-0D00-0000C0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569" name="image3.png">
          <a:extLst>
            <a:ext uri="{FF2B5EF4-FFF2-40B4-BE49-F238E27FC236}">
              <a16:creationId xmlns:a16="http://schemas.microsoft.com/office/drawing/2014/main" id="{00000000-0008-0000-0D00-0000C1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570" name="image17.jpg">
          <a:extLst>
            <a:ext uri="{FF2B5EF4-FFF2-40B4-BE49-F238E27FC236}">
              <a16:creationId xmlns:a16="http://schemas.microsoft.com/office/drawing/2014/main" id="{00000000-0008-0000-0D00-0000C2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571" name="image3.png">
          <a:extLst>
            <a:ext uri="{FF2B5EF4-FFF2-40B4-BE49-F238E27FC236}">
              <a16:creationId xmlns:a16="http://schemas.microsoft.com/office/drawing/2014/main" id="{00000000-0008-0000-0D00-0000C3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572" name="image17.jpg">
          <a:extLst>
            <a:ext uri="{FF2B5EF4-FFF2-40B4-BE49-F238E27FC236}">
              <a16:creationId xmlns:a16="http://schemas.microsoft.com/office/drawing/2014/main" id="{00000000-0008-0000-0D00-0000C4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573" name="image3.png">
          <a:extLst>
            <a:ext uri="{FF2B5EF4-FFF2-40B4-BE49-F238E27FC236}">
              <a16:creationId xmlns:a16="http://schemas.microsoft.com/office/drawing/2014/main" id="{00000000-0008-0000-0D00-0000C5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574" name="image17.jpg">
          <a:extLst>
            <a:ext uri="{FF2B5EF4-FFF2-40B4-BE49-F238E27FC236}">
              <a16:creationId xmlns:a16="http://schemas.microsoft.com/office/drawing/2014/main" id="{00000000-0008-0000-0D00-0000C6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5575" name="image3.png">
          <a:extLst>
            <a:ext uri="{FF2B5EF4-FFF2-40B4-BE49-F238E27FC236}">
              <a16:creationId xmlns:a16="http://schemas.microsoft.com/office/drawing/2014/main" id="{00000000-0008-0000-0D00-0000C7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576" name="image17.jpg">
          <a:extLst>
            <a:ext uri="{FF2B5EF4-FFF2-40B4-BE49-F238E27FC236}">
              <a16:creationId xmlns:a16="http://schemas.microsoft.com/office/drawing/2014/main" id="{00000000-0008-0000-0D00-0000C8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577" name="image3.png">
          <a:extLst>
            <a:ext uri="{FF2B5EF4-FFF2-40B4-BE49-F238E27FC236}">
              <a16:creationId xmlns:a16="http://schemas.microsoft.com/office/drawing/2014/main" id="{00000000-0008-0000-0D00-0000C9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578" name="image17.jpg">
          <a:extLst>
            <a:ext uri="{FF2B5EF4-FFF2-40B4-BE49-F238E27FC236}">
              <a16:creationId xmlns:a16="http://schemas.microsoft.com/office/drawing/2014/main" id="{00000000-0008-0000-0D00-0000CA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579" name="image3.png">
          <a:extLst>
            <a:ext uri="{FF2B5EF4-FFF2-40B4-BE49-F238E27FC236}">
              <a16:creationId xmlns:a16="http://schemas.microsoft.com/office/drawing/2014/main" id="{00000000-0008-0000-0D00-0000CB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580" name="image17.jpg">
          <a:extLst>
            <a:ext uri="{FF2B5EF4-FFF2-40B4-BE49-F238E27FC236}">
              <a16:creationId xmlns:a16="http://schemas.microsoft.com/office/drawing/2014/main" id="{00000000-0008-0000-0D00-0000CC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581" name="image3.png">
          <a:extLst>
            <a:ext uri="{FF2B5EF4-FFF2-40B4-BE49-F238E27FC236}">
              <a16:creationId xmlns:a16="http://schemas.microsoft.com/office/drawing/2014/main" id="{00000000-0008-0000-0D00-0000CD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582" name="image17.jpg">
          <a:extLst>
            <a:ext uri="{FF2B5EF4-FFF2-40B4-BE49-F238E27FC236}">
              <a16:creationId xmlns:a16="http://schemas.microsoft.com/office/drawing/2014/main" id="{00000000-0008-0000-0D00-0000CE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5583" name="image3.png">
          <a:extLst>
            <a:ext uri="{FF2B5EF4-FFF2-40B4-BE49-F238E27FC236}">
              <a16:creationId xmlns:a16="http://schemas.microsoft.com/office/drawing/2014/main" id="{00000000-0008-0000-0D00-0000CF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584" name="image17.jpg">
          <a:extLst>
            <a:ext uri="{FF2B5EF4-FFF2-40B4-BE49-F238E27FC236}">
              <a16:creationId xmlns:a16="http://schemas.microsoft.com/office/drawing/2014/main" id="{00000000-0008-0000-0D00-0000D0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585" name="image3.png">
          <a:extLst>
            <a:ext uri="{FF2B5EF4-FFF2-40B4-BE49-F238E27FC236}">
              <a16:creationId xmlns:a16="http://schemas.microsoft.com/office/drawing/2014/main" id="{00000000-0008-0000-0D00-0000D1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586" name="image17.jpg">
          <a:extLst>
            <a:ext uri="{FF2B5EF4-FFF2-40B4-BE49-F238E27FC236}">
              <a16:creationId xmlns:a16="http://schemas.microsoft.com/office/drawing/2014/main" id="{00000000-0008-0000-0D00-0000D2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587" name="image3.png">
          <a:extLst>
            <a:ext uri="{FF2B5EF4-FFF2-40B4-BE49-F238E27FC236}">
              <a16:creationId xmlns:a16="http://schemas.microsoft.com/office/drawing/2014/main" id="{00000000-0008-0000-0D00-0000D3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588" name="image17.jpg">
          <a:extLst>
            <a:ext uri="{FF2B5EF4-FFF2-40B4-BE49-F238E27FC236}">
              <a16:creationId xmlns:a16="http://schemas.microsoft.com/office/drawing/2014/main" id="{00000000-0008-0000-0D00-0000D4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589" name="image3.png">
          <a:extLst>
            <a:ext uri="{FF2B5EF4-FFF2-40B4-BE49-F238E27FC236}">
              <a16:creationId xmlns:a16="http://schemas.microsoft.com/office/drawing/2014/main" id="{00000000-0008-0000-0D00-0000D5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590" name="image17.jpg">
          <a:extLst>
            <a:ext uri="{FF2B5EF4-FFF2-40B4-BE49-F238E27FC236}">
              <a16:creationId xmlns:a16="http://schemas.microsoft.com/office/drawing/2014/main" id="{00000000-0008-0000-0D00-0000D6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5591" name="image3.png">
          <a:extLst>
            <a:ext uri="{FF2B5EF4-FFF2-40B4-BE49-F238E27FC236}">
              <a16:creationId xmlns:a16="http://schemas.microsoft.com/office/drawing/2014/main" id="{00000000-0008-0000-0D00-0000D7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592" name="image17.jpg">
          <a:extLst>
            <a:ext uri="{FF2B5EF4-FFF2-40B4-BE49-F238E27FC236}">
              <a16:creationId xmlns:a16="http://schemas.microsoft.com/office/drawing/2014/main" id="{00000000-0008-0000-0D00-0000D8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593" name="image3.png">
          <a:extLst>
            <a:ext uri="{FF2B5EF4-FFF2-40B4-BE49-F238E27FC236}">
              <a16:creationId xmlns:a16="http://schemas.microsoft.com/office/drawing/2014/main" id="{00000000-0008-0000-0D00-0000D9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594" name="image17.jpg">
          <a:extLst>
            <a:ext uri="{FF2B5EF4-FFF2-40B4-BE49-F238E27FC236}">
              <a16:creationId xmlns:a16="http://schemas.microsoft.com/office/drawing/2014/main" id="{00000000-0008-0000-0D00-0000DA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595" name="image3.png">
          <a:extLst>
            <a:ext uri="{FF2B5EF4-FFF2-40B4-BE49-F238E27FC236}">
              <a16:creationId xmlns:a16="http://schemas.microsoft.com/office/drawing/2014/main" id="{00000000-0008-0000-0D00-0000DB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596" name="image17.jpg">
          <a:extLst>
            <a:ext uri="{FF2B5EF4-FFF2-40B4-BE49-F238E27FC236}">
              <a16:creationId xmlns:a16="http://schemas.microsoft.com/office/drawing/2014/main" id="{00000000-0008-0000-0D00-0000DC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597" name="image3.png">
          <a:extLst>
            <a:ext uri="{FF2B5EF4-FFF2-40B4-BE49-F238E27FC236}">
              <a16:creationId xmlns:a16="http://schemas.microsoft.com/office/drawing/2014/main" id="{00000000-0008-0000-0D00-0000DD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598" name="image17.jpg">
          <a:extLst>
            <a:ext uri="{FF2B5EF4-FFF2-40B4-BE49-F238E27FC236}">
              <a16:creationId xmlns:a16="http://schemas.microsoft.com/office/drawing/2014/main" id="{00000000-0008-0000-0D00-0000DE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599" name="image3.png">
          <a:extLst>
            <a:ext uri="{FF2B5EF4-FFF2-40B4-BE49-F238E27FC236}">
              <a16:creationId xmlns:a16="http://schemas.microsoft.com/office/drawing/2014/main" id="{00000000-0008-0000-0D00-0000DF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600" name="image17.jpg">
          <a:extLst>
            <a:ext uri="{FF2B5EF4-FFF2-40B4-BE49-F238E27FC236}">
              <a16:creationId xmlns:a16="http://schemas.microsoft.com/office/drawing/2014/main" id="{00000000-0008-0000-0D00-0000E0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601" name="image3.png">
          <a:extLst>
            <a:ext uri="{FF2B5EF4-FFF2-40B4-BE49-F238E27FC236}">
              <a16:creationId xmlns:a16="http://schemas.microsoft.com/office/drawing/2014/main" id="{00000000-0008-0000-0D00-0000E1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602" name="image17.jpg">
          <a:extLst>
            <a:ext uri="{FF2B5EF4-FFF2-40B4-BE49-F238E27FC236}">
              <a16:creationId xmlns:a16="http://schemas.microsoft.com/office/drawing/2014/main" id="{00000000-0008-0000-0D00-0000E2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603" name="image3.png">
          <a:extLst>
            <a:ext uri="{FF2B5EF4-FFF2-40B4-BE49-F238E27FC236}">
              <a16:creationId xmlns:a16="http://schemas.microsoft.com/office/drawing/2014/main" id="{00000000-0008-0000-0D00-0000E3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604" name="image17.jpg">
          <a:extLst>
            <a:ext uri="{FF2B5EF4-FFF2-40B4-BE49-F238E27FC236}">
              <a16:creationId xmlns:a16="http://schemas.microsoft.com/office/drawing/2014/main" id="{00000000-0008-0000-0D00-0000E4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605" name="image3.png">
          <a:extLst>
            <a:ext uri="{FF2B5EF4-FFF2-40B4-BE49-F238E27FC236}">
              <a16:creationId xmlns:a16="http://schemas.microsoft.com/office/drawing/2014/main" id="{00000000-0008-0000-0D00-0000E5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606" name="image17.jpg">
          <a:extLst>
            <a:ext uri="{FF2B5EF4-FFF2-40B4-BE49-F238E27FC236}">
              <a16:creationId xmlns:a16="http://schemas.microsoft.com/office/drawing/2014/main" id="{00000000-0008-0000-0D00-0000E6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607" name="image3.png">
          <a:extLst>
            <a:ext uri="{FF2B5EF4-FFF2-40B4-BE49-F238E27FC236}">
              <a16:creationId xmlns:a16="http://schemas.microsoft.com/office/drawing/2014/main" id="{00000000-0008-0000-0D00-0000E7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608" name="image17.jpg">
          <a:extLst>
            <a:ext uri="{FF2B5EF4-FFF2-40B4-BE49-F238E27FC236}">
              <a16:creationId xmlns:a16="http://schemas.microsoft.com/office/drawing/2014/main" id="{00000000-0008-0000-0D00-0000E8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609" name="image3.png">
          <a:extLst>
            <a:ext uri="{FF2B5EF4-FFF2-40B4-BE49-F238E27FC236}">
              <a16:creationId xmlns:a16="http://schemas.microsoft.com/office/drawing/2014/main" id="{00000000-0008-0000-0D00-0000E9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610" name="image17.jpg">
          <a:extLst>
            <a:ext uri="{FF2B5EF4-FFF2-40B4-BE49-F238E27FC236}">
              <a16:creationId xmlns:a16="http://schemas.microsoft.com/office/drawing/2014/main" id="{00000000-0008-0000-0D00-0000EA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611" name="image3.png">
          <a:extLst>
            <a:ext uri="{FF2B5EF4-FFF2-40B4-BE49-F238E27FC236}">
              <a16:creationId xmlns:a16="http://schemas.microsoft.com/office/drawing/2014/main" id="{00000000-0008-0000-0D00-0000EB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612" name="image17.jpg">
          <a:extLst>
            <a:ext uri="{FF2B5EF4-FFF2-40B4-BE49-F238E27FC236}">
              <a16:creationId xmlns:a16="http://schemas.microsoft.com/office/drawing/2014/main" id="{00000000-0008-0000-0D00-0000EC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613" name="image3.png">
          <a:extLst>
            <a:ext uri="{FF2B5EF4-FFF2-40B4-BE49-F238E27FC236}">
              <a16:creationId xmlns:a16="http://schemas.microsoft.com/office/drawing/2014/main" id="{00000000-0008-0000-0D00-0000ED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614" name="image17.jpg">
          <a:extLst>
            <a:ext uri="{FF2B5EF4-FFF2-40B4-BE49-F238E27FC236}">
              <a16:creationId xmlns:a16="http://schemas.microsoft.com/office/drawing/2014/main" id="{00000000-0008-0000-0D00-0000EE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615" name="image3.png">
          <a:extLst>
            <a:ext uri="{FF2B5EF4-FFF2-40B4-BE49-F238E27FC236}">
              <a16:creationId xmlns:a16="http://schemas.microsoft.com/office/drawing/2014/main" id="{00000000-0008-0000-0D00-0000EF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616" name="image17.jpg">
          <a:extLst>
            <a:ext uri="{FF2B5EF4-FFF2-40B4-BE49-F238E27FC236}">
              <a16:creationId xmlns:a16="http://schemas.microsoft.com/office/drawing/2014/main" id="{00000000-0008-0000-0D00-0000F0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617" name="image3.png">
          <a:extLst>
            <a:ext uri="{FF2B5EF4-FFF2-40B4-BE49-F238E27FC236}">
              <a16:creationId xmlns:a16="http://schemas.microsoft.com/office/drawing/2014/main" id="{00000000-0008-0000-0D00-0000F1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618" name="image17.jpg">
          <a:extLst>
            <a:ext uri="{FF2B5EF4-FFF2-40B4-BE49-F238E27FC236}">
              <a16:creationId xmlns:a16="http://schemas.microsoft.com/office/drawing/2014/main" id="{00000000-0008-0000-0D00-0000F2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619" name="image3.png">
          <a:extLst>
            <a:ext uri="{FF2B5EF4-FFF2-40B4-BE49-F238E27FC236}">
              <a16:creationId xmlns:a16="http://schemas.microsoft.com/office/drawing/2014/main" id="{00000000-0008-0000-0D00-0000F3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620" name="image17.jpg">
          <a:extLst>
            <a:ext uri="{FF2B5EF4-FFF2-40B4-BE49-F238E27FC236}">
              <a16:creationId xmlns:a16="http://schemas.microsoft.com/office/drawing/2014/main" id="{00000000-0008-0000-0D00-0000F4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621" name="image3.png">
          <a:extLst>
            <a:ext uri="{FF2B5EF4-FFF2-40B4-BE49-F238E27FC236}">
              <a16:creationId xmlns:a16="http://schemas.microsoft.com/office/drawing/2014/main" id="{00000000-0008-0000-0D00-0000F5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622" name="image17.jpg">
          <a:extLst>
            <a:ext uri="{FF2B5EF4-FFF2-40B4-BE49-F238E27FC236}">
              <a16:creationId xmlns:a16="http://schemas.microsoft.com/office/drawing/2014/main" id="{00000000-0008-0000-0D00-0000F6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623" name="image3.png">
          <a:extLst>
            <a:ext uri="{FF2B5EF4-FFF2-40B4-BE49-F238E27FC236}">
              <a16:creationId xmlns:a16="http://schemas.microsoft.com/office/drawing/2014/main" id="{00000000-0008-0000-0D00-0000F7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624" name="image17.jpg">
          <a:extLst>
            <a:ext uri="{FF2B5EF4-FFF2-40B4-BE49-F238E27FC236}">
              <a16:creationId xmlns:a16="http://schemas.microsoft.com/office/drawing/2014/main" id="{00000000-0008-0000-0D00-0000F8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625" name="image3.png">
          <a:extLst>
            <a:ext uri="{FF2B5EF4-FFF2-40B4-BE49-F238E27FC236}">
              <a16:creationId xmlns:a16="http://schemas.microsoft.com/office/drawing/2014/main" id="{00000000-0008-0000-0D00-0000F9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626" name="image17.jpg">
          <a:extLst>
            <a:ext uri="{FF2B5EF4-FFF2-40B4-BE49-F238E27FC236}">
              <a16:creationId xmlns:a16="http://schemas.microsoft.com/office/drawing/2014/main" id="{00000000-0008-0000-0D00-0000FA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627" name="image3.png">
          <a:extLst>
            <a:ext uri="{FF2B5EF4-FFF2-40B4-BE49-F238E27FC236}">
              <a16:creationId xmlns:a16="http://schemas.microsoft.com/office/drawing/2014/main" id="{00000000-0008-0000-0D00-0000FB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628" name="image17.jpg">
          <a:extLst>
            <a:ext uri="{FF2B5EF4-FFF2-40B4-BE49-F238E27FC236}">
              <a16:creationId xmlns:a16="http://schemas.microsoft.com/office/drawing/2014/main" id="{00000000-0008-0000-0D00-0000FC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629" name="image3.png">
          <a:extLst>
            <a:ext uri="{FF2B5EF4-FFF2-40B4-BE49-F238E27FC236}">
              <a16:creationId xmlns:a16="http://schemas.microsoft.com/office/drawing/2014/main" id="{00000000-0008-0000-0D00-0000FD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630" name="image17.jpg">
          <a:extLst>
            <a:ext uri="{FF2B5EF4-FFF2-40B4-BE49-F238E27FC236}">
              <a16:creationId xmlns:a16="http://schemas.microsoft.com/office/drawing/2014/main" id="{00000000-0008-0000-0D00-0000FE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631" name="image3.png">
          <a:extLst>
            <a:ext uri="{FF2B5EF4-FFF2-40B4-BE49-F238E27FC236}">
              <a16:creationId xmlns:a16="http://schemas.microsoft.com/office/drawing/2014/main" id="{00000000-0008-0000-0D00-0000FF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632" name="image17.jpg">
          <a:extLst>
            <a:ext uri="{FF2B5EF4-FFF2-40B4-BE49-F238E27FC236}">
              <a16:creationId xmlns:a16="http://schemas.microsoft.com/office/drawing/2014/main" id="{00000000-0008-0000-0D00-000000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633" name="image3.png">
          <a:extLst>
            <a:ext uri="{FF2B5EF4-FFF2-40B4-BE49-F238E27FC236}">
              <a16:creationId xmlns:a16="http://schemas.microsoft.com/office/drawing/2014/main" id="{00000000-0008-0000-0D00-000001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634" name="image17.jpg">
          <a:extLst>
            <a:ext uri="{FF2B5EF4-FFF2-40B4-BE49-F238E27FC236}">
              <a16:creationId xmlns:a16="http://schemas.microsoft.com/office/drawing/2014/main" id="{00000000-0008-0000-0D00-000002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635" name="image3.png">
          <a:extLst>
            <a:ext uri="{FF2B5EF4-FFF2-40B4-BE49-F238E27FC236}">
              <a16:creationId xmlns:a16="http://schemas.microsoft.com/office/drawing/2014/main" id="{00000000-0008-0000-0D00-000003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636" name="image17.jpg">
          <a:extLst>
            <a:ext uri="{FF2B5EF4-FFF2-40B4-BE49-F238E27FC236}">
              <a16:creationId xmlns:a16="http://schemas.microsoft.com/office/drawing/2014/main" id="{00000000-0008-0000-0D00-000004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637" name="image3.png">
          <a:extLst>
            <a:ext uri="{FF2B5EF4-FFF2-40B4-BE49-F238E27FC236}">
              <a16:creationId xmlns:a16="http://schemas.microsoft.com/office/drawing/2014/main" id="{00000000-0008-0000-0D00-000005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638" name="image17.jpg">
          <a:extLst>
            <a:ext uri="{FF2B5EF4-FFF2-40B4-BE49-F238E27FC236}">
              <a16:creationId xmlns:a16="http://schemas.microsoft.com/office/drawing/2014/main" id="{00000000-0008-0000-0D00-000006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639" name="image3.png">
          <a:extLst>
            <a:ext uri="{FF2B5EF4-FFF2-40B4-BE49-F238E27FC236}">
              <a16:creationId xmlns:a16="http://schemas.microsoft.com/office/drawing/2014/main" id="{00000000-0008-0000-0D00-000007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640" name="image17.jpg">
          <a:extLst>
            <a:ext uri="{FF2B5EF4-FFF2-40B4-BE49-F238E27FC236}">
              <a16:creationId xmlns:a16="http://schemas.microsoft.com/office/drawing/2014/main" id="{00000000-0008-0000-0D00-000008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641" name="image3.png">
          <a:extLst>
            <a:ext uri="{FF2B5EF4-FFF2-40B4-BE49-F238E27FC236}">
              <a16:creationId xmlns:a16="http://schemas.microsoft.com/office/drawing/2014/main" id="{00000000-0008-0000-0D00-000009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642" name="image17.jpg">
          <a:extLst>
            <a:ext uri="{FF2B5EF4-FFF2-40B4-BE49-F238E27FC236}">
              <a16:creationId xmlns:a16="http://schemas.microsoft.com/office/drawing/2014/main" id="{00000000-0008-0000-0D00-00000A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643" name="image3.png">
          <a:extLst>
            <a:ext uri="{FF2B5EF4-FFF2-40B4-BE49-F238E27FC236}">
              <a16:creationId xmlns:a16="http://schemas.microsoft.com/office/drawing/2014/main" id="{00000000-0008-0000-0D00-00000B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644" name="image17.jpg">
          <a:extLst>
            <a:ext uri="{FF2B5EF4-FFF2-40B4-BE49-F238E27FC236}">
              <a16:creationId xmlns:a16="http://schemas.microsoft.com/office/drawing/2014/main" id="{00000000-0008-0000-0D00-00000C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645" name="image3.png">
          <a:extLst>
            <a:ext uri="{FF2B5EF4-FFF2-40B4-BE49-F238E27FC236}">
              <a16:creationId xmlns:a16="http://schemas.microsoft.com/office/drawing/2014/main" id="{00000000-0008-0000-0D00-00000D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646" name="image17.jpg">
          <a:extLst>
            <a:ext uri="{FF2B5EF4-FFF2-40B4-BE49-F238E27FC236}">
              <a16:creationId xmlns:a16="http://schemas.microsoft.com/office/drawing/2014/main" id="{00000000-0008-0000-0D00-00000E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647" name="image3.png">
          <a:extLst>
            <a:ext uri="{FF2B5EF4-FFF2-40B4-BE49-F238E27FC236}">
              <a16:creationId xmlns:a16="http://schemas.microsoft.com/office/drawing/2014/main" id="{00000000-0008-0000-0D00-00000F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648" name="image17.jpg">
          <a:extLst>
            <a:ext uri="{FF2B5EF4-FFF2-40B4-BE49-F238E27FC236}">
              <a16:creationId xmlns:a16="http://schemas.microsoft.com/office/drawing/2014/main" id="{00000000-0008-0000-0D00-000010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649" name="image3.png">
          <a:extLst>
            <a:ext uri="{FF2B5EF4-FFF2-40B4-BE49-F238E27FC236}">
              <a16:creationId xmlns:a16="http://schemas.microsoft.com/office/drawing/2014/main" id="{00000000-0008-0000-0D00-000011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650" name="image17.jpg">
          <a:extLst>
            <a:ext uri="{FF2B5EF4-FFF2-40B4-BE49-F238E27FC236}">
              <a16:creationId xmlns:a16="http://schemas.microsoft.com/office/drawing/2014/main" id="{00000000-0008-0000-0D00-000012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651" name="image3.png">
          <a:extLst>
            <a:ext uri="{FF2B5EF4-FFF2-40B4-BE49-F238E27FC236}">
              <a16:creationId xmlns:a16="http://schemas.microsoft.com/office/drawing/2014/main" id="{00000000-0008-0000-0D00-000013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652" name="image17.jpg">
          <a:extLst>
            <a:ext uri="{FF2B5EF4-FFF2-40B4-BE49-F238E27FC236}">
              <a16:creationId xmlns:a16="http://schemas.microsoft.com/office/drawing/2014/main" id="{00000000-0008-0000-0D00-000014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653" name="image3.png">
          <a:extLst>
            <a:ext uri="{FF2B5EF4-FFF2-40B4-BE49-F238E27FC236}">
              <a16:creationId xmlns:a16="http://schemas.microsoft.com/office/drawing/2014/main" id="{00000000-0008-0000-0D00-000015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654" name="image17.jpg">
          <a:extLst>
            <a:ext uri="{FF2B5EF4-FFF2-40B4-BE49-F238E27FC236}">
              <a16:creationId xmlns:a16="http://schemas.microsoft.com/office/drawing/2014/main" id="{00000000-0008-0000-0D00-000016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655" name="image3.png">
          <a:extLst>
            <a:ext uri="{FF2B5EF4-FFF2-40B4-BE49-F238E27FC236}">
              <a16:creationId xmlns:a16="http://schemas.microsoft.com/office/drawing/2014/main" id="{00000000-0008-0000-0D00-000017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656" name="image17.jpg">
          <a:extLst>
            <a:ext uri="{FF2B5EF4-FFF2-40B4-BE49-F238E27FC236}">
              <a16:creationId xmlns:a16="http://schemas.microsoft.com/office/drawing/2014/main" id="{00000000-0008-0000-0D00-000018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657" name="image3.png">
          <a:extLst>
            <a:ext uri="{FF2B5EF4-FFF2-40B4-BE49-F238E27FC236}">
              <a16:creationId xmlns:a16="http://schemas.microsoft.com/office/drawing/2014/main" id="{00000000-0008-0000-0D00-000019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658" name="image17.jpg">
          <a:extLst>
            <a:ext uri="{FF2B5EF4-FFF2-40B4-BE49-F238E27FC236}">
              <a16:creationId xmlns:a16="http://schemas.microsoft.com/office/drawing/2014/main" id="{00000000-0008-0000-0D00-00001A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659" name="image3.png">
          <a:extLst>
            <a:ext uri="{FF2B5EF4-FFF2-40B4-BE49-F238E27FC236}">
              <a16:creationId xmlns:a16="http://schemas.microsoft.com/office/drawing/2014/main" id="{00000000-0008-0000-0D00-00001B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660" name="image17.jpg">
          <a:extLst>
            <a:ext uri="{FF2B5EF4-FFF2-40B4-BE49-F238E27FC236}">
              <a16:creationId xmlns:a16="http://schemas.microsoft.com/office/drawing/2014/main" id="{00000000-0008-0000-0D00-00001C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661" name="image3.png">
          <a:extLst>
            <a:ext uri="{FF2B5EF4-FFF2-40B4-BE49-F238E27FC236}">
              <a16:creationId xmlns:a16="http://schemas.microsoft.com/office/drawing/2014/main" id="{00000000-0008-0000-0D00-00001D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662" name="image17.jpg">
          <a:extLst>
            <a:ext uri="{FF2B5EF4-FFF2-40B4-BE49-F238E27FC236}">
              <a16:creationId xmlns:a16="http://schemas.microsoft.com/office/drawing/2014/main" id="{00000000-0008-0000-0D00-00001E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663" name="image3.png">
          <a:extLst>
            <a:ext uri="{FF2B5EF4-FFF2-40B4-BE49-F238E27FC236}">
              <a16:creationId xmlns:a16="http://schemas.microsoft.com/office/drawing/2014/main" id="{00000000-0008-0000-0D00-00001F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664" name="image17.jpg">
          <a:extLst>
            <a:ext uri="{FF2B5EF4-FFF2-40B4-BE49-F238E27FC236}">
              <a16:creationId xmlns:a16="http://schemas.microsoft.com/office/drawing/2014/main" id="{00000000-0008-0000-0D00-000020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665" name="image3.png">
          <a:extLst>
            <a:ext uri="{FF2B5EF4-FFF2-40B4-BE49-F238E27FC236}">
              <a16:creationId xmlns:a16="http://schemas.microsoft.com/office/drawing/2014/main" id="{00000000-0008-0000-0D00-000021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666" name="image17.jpg">
          <a:extLst>
            <a:ext uri="{FF2B5EF4-FFF2-40B4-BE49-F238E27FC236}">
              <a16:creationId xmlns:a16="http://schemas.microsoft.com/office/drawing/2014/main" id="{00000000-0008-0000-0D00-000022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667" name="image3.png">
          <a:extLst>
            <a:ext uri="{FF2B5EF4-FFF2-40B4-BE49-F238E27FC236}">
              <a16:creationId xmlns:a16="http://schemas.microsoft.com/office/drawing/2014/main" id="{00000000-0008-0000-0D00-000023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668" name="image17.jpg">
          <a:extLst>
            <a:ext uri="{FF2B5EF4-FFF2-40B4-BE49-F238E27FC236}">
              <a16:creationId xmlns:a16="http://schemas.microsoft.com/office/drawing/2014/main" id="{00000000-0008-0000-0D00-000024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669" name="image3.png">
          <a:extLst>
            <a:ext uri="{FF2B5EF4-FFF2-40B4-BE49-F238E27FC236}">
              <a16:creationId xmlns:a16="http://schemas.microsoft.com/office/drawing/2014/main" id="{00000000-0008-0000-0D00-000025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670" name="image17.jpg">
          <a:extLst>
            <a:ext uri="{FF2B5EF4-FFF2-40B4-BE49-F238E27FC236}">
              <a16:creationId xmlns:a16="http://schemas.microsoft.com/office/drawing/2014/main" id="{00000000-0008-0000-0D00-000026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671" name="image3.png">
          <a:extLst>
            <a:ext uri="{FF2B5EF4-FFF2-40B4-BE49-F238E27FC236}">
              <a16:creationId xmlns:a16="http://schemas.microsoft.com/office/drawing/2014/main" id="{00000000-0008-0000-0D00-000027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672" name="image17.jpg">
          <a:extLst>
            <a:ext uri="{FF2B5EF4-FFF2-40B4-BE49-F238E27FC236}">
              <a16:creationId xmlns:a16="http://schemas.microsoft.com/office/drawing/2014/main" id="{00000000-0008-0000-0D00-000028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673" name="image3.png">
          <a:extLst>
            <a:ext uri="{FF2B5EF4-FFF2-40B4-BE49-F238E27FC236}">
              <a16:creationId xmlns:a16="http://schemas.microsoft.com/office/drawing/2014/main" id="{00000000-0008-0000-0D00-000029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674" name="image17.jpg">
          <a:extLst>
            <a:ext uri="{FF2B5EF4-FFF2-40B4-BE49-F238E27FC236}">
              <a16:creationId xmlns:a16="http://schemas.microsoft.com/office/drawing/2014/main" id="{00000000-0008-0000-0D00-00002A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675" name="image3.png">
          <a:extLst>
            <a:ext uri="{FF2B5EF4-FFF2-40B4-BE49-F238E27FC236}">
              <a16:creationId xmlns:a16="http://schemas.microsoft.com/office/drawing/2014/main" id="{00000000-0008-0000-0D00-00002B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676" name="image17.jpg">
          <a:extLst>
            <a:ext uri="{FF2B5EF4-FFF2-40B4-BE49-F238E27FC236}">
              <a16:creationId xmlns:a16="http://schemas.microsoft.com/office/drawing/2014/main" id="{00000000-0008-0000-0D00-00002C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677" name="image3.png">
          <a:extLst>
            <a:ext uri="{FF2B5EF4-FFF2-40B4-BE49-F238E27FC236}">
              <a16:creationId xmlns:a16="http://schemas.microsoft.com/office/drawing/2014/main" id="{00000000-0008-0000-0D00-00002D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678" name="image17.jpg">
          <a:extLst>
            <a:ext uri="{FF2B5EF4-FFF2-40B4-BE49-F238E27FC236}">
              <a16:creationId xmlns:a16="http://schemas.microsoft.com/office/drawing/2014/main" id="{00000000-0008-0000-0D00-00002E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679" name="image3.png">
          <a:extLst>
            <a:ext uri="{FF2B5EF4-FFF2-40B4-BE49-F238E27FC236}">
              <a16:creationId xmlns:a16="http://schemas.microsoft.com/office/drawing/2014/main" id="{00000000-0008-0000-0D00-00002F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680" name="image17.jpg">
          <a:extLst>
            <a:ext uri="{FF2B5EF4-FFF2-40B4-BE49-F238E27FC236}">
              <a16:creationId xmlns:a16="http://schemas.microsoft.com/office/drawing/2014/main" id="{00000000-0008-0000-0D00-000030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681" name="image3.png">
          <a:extLst>
            <a:ext uri="{FF2B5EF4-FFF2-40B4-BE49-F238E27FC236}">
              <a16:creationId xmlns:a16="http://schemas.microsoft.com/office/drawing/2014/main" id="{00000000-0008-0000-0D00-000031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682" name="image17.jpg">
          <a:extLst>
            <a:ext uri="{FF2B5EF4-FFF2-40B4-BE49-F238E27FC236}">
              <a16:creationId xmlns:a16="http://schemas.microsoft.com/office/drawing/2014/main" id="{00000000-0008-0000-0D00-000032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683" name="image3.png">
          <a:extLst>
            <a:ext uri="{FF2B5EF4-FFF2-40B4-BE49-F238E27FC236}">
              <a16:creationId xmlns:a16="http://schemas.microsoft.com/office/drawing/2014/main" id="{00000000-0008-0000-0D00-000033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684" name="image17.jpg">
          <a:extLst>
            <a:ext uri="{FF2B5EF4-FFF2-40B4-BE49-F238E27FC236}">
              <a16:creationId xmlns:a16="http://schemas.microsoft.com/office/drawing/2014/main" id="{00000000-0008-0000-0D00-000034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685" name="image3.png">
          <a:extLst>
            <a:ext uri="{FF2B5EF4-FFF2-40B4-BE49-F238E27FC236}">
              <a16:creationId xmlns:a16="http://schemas.microsoft.com/office/drawing/2014/main" id="{00000000-0008-0000-0D00-000035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686" name="image17.jpg">
          <a:extLst>
            <a:ext uri="{FF2B5EF4-FFF2-40B4-BE49-F238E27FC236}">
              <a16:creationId xmlns:a16="http://schemas.microsoft.com/office/drawing/2014/main" id="{00000000-0008-0000-0D00-000036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687" name="image3.png">
          <a:extLst>
            <a:ext uri="{FF2B5EF4-FFF2-40B4-BE49-F238E27FC236}">
              <a16:creationId xmlns:a16="http://schemas.microsoft.com/office/drawing/2014/main" id="{00000000-0008-0000-0D00-000037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688" name="image17.jpg">
          <a:extLst>
            <a:ext uri="{FF2B5EF4-FFF2-40B4-BE49-F238E27FC236}">
              <a16:creationId xmlns:a16="http://schemas.microsoft.com/office/drawing/2014/main" id="{00000000-0008-0000-0D00-000038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689" name="image3.png">
          <a:extLst>
            <a:ext uri="{FF2B5EF4-FFF2-40B4-BE49-F238E27FC236}">
              <a16:creationId xmlns:a16="http://schemas.microsoft.com/office/drawing/2014/main" id="{00000000-0008-0000-0D00-000039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690" name="image17.jpg">
          <a:extLst>
            <a:ext uri="{FF2B5EF4-FFF2-40B4-BE49-F238E27FC236}">
              <a16:creationId xmlns:a16="http://schemas.microsoft.com/office/drawing/2014/main" id="{00000000-0008-0000-0D00-00003A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691" name="image3.png">
          <a:extLst>
            <a:ext uri="{FF2B5EF4-FFF2-40B4-BE49-F238E27FC236}">
              <a16:creationId xmlns:a16="http://schemas.microsoft.com/office/drawing/2014/main" id="{00000000-0008-0000-0D00-00003B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692" name="image17.jpg">
          <a:extLst>
            <a:ext uri="{FF2B5EF4-FFF2-40B4-BE49-F238E27FC236}">
              <a16:creationId xmlns:a16="http://schemas.microsoft.com/office/drawing/2014/main" id="{00000000-0008-0000-0D00-00003C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693" name="image3.png">
          <a:extLst>
            <a:ext uri="{FF2B5EF4-FFF2-40B4-BE49-F238E27FC236}">
              <a16:creationId xmlns:a16="http://schemas.microsoft.com/office/drawing/2014/main" id="{00000000-0008-0000-0D00-00003D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694" name="image17.jpg">
          <a:extLst>
            <a:ext uri="{FF2B5EF4-FFF2-40B4-BE49-F238E27FC236}">
              <a16:creationId xmlns:a16="http://schemas.microsoft.com/office/drawing/2014/main" id="{00000000-0008-0000-0D00-00003E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695" name="image17.jpg">
          <a:extLst>
            <a:ext uri="{FF2B5EF4-FFF2-40B4-BE49-F238E27FC236}">
              <a16:creationId xmlns:a16="http://schemas.microsoft.com/office/drawing/2014/main" id="{00000000-0008-0000-0D00-00003F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696" name="image17.jpg">
          <a:extLst>
            <a:ext uri="{FF2B5EF4-FFF2-40B4-BE49-F238E27FC236}">
              <a16:creationId xmlns:a16="http://schemas.microsoft.com/office/drawing/2014/main" id="{00000000-0008-0000-0D00-000040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697" name="image17.jpg">
          <a:extLst>
            <a:ext uri="{FF2B5EF4-FFF2-40B4-BE49-F238E27FC236}">
              <a16:creationId xmlns:a16="http://schemas.microsoft.com/office/drawing/2014/main" id="{00000000-0008-0000-0D00-000041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698" name="image17.jpg">
          <a:extLst>
            <a:ext uri="{FF2B5EF4-FFF2-40B4-BE49-F238E27FC236}">
              <a16:creationId xmlns:a16="http://schemas.microsoft.com/office/drawing/2014/main" id="{00000000-0008-0000-0D00-000042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699" name="image17.jpg">
          <a:extLst>
            <a:ext uri="{FF2B5EF4-FFF2-40B4-BE49-F238E27FC236}">
              <a16:creationId xmlns:a16="http://schemas.microsoft.com/office/drawing/2014/main" id="{00000000-0008-0000-0D00-000043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00" name="image17.jpg">
          <a:extLst>
            <a:ext uri="{FF2B5EF4-FFF2-40B4-BE49-F238E27FC236}">
              <a16:creationId xmlns:a16="http://schemas.microsoft.com/office/drawing/2014/main" id="{00000000-0008-0000-0D00-000044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01" name="image17.jpg">
          <a:extLst>
            <a:ext uri="{FF2B5EF4-FFF2-40B4-BE49-F238E27FC236}">
              <a16:creationId xmlns:a16="http://schemas.microsoft.com/office/drawing/2014/main" id="{00000000-0008-0000-0D00-000045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702" name="image17.jpg">
          <a:extLst>
            <a:ext uri="{FF2B5EF4-FFF2-40B4-BE49-F238E27FC236}">
              <a16:creationId xmlns:a16="http://schemas.microsoft.com/office/drawing/2014/main" id="{00000000-0008-0000-0D00-000046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03" name="image17.jpg">
          <a:extLst>
            <a:ext uri="{FF2B5EF4-FFF2-40B4-BE49-F238E27FC236}">
              <a16:creationId xmlns:a16="http://schemas.microsoft.com/office/drawing/2014/main" id="{00000000-0008-0000-0D00-000047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04" name="image17.jpg">
          <a:extLst>
            <a:ext uri="{FF2B5EF4-FFF2-40B4-BE49-F238E27FC236}">
              <a16:creationId xmlns:a16="http://schemas.microsoft.com/office/drawing/2014/main" id="{00000000-0008-0000-0D00-000048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05" name="image17.jpg">
          <a:extLst>
            <a:ext uri="{FF2B5EF4-FFF2-40B4-BE49-F238E27FC236}">
              <a16:creationId xmlns:a16="http://schemas.microsoft.com/office/drawing/2014/main" id="{00000000-0008-0000-0D00-000049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706" name="image17.jpg">
          <a:extLst>
            <a:ext uri="{FF2B5EF4-FFF2-40B4-BE49-F238E27FC236}">
              <a16:creationId xmlns:a16="http://schemas.microsoft.com/office/drawing/2014/main" id="{00000000-0008-0000-0D00-00004A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07" name="image17.jpg">
          <a:extLst>
            <a:ext uri="{FF2B5EF4-FFF2-40B4-BE49-F238E27FC236}">
              <a16:creationId xmlns:a16="http://schemas.microsoft.com/office/drawing/2014/main" id="{00000000-0008-0000-0D00-00004B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08" name="image17.jpg">
          <a:extLst>
            <a:ext uri="{FF2B5EF4-FFF2-40B4-BE49-F238E27FC236}">
              <a16:creationId xmlns:a16="http://schemas.microsoft.com/office/drawing/2014/main" id="{00000000-0008-0000-0D00-00004C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09" name="image17.jpg">
          <a:extLst>
            <a:ext uri="{FF2B5EF4-FFF2-40B4-BE49-F238E27FC236}">
              <a16:creationId xmlns:a16="http://schemas.microsoft.com/office/drawing/2014/main" id="{00000000-0008-0000-0D00-00004D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10" name="image17.jpg">
          <a:extLst>
            <a:ext uri="{FF2B5EF4-FFF2-40B4-BE49-F238E27FC236}">
              <a16:creationId xmlns:a16="http://schemas.microsoft.com/office/drawing/2014/main" id="{00000000-0008-0000-0D00-00004E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11" name="image17.jpg">
          <a:extLst>
            <a:ext uri="{FF2B5EF4-FFF2-40B4-BE49-F238E27FC236}">
              <a16:creationId xmlns:a16="http://schemas.microsoft.com/office/drawing/2014/main" id="{00000000-0008-0000-0D00-00004F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12" name="image17.jpg">
          <a:extLst>
            <a:ext uri="{FF2B5EF4-FFF2-40B4-BE49-F238E27FC236}">
              <a16:creationId xmlns:a16="http://schemas.microsoft.com/office/drawing/2014/main" id="{00000000-0008-0000-0D00-000050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13" name="image17.jpg">
          <a:extLst>
            <a:ext uri="{FF2B5EF4-FFF2-40B4-BE49-F238E27FC236}">
              <a16:creationId xmlns:a16="http://schemas.microsoft.com/office/drawing/2014/main" id="{00000000-0008-0000-0D00-000051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14" name="image17.jpg">
          <a:extLst>
            <a:ext uri="{FF2B5EF4-FFF2-40B4-BE49-F238E27FC236}">
              <a16:creationId xmlns:a16="http://schemas.microsoft.com/office/drawing/2014/main" id="{00000000-0008-0000-0D00-000052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15" name="image17.jpg">
          <a:extLst>
            <a:ext uri="{FF2B5EF4-FFF2-40B4-BE49-F238E27FC236}">
              <a16:creationId xmlns:a16="http://schemas.microsoft.com/office/drawing/2014/main" id="{00000000-0008-0000-0D00-000053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16" name="image17.jpg">
          <a:extLst>
            <a:ext uri="{FF2B5EF4-FFF2-40B4-BE49-F238E27FC236}">
              <a16:creationId xmlns:a16="http://schemas.microsoft.com/office/drawing/2014/main" id="{00000000-0008-0000-0D00-000054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17" name="image17.jpg">
          <a:extLst>
            <a:ext uri="{FF2B5EF4-FFF2-40B4-BE49-F238E27FC236}">
              <a16:creationId xmlns:a16="http://schemas.microsoft.com/office/drawing/2014/main" id="{00000000-0008-0000-0D00-000055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18" name="image17.jpg">
          <a:extLst>
            <a:ext uri="{FF2B5EF4-FFF2-40B4-BE49-F238E27FC236}">
              <a16:creationId xmlns:a16="http://schemas.microsoft.com/office/drawing/2014/main" id="{00000000-0008-0000-0D00-000056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19" name="image17.jpg">
          <a:extLst>
            <a:ext uri="{FF2B5EF4-FFF2-40B4-BE49-F238E27FC236}">
              <a16:creationId xmlns:a16="http://schemas.microsoft.com/office/drawing/2014/main" id="{00000000-0008-0000-0D00-000057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20" name="image17.jpg">
          <a:extLst>
            <a:ext uri="{FF2B5EF4-FFF2-40B4-BE49-F238E27FC236}">
              <a16:creationId xmlns:a16="http://schemas.microsoft.com/office/drawing/2014/main" id="{00000000-0008-0000-0D00-000058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21" name="image17.jpg">
          <a:extLst>
            <a:ext uri="{FF2B5EF4-FFF2-40B4-BE49-F238E27FC236}">
              <a16:creationId xmlns:a16="http://schemas.microsoft.com/office/drawing/2014/main" id="{00000000-0008-0000-0D00-000059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22" name="image17.jpg">
          <a:extLst>
            <a:ext uri="{FF2B5EF4-FFF2-40B4-BE49-F238E27FC236}">
              <a16:creationId xmlns:a16="http://schemas.microsoft.com/office/drawing/2014/main" id="{00000000-0008-0000-0D00-00005A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23" name="image17.jpg">
          <a:extLst>
            <a:ext uri="{FF2B5EF4-FFF2-40B4-BE49-F238E27FC236}">
              <a16:creationId xmlns:a16="http://schemas.microsoft.com/office/drawing/2014/main" id="{00000000-0008-0000-0D00-00005B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24" name="image17.jpg">
          <a:extLst>
            <a:ext uri="{FF2B5EF4-FFF2-40B4-BE49-F238E27FC236}">
              <a16:creationId xmlns:a16="http://schemas.microsoft.com/office/drawing/2014/main" id="{00000000-0008-0000-0D00-00005C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25" name="image17.jpg">
          <a:extLst>
            <a:ext uri="{FF2B5EF4-FFF2-40B4-BE49-F238E27FC236}">
              <a16:creationId xmlns:a16="http://schemas.microsoft.com/office/drawing/2014/main" id="{00000000-0008-0000-0D00-00005D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26" name="image17.jpg">
          <a:extLst>
            <a:ext uri="{FF2B5EF4-FFF2-40B4-BE49-F238E27FC236}">
              <a16:creationId xmlns:a16="http://schemas.microsoft.com/office/drawing/2014/main" id="{00000000-0008-0000-0D00-00005E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27" name="image17.jpg">
          <a:extLst>
            <a:ext uri="{FF2B5EF4-FFF2-40B4-BE49-F238E27FC236}">
              <a16:creationId xmlns:a16="http://schemas.microsoft.com/office/drawing/2014/main" id="{00000000-0008-0000-0D00-00005F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728" name="image17.jpg">
          <a:extLst>
            <a:ext uri="{FF2B5EF4-FFF2-40B4-BE49-F238E27FC236}">
              <a16:creationId xmlns:a16="http://schemas.microsoft.com/office/drawing/2014/main" id="{00000000-0008-0000-0D00-000060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29" name="image17.jpg">
          <a:extLst>
            <a:ext uri="{FF2B5EF4-FFF2-40B4-BE49-F238E27FC236}">
              <a16:creationId xmlns:a16="http://schemas.microsoft.com/office/drawing/2014/main" id="{00000000-0008-0000-0D00-000061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30" name="image17.jpg">
          <a:extLst>
            <a:ext uri="{FF2B5EF4-FFF2-40B4-BE49-F238E27FC236}">
              <a16:creationId xmlns:a16="http://schemas.microsoft.com/office/drawing/2014/main" id="{00000000-0008-0000-0D00-000062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31" name="image17.jpg">
          <a:extLst>
            <a:ext uri="{FF2B5EF4-FFF2-40B4-BE49-F238E27FC236}">
              <a16:creationId xmlns:a16="http://schemas.microsoft.com/office/drawing/2014/main" id="{00000000-0008-0000-0D00-000063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732" name="image17.jpg">
          <a:extLst>
            <a:ext uri="{FF2B5EF4-FFF2-40B4-BE49-F238E27FC236}">
              <a16:creationId xmlns:a16="http://schemas.microsoft.com/office/drawing/2014/main" id="{00000000-0008-0000-0D00-000064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33" name="image17.jpg">
          <a:extLst>
            <a:ext uri="{FF2B5EF4-FFF2-40B4-BE49-F238E27FC236}">
              <a16:creationId xmlns:a16="http://schemas.microsoft.com/office/drawing/2014/main" id="{00000000-0008-0000-0D00-000065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34" name="image17.jpg">
          <a:extLst>
            <a:ext uri="{FF2B5EF4-FFF2-40B4-BE49-F238E27FC236}">
              <a16:creationId xmlns:a16="http://schemas.microsoft.com/office/drawing/2014/main" id="{00000000-0008-0000-0D00-000066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35" name="image17.jpg">
          <a:extLst>
            <a:ext uri="{FF2B5EF4-FFF2-40B4-BE49-F238E27FC236}">
              <a16:creationId xmlns:a16="http://schemas.microsoft.com/office/drawing/2014/main" id="{00000000-0008-0000-0D00-000067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36" name="image17.jpg">
          <a:extLst>
            <a:ext uri="{FF2B5EF4-FFF2-40B4-BE49-F238E27FC236}">
              <a16:creationId xmlns:a16="http://schemas.microsoft.com/office/drawing/2014/main" id="{00000000-0008-0000-0D00-000068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37" name="image17.jpg">
          <a:extLst>
            <a:ext uri="{FF2B5EF4-FFF2-40B4-BE49-F238E27FC236}">
              <a16:creationId xmlns:a16="http://schemas.microsoft.com/office/drawing/2014/main" id="{00000000-0008-0000-0D00-000069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38" name="image17.jpg">
          <a:extLst>
            <a:ext uri="{FF2B5EF4-FFF2-40B4-BE49-F238E27FC236}">
              <a16:creationId xmlns:a16="http://schemas.microsoft.com/office/drawing/2014/main" id="{00000000-0008-0000-0D00-00006A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39" name="image17.jpg">
          <a:extLst>
            <a:ext uri="{FF2B5EF4-FFF2-40B4-BE49-F238E27FC236}">
              <a16:creationId xmlns:a16="http://schemas.microsoft.com/office/drawing/2014/main" id="{00000000-0008-0000-0D00-00006B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40" name="image17.jpg">
          <a:extLst>
            <a:ext uri="{FF2B5EF4-FFF2-40B4-BE49-F238E27FC236}">
              <a16:creationId xmlns:a16="http://schemas.microsoft.com/office/drawing/2014/main" id="{00000000-0008-0000-0D00-00006C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41" name="image17.jpg">
          <a:extLst>
            <a:ext uri="{FF2B5EF4-FFF2-40B4-BE49-F238E27FC236}">
              <a16:creationId xmlns:a16="http://schemas.microsoft.com/office/drawing/2014/main" id="{00000000-0008-0000-0D00-00006D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742" name="image17.jpg">
          <a:extLst>
            <a:ext uri="{FF2B5EF4-FFF2-40B4-BE49-F238E27FC236}">
              <a16:creationId xmlns:a16="http://schemas.microsoft.com/office/drawing/2014/main" id="{00000000-0008-0000-0D00-00006E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43" name="image17.jpg">
          <a:extLst>
            <a:ext uri="{FF2B5EF4-FFF2-40B4-BE49-F238E27FC236}">
              <a16:creationId xmlns:a16="http://schemas.microsoft.com/office/drawing/2014/main" id="{00000000-0008-0000-0D00-00006F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44" name="image17.jpg">
          <a:extLst>
            <a:ext uri="{FF2B5EF4-FFF2-40B4-BE49-F238E27FC236}">
              <a16:creationId xmlns:a16="http://schemas.microsoft.com/office/drawing/2014/main" id="{00000000-0008-0000-0D00-000070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45" name="image17.jpg">
          <a:extLst>
            <a:ext uri="{FF2B5EF4-FFF2-40B4-BE49-F238E27FC236}">
              <a16:creationId xmlns:a16="http://schemas.microsoft.com/office/drawing/2014/main" id="{00000000-0008-0000-0D00-000071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746" name="image17.jpg">
          <a:extLst>
            <a:ext uri="{FF2B5EF4-FFF2-40B4-BE49-F238E27FC236}">
              <a16:creationId xmlns:a16="http://schemas.microsoft.com/office/drawing/2014/main" id="{00000000-0008-0000-0D00-000072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47" name="image17.jpg">
          <a:extLst>
            <a:ext uri="{FF2B5EF4-FFF2-40B4-BE49-F238E27FC236}">
              <a16:creationId xmlns:a16="http://schemas.microsoft.com/office/drawing/2014/main" id="{00000000-0008-0000-0D00-000073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48" name="image17.jpg">
          <a:extLst>
            <a:ext uri="{FF2B5EF4-FFF2-40B4-BE49-F238E27FC236}">
              <a16:creationId xmlns:a16="http://schemas.microsoft.com/office/drawing/2014/main" id="{00000000-0008-0000-0D00-000074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49" name="image17.jpg">
          <a:extLst>
            <a:ext uri="{FF2B5EF4-FFF2-40B4-BE49-F238E27FC236}">
              <a16:creationId xmlns:a16="http://schemas.microsoft.com/office/drawing/2014/main" id="{00000000-0008-0000-0D00-000075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50" name="image17.jpg">
          <a:extLst>
            <a:ext uri="{FF2B5EF4-FFF2-40B4-BE49-F238E27FC236}">
              <a16:creationId xmlns:a16="http://schemas.microsoft.com/office/drawing/2014/main" id="{00000000-0008-0000-0D00-000076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51" name="image17.jpg">
          <a:extLst>
            <a:ext uri="{FF2B5EF4-FFF2-40B4-BE49-F238E27FC236}">
              <a16:creationId xmlns:a16="http://schemas.microsoft.com/office/drawing/2014/main" id="{00000000-0008-0000-0D00-000077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52" name="image17.jpg">
          <a:extLst>
            <a:ext uri="{FF2B5EF4-FFF2-40B4-BE49-F238E27FC236}">
              <a16:creationId xmlns:a16="http://schemas.microsoft.com/office/drawing/2014/main" id="{00000000-0008-0000-0D00-000078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53" name="image17.jpg">
          <a:extLst>
            <a:ext uri="{FF2B5EF4-FFF2-40B4-BE49-F238E27FC236}">
              <a16:creationId xmlns:a16="http://schemas.microsoft.com/office/drawing/2014/main" id="{00000000-0008-0000-0D00-000079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54" name="image17.jpg">
          <a:extLst>
            <a:ext uri="{FF2B5EF4-FFF2-40B4-BE49-F238E27FC236}">
              <a16:creationId xmlns:a16="http://schemas.microsoft.com/office/drawing/2014/main" id="{00000000-0008-0000-0D00-00007A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55" name="image17.jpg">
          <a:extLst>
            <a:ext uri="{FF2B5EF4-FFF2-40B4-BE49-F238E27FC236}">
              <a16:creationId xmlns:a16="http://schemas.microsoft.com/office/drawing/2014/main" id="{00000000-0008-0000-0D00-00007B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756" name="image17.jpg">
          <a:extLst>
            <a:ext uri="{FF2B5EF4-FFF2-40B4-BE49-F238E27FC236}">
              <a16:creationId xmlns:a16="http://schemas.microsoft.com/office/drawing/2014/main" id="{00000000-0008-0000-0D00-00007C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57" name="image17.jpg">
          <a:extLst>
            <a:ext uri="{FF2B5EF4-FFF2-40B4-BE49-F238E27FC236}">
              <a16:creationId xmlns:a16="http://schemas.microsoft.com/office/drawing/2014/main" id="{00000000-0008-0000-0D00-00007D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58" name="image17.jpg">
          <a:extLst>
            <a:ext uri="{FF2B5EF4-FFF2-40B4-BE49-F238E27FC236}">
              <a16:creationId xmlns:a16="http://schemas.microsoft.com/office/drawing/2014/main" id="{00000000-0008-0000-0D00-00007E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59" name="image17.jpg">
          <a:extLst>
            <a:ext uri="{FF2B5EF4-FFF2-40B4-BE49-F238E27FC236}">
              <a16:creationId xmlns:a16="http://schemas.microsoft.com/office/drawing/2014/main" id="{00000000-0008-0000-0D00-00007F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760" name="image17.jpg">
          <a:extLst>
            <a:ext uri="{FF2B5EF4-FFF2-40B4-BE49-F238E27FC236}">
              <a16:creationId xmlns:a16="http://schemas.microsoft.com/office/drawing/2014/main" id="{00000000-0008-0000-0D00-000080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61" name="image17.jpg">
          <a:extLst>
            <a:ext uri="{FF2B5EF4-FFF2-40B4-BE49-F238E27FC236}">
              <a16:creationId xmlns:a16="http://schemas.microsoft.com/office/drawing/2014/main" id="{00000000-0008-0000-0D00-000081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62" name="image17.jpg">
          <a:extLst>
            <a:ext uri="{FF2B5EF4-FFF2-40B4-BE49-F238E27FC236}">
              <a16:creationId xmlns:a16="http://schemas.microsoft.com/office/drawing/2014/main" id="{00000000-0008-0000-0D00-000082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63" name="image17.jpg">
          <a:extLst>
            <a:ext uri="{FF2B5EF4-FFF2-40B4-BE49-F238E27FC236}">
              <a16:creationId xmlns:a16="http://schemas.microsoft.com/office/drawing/2014/main" id="{00000000-0008-0000-0D00-000083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5764" name="image17.jpg">
          <a:extLst>
            <a:ext uri="{FF2B5EF4-FFF2-40B4-BE49-F238E27FC236}">
              <a16:creationId xmlns:a16="http://schemas.microsoft.com/office/drawing/2014/main" id="{00000000-0008-0000-0D00-000084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65" name="image17.jpg">
          <a:extLst>
            <a:ext uri="{FF2B5EF4-FFF2-40B4-BE49-F238E27FC236}">
              <a16:creationId xmlns:a16="http://schemas.microsoft.com/office/drawing/2014/main" id="{00000000-0008-0000-0D00-000085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66" name="image17.jpg">
          <a:extLst>
            <a:ext uri="{FF2B5EF4-FFF2-40B4-BE49-F238E27FC236}">
              <a16:creationId xmlns:a16="http://schemas.microsoft.com/office/drawing/2014/main" id="{00000000-0008-0000-0D00-000086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67" name="image17.jpg">
          <a:extLst>
            <a:ext uri="{FF2B5EF4-FFF2-40B4-BE49-F238E27FC236}">
              <a16:creationId xmlns:a16="http://schemas.microsoft.com/office/drawing/2014/main" id="{00000000-0008-0000-0D00-000087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5768" name="image17.jpg">
          <a:extLst>
            <a:ext uri="{FF2B5EF4-FFF2-40B4-BE49-F238E27FC236}">
              <a16:creationId xmlns:a16="http://schemas.microsoft.com/office/drawing/2014/main" id="{00000000-0008-0000-0D00-000088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69" name="image17.jpg">
          <a:extLst>
            <a:ext uri="{FF2B5EF4-FFF2-40B4-BE49-F238E27FC236}">
              <a16:creationId xmlns:a16="http://schemas.microsoft.com/office/drawing/2014/main" id="{00000000-0008-0000-0D00-000089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70" name="image17.jpg">
          <a:extLst>
            <a:ext uri="{FF2B5EF4-FFF2-40B4-BE49-F238E27FC236}">
              <a16:creationId xmlns:a16="http://schemas.microsoft.com/office/drawing/2014/main" id="{00000000-0008-0000-0D00-00008A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71" name="image17.jpg">
          <a:extLst>
            <a:ext uri="{FF2B5EF4-FFF2-40B4-BE49-F238E27FC236}">
              <a16:creationId xmlns:a16="http://schemas.microsoft.com/office/drawing/2014/main" id="{00000000-0008-0000-0D00-00008B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5772" name="image17.jpg">
          <a:extLst>
            <a:ext uri="{FF2B5EF4-FFF2-40B4-BE49-F238E27FC236}">
              <a16:creationId xmlns:a16="http://schemas.microsoft.com/office/drawing/2014/main" id="{00000000-0008-0000-0D00-00008C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73" name="image17.jpg">
          <a:extLst>
            <a:ext uri="{FF2B5EF4-FFF2-40B4-BE49-F238E27FC236}">
              <a16:creationId xmlns:a16="http://schemas.microsoft.com/office/drawing/2014/main" id="{00000000-0008-0000-0D00-00008D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74" name="image17.jpg">
          <a:extLst>
            <a:ext uri="{FF2B5EF4-FFF2-40B4-BE49-F238E27FC236}">
              <a16:creationId xmlns:a16="http://schemas.microsoft.com/office/drawing/2014/main" id="{00000000-0008-0000-0D00-00008E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75" name="image17.jpg">
          <a:extLst>
            <a:ext uri="{FF2B5EF4-FFF2-40B4-BE49-F238E27FC236}">
              <a16:creationId xmlns:a16="http://schemas.microsoft.com/office/drawing/2014/main" id="{00000000-0008-0000-0D00-00008F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5776" name="image17.jpg">
          <a:extLst>
            <a:ext uri="{FF2B5EF4-FFF2-40B4-BE49-F238E27FC236}">
              <a16:creationId xmlns:a16="http://schemas.microsoft.com/office/drawing/2014/main" id="{00000000-0008-0000-0D00-000090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77" name="image17.jpg">
          <a:extLst>
            <a:ext uri="{FF2B5EF4-FFF2-40B4-BE49-F238E27FC236}">
              <a16:creationId xmlns:a16="http://schemas.microsoft.com/office/drawing/2014/main" id="{00000000-0008-0000-0D00-000091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78" name="image17.jpg">
          <a:extLst>
            <a:ext uri="{FF2B5EF4-FFF2-40B4-BE49-F238E27FC236}">
              <a16:creationId xmlns:a16="http://schemas.microsoft.com/office/drawing/2014/main" id="{00000000-0008-0000-0D00-000092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79" name="image17.jpg">
          <a:extLst>
            <a:ext uri="{FF2B5EF4-FFF2-40B4-BE49-F238E27FC236}">
              <a16:creationId xmlns:a16="http://schemas.microsoft.com/office/drawing/2014/main" id="{00000000-0008-0000-0D00-000093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80" name="image17.jpg">
          <a:extLst>
            <a:ext uri="{FF2B5EF4-FFF2-40B4-BE49-F238E27FC236}">
              <a16:creationId xmlns:a16="http://schemas.microsoft.com/office/drawing/2014/main" id="{00000000-0008-0000-0D00-000094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81" name="image17.jpg">
          <a:extLst>
            <a:ext uri="{FF2B5EF4-FFF2-40B4-BE49-F238E27FC236}">
              <a16:creationId xmlns:a16="http://schemas.microsoft.com/office/drawing/2014/main" id="{00000000-0008-0000-0D00-000095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82" name="image17.jpg">
          <a:extLst>
            <a:ext uri="{FF2B5EF4-FFF2-40B4-BE49-F238E27FC236}">
              <a16:creationId xmlns:a16="http://schemas.microsoft.com/office/drawing/2014/main" id="{00000000-0008-0000-0D00-000096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83" name="image17.jpg">
          <a:extLst>
            <a:ext uri="{FF2B5EF4-FFF2-40B4-BE49-F238E27FC236}">
              <a16:creationId xmlns:a16="http://schemas.microsoft.com/office/drawing/2014/main" id="{00000000-0008-0000-0D00-000097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84" name="image17.jpg">
          <a:extLst>
            <a:ext uri="{FF2B5EF4-FFF2-40B4-BE49-F238E27FC236}">
              <a16:creationId xmlns:a16="http://schemas.microsoft.com/office/drawing/2014/main" id="{00000000-0008-0000-0D00-000098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85" name="image17.jpg">
          <a:extLst>
            <a:ext uri="{FF2B5EF4-FFF2-40B4-BE49-F238E27FC236}">
              <a16:creationId xmlns:a16="http://schemas.microsoft.com/office/drawing/2014/main" id="{00000000-0008-0000-0D00-000099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86" name="image17.jpg">
          <a:extLst>
            <a:ext uri="{FF2B5EF4-FFF2-40B4-BE49-F238E27FC236}">
              <a16:creationId xmlns:a16="http://schemas.microsoft.com/office/drawing/2014/main" id="{00000000-0008-0000-0D00-00009A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87" name="image17.jpg">
          <a:extLst>
            <a:ext uri="{FF2B5EF4-FFF2-40B4-BE49-F238E27FC236}">
              <a16:creationId xmlns:a16="http://schemas.microsoft.com/office/drawing/2014/main" id="{00000000-0008-0000-0D00-00009B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88" name="image17.jpg">
          <a:extLst>
            <a:ext uri="{FF2B5EF4-FFF2-40B4-BE49-F238E27FC236}">
              <a16:creationId xmlns:a16="http://schemas.microsoft.com/office/drawing/2014/main" id="{00000000-0008-0000-0D00-00009C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89" name="image17.jpg">
          <a:extLst>
            <a:ext uri="{FF2B5EF4-FFF2-40B4-BE49-F238E27FC236}">
              <a16:creationId xmlns:a16="http://schemas.microsoft.com/office/drawing/2014/main" id="{00000000-0008-0000-0D00-00009D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90" name="image17.jpg">
          <a:extLst>
            <a:ext uri="{FF2B5EF4-FFF2-40B4-BE49-F238E27FC236}">
              <a16:creationId xmlns:a16="http://schemas.microsoft.com/office/drawing/2014/main" id="{00000000-0008-0000-0D00-00009E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91" name="image17.jpg">
          <a:extLst>
            <a:ext uri="{FF2B5EF4-FFF2-40B4-BE49-F238E27FC236}">
              <a16:creationId xmlns:a16="http://schemas.microsoft.com/office/drawing/2014/main" id="{00000000-0008-0000-0D00-00009F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92" name="image17.jpg">
          <a:extLst>
            <a:ext uri="{FF2B5EF4-FFF2-40B4-BE49-F238E27FC236}">
              <a16:creationId xmlns:a16="http://schemas.microsoft.com/office/drawing/2014/main" id="{00000000-0008-0000-0D00-0000A0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93" name="image17.jpg">
          <a:extLst>
            <a:ext uri="{FF2B5EF4-FFF2-40B4-BE49-F238E27FC236}">
              <a16:creationId xmlns:a16="http://schemas.microsoft.com/office/drawing/2014/main" id="{00000000-0008-0000-0D00-0000A1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94" name="image17.jpg">
          <a:extLst>
            <a:ext uri="{FF2B5EF4-FFF2-40B4-BE49-F238E27FC236}">
              <a16:creationId xmlns:a16="http://schemas.microsoft.com/office/drawing/2014/main" id="{00000000-0008-0000-0D00-0000A2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95" name="image17.jpg">
          <a:extLst>
            <a:ext uri="{FF2B5EF4-FFF2-40B4-BE49-F238E27FC236}">
              <a16:creationId xmlns:a16="http://schemas.microsoft.com/office/drawing/2014/main" id="{00000000-0008-0000-0D00-0000A3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96" name="image17.jpg">
          <a:extLst>
            <a:ext uri="{FF2B5EF4-FFF2-40B4-BE49-F238E27FC236}">
              <a16:creationId xmlns:a16="http://schemas.microsoft.com/office/drawing/2014/main" id="{00000000-0008-0000-0D00-0000A4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97" name="image17.jpg">
          <a:extLst>
            <a:ext uri="{FF2B5EF4-FFF2-40B4-BE49-F238E27FC236}">
              <a16:creationId xmlns:a16="http://schemas.microsoft.com/office/drawing/2014/main" id="{00000000-0008-0000-0D00-0000A5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98" name="image17.jpg">
          <a:extLst>
            <a:ext uri="{FF2B5EF4-FFF2-40B4-BE49-F238E27FC236}">
              <a16:creationId xmlns:a16="http://schemas.microsoft.com/office/drawing/2014/main" id="{00000000-0008-0000-0D00-0000A6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99" name="image17.jpg">
          <a:extLst>
            <a:ext uri="{FF2B5EF4-FFF2-40B4-BE49-F238E27FC236}">
              <a16:creationId xmlns:a16="http://schemas.microsoft.com/office/drawing/2014/main" id="{00000000-0008-0000-0D00-0000A7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00" name="image17.jpg">
          <a:extLst>
            <a:ext uri="{FF2B5EF4-FFF2-40B4-BE49-F238E27FC236}">
              <a16:creationId xmlns:a16="http://schemas.microsoft.com/office/drawing/2014/main" id="{00000000-0008-0000-0D00-0000A8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01" name="image17.jpg">
          <a:extLst>
            <a:ext uri="{FF2B5EF4-FFF2-40B4-BE49-F238E27FC236}">
              <a16:creationId xmlns:a16="http://schemas.microsoft.com/office/drawing/2014/main" id="{00000000-0008-0000-0D00-0000A9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02" name="image17.jpg">
          <a:extLst>
            <a:ext uri="{FF2B5EF4-FFF2-40B4-BE49-F238E27FC236}">
              <a16:creationId xmlns:a16="http://schemas.microsoft.com/office/drawing/2014/main" id="{00000000-0008-0000-0D00-0000AA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03" name="image17.jpg">
          <a:extLst>
            <a:ext uri="{FF2B5EF4-FFF2-40B4-BE49-F238E27FC236}">
              <a16:creationId xmlns:a16="http://schemas.microsoft.com/office/drawing/2014/main" id="{00000000-0008-0000-0D00-0000AB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04" name="image17.jpg">
          <a:extLst>
            <a:ext uri="{FF2B5EF4-FFF2-40B4-BE49-F238E27FC236}">
              <a16:creationId xmlns:a16="http://schemas.microsoft.com/office/drawing/2014/main" id="{00000000-0008-0000-0D00-0000AC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05" name="image17.jpg">
          <a:extLst>
            <a:ext uri="{FF2B5EF4-FFF2-40B4-BE49-F238E27FC236}">
              <a16:creationId xmlns:a16="http://schemas.microsoft.com/office/drawing/2014/main" id="{00000000-0008-0000-0D00-0000AD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06" name="image17.jpg">
          <a:extLst>
            <a:ext uri="{FF2B5EF4-FFF2-40B4-BE49-F238E27FC236}">
              <a16:creationId xmlns:a16="http://schemas.microsoft.com/office/drawing/2014/main" id="{00000000-0008-0000-0D00-0000AE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07" name="image17.jpg">
          <a:extLst>
            <a:ext uri="{FF2B5EF4-FFF2-40B4-BE49-F238E27FC236}">
              <a16:creationId xmlns:a16="http://schemas.microsoft.com/office/drawing/2014/main" id="{00000000-0008-0000-0D00-0000AF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08" name="image17.jpg">
          <a:extLst>
            <a:ext uri="{FF2B5EF4-FFF2-40B4-BE49-F238E27FC236}">
              <a16:creationId xmlns:a16="http://schemas.microsoft.com/office/drawing/2014/main" id="{00000000-0008-0000-0D00-0000B0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09" name="image17.jpg">
          <a:extLst>
            <a:ext uri="{FF2B5EF4-FFF2-40B4-BE49-F238E27FC236}">
              <a16:creationId xmlns:a16="http://schemas.microsoft.com/office/drawing/2014/main" id="{00000000-0008-0000-0D00-0000B1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10" name="image17.jpg">
          <a:extLst>
            <a:ext uri="{FF2B5EF4-FFF2-40B4-BE49-F238E27FC236}">
              <a16:creationId xmlns:a16="http://schemas.microsoft.com/office/drawing/2014/main" id="{00000000-0008-0000-0D00-0000B2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11" name="image17.jpg">
          <a:extLst>
            <a:ext uri="{FF2B5EF4-FFF2-40B4-BE49-F238E27FC236}">
              <a16:creationId xmlns:a16="http://schemas.microsoft.com/office/drawing/2014/main" id="{00000000-0008-0000-0D00-0000B3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12" name="image17.jpg">
          <a:extLst>
            <a:ext uri="{FF2B5EF4-FFF2-40B4-BE49-F238E27FC236}">
              <a16:creationId xmlns:a16="http://schemas.microsoft.com/office/drawing/2014/main" id="{00000000-0008-0000-0D00-0000B4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13" name="image17.jpg">
          <a:extLst>
            <a:ext uri="{FF2B5EF4-FFF2-40B4-BE49-F238E27FC236}">
              <a16:creationId xmlns:a16="http://schemas.microsoft.com/office/drawing/2014/main" id="{00000000-0008-0000-0D00-0000B5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14" name="image17.jpg">
          <a:extLst>
            <a:ext uri="{FF2B5EF4-FFF2-40B4-BE49-F238E27FC236}">
              <a16:creationId xmlns:a16="http://schemas.microsoft.com/office/drawing/2014/main" id="{00000000-0008-0000-0D00-0000B6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15" name="image17.jpg">
          <a:extLst>
            <a:ext uri="{FF2B5EF4-FFF2-40B4-BE49-F238E27FC236}">
              <a16:creationId xmlns:a16="http://schemas.microsoft.com/office/drawing/2014/main" id="{00000000-0008-0000-0D00-0000B7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816" name="image17.jpg">
          <a:extLst>
            <a:ext uri="{FF2B5EF4-FFF2-40B4-BE49-F238E27FC236}">
              <a16:creationId xmlns:a16="http://schemas.microsoft.com/office/drawing/2014/main" id="{00000000-0008-0000-0D00-0000B8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17" name="image17.jpg">
          <a:extLst>
            <a:ext uri="{FF2B5EF4-FFF2-40B4-BE49-F238E27FC236}">
              <a16:creationId xmlns:a16="http://schemas.microsoft.com/office/drawing/2014/main" id="{00000000-0008-0000-0D00-0000B9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18" name="image17.jpg">
          <a:extLst>
            <a:ext uri="{FF2B5EF4-FFF2-40B4-BE49-F238E27FC236}">
              <a16:creationId xmlns:a16="http://schemas.microsoft.com/office/drawing/2014/main" id="{00000000-0008-0000-0D00-0000BA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19" name="image17.jpg">
          <a:extLst>
            <a:ext uri="{FF2B5EF4-FFF2-40B4-BE49-F238E27FC236}">
              <a16:creationId xmlns:a16="http://schemas.microsoft.com/office/drawing/2014/main" id="{00000000-0008-0000-0D00-0000BB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820" name="image17.jpg">
          <a:extLst>
            <a:ext uri="{FF2B5EF4-FFF2-40B4-BE49-F238E27FC236}">
              <a16:creationId xmlns:a16="http://schemas.microsoft.com/office/drawing/2014/main" id="{00000000-0008-0000-0D00-0000BC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21" name="image17.jpg">
          <a:extLst>
            <a:ext uri="{FF2B5EF4-FFF2-40B4-BE49-F238E27FC236}">
              <a16:creationId xmlns:a16="http://schemas.microsoft.com/office/drawing/2014/main" id="{00000000-0008-0000-0D00-0000BD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22" name="image17.jpg">
          <a:extLst>
            <a:ext uri="{FF2B5EF4-FFF2-40B4-BE49-F238E27FC236}">
              <a16:creationId xmlns:a16="http://schemas.microsoft.com/office/drawing/2014/main" id="{00000000-0008-0000-0D00-0000BE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23" name="image17.jpg">
          <a:extLst>
            <a:ext uri="{FF2B5EF4-FFF2-40B4-BE49-F238E27FC236}">
              <a16:creationId xmlns:a16="http://schemas.microsoft.com/office/drawing/2014/main" id="{00000000-0008-0000-0D00-0000BF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824" name="image17.jpg">
          <a:extLst>
            <a:ext uri="{FF2B5EF4-FFF2-40B4-BE49-F238E27FC236}">
              <a16:creationId xmlns:a16="http://schemas.microsoft.com/office/drawing/2014/main" id="{00000000-0008-0000-0D00-0000C0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25" name="image17.jpg">
          <a:extLst>
            <a:ext uri="{FF2B5EF4-FFF2-40B4-BE49-F238E27FC236}">
              <a16:creationId xmlns:a16="http://schemas.microsoft.com/office/drawing/2014/main" id="{00000000-0008-0000-0D00-0000C1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26" name="image17.jpg">
          <a:extLst>
            <a:ext uri="{FF2B5EF4-FFF2-40B4-BE49-F238E27FC236}">
              <a16:creationId xmlns:a16="http://schemas.microsoft.com/office/drawing/2014/main" id="{00000000-0008-0000-0D00-0000C2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27" name="image17.jpg">
          <a:extLst>
            <a:ext uri="{FF2B5EF4-FFF2-40B4-BE49-F238E27FC236}">
              <a16:creationId xmlns:a16="http://schemas.microsoft.com/office/drawing/2014/main" id="{00000000-0008-0000-0D00-0000C3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828" name="image17.jpg">
          <a:extLst>
            <a:ext uri="{FF2B5EF4-FFF2-40B4-BE49-F238E27FC236}">
              <a16:creationId xmlns:a16="http://schemas.microsoft.com/office/drawing/2014/main" id="{00000000-0008-0000-0D00-0000C4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29" name="image17.jpg">
          <a:extLst>
            <a:ext uri="{FF2B5EF4-FFF2-40B4-BE49-F238E27FC236}">
              <a16:creationId xmlns:a16="http://schemas.microsoft.com/office/drawing/2014/main" id="{00000000-0008-0000-0D00-0000C5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30" name="image17.jpg">
          <a:extLst>
            <a:ext uri="{FF2B5EF4-FFF2-40B4-BE49-F238E27FC236}">
              <a16:creationId xmlns:a16="http://schemas.microsoft.com/office/drawing/2014/main" id="{00000000-0008-0000-0D00-0000C6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31" name="image17.jpg">
          <a:extLst>
            <a:ext uri="{FF2B5EF4-FFF2-40B4-BE49-F238E27FC236}">
              <a16:creationId xmlns:a16="http://schemas.microsoft.com/office/drawing/2014/main" id="{00000000-0008-0000-0D00-0000C7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32" name="image17.jpg">
          <a:extLst>
            <a:ext uri="{FF2B5EF4-FFF2-40B4-BE49-F238E27FC236}">
              <a16:creationId xmlns:a16="http://schemas.microsoft.com/office/drawing/2014/main" id="{00000000-0008-0000-0D00-0000C8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33" name="image17.jpg">
          <a:extLst>
            <a:ext uri="{FF2B5EF4-FFF2-40B4-BE49-F238E27FC236}">
              <a16:creationId xmlns:a16="http://schemas.microsoft.com/office/drawing/2014/main" id="{00000000-0008-0000-0D00-0000C9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34" name="image17.jpg">
          <a:extLst>
            <a:ext uri="{FF2B5EF4-FFF2-40B4-BE49-F238E27FC236}">
              <a16:creationId xmlns:a16="http://schemas.microsoft.com/office/drawing/2014/main" id="{00000000-0008-0000-0D00-0000CA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35" name="image17.jpg">
          <a:extLst>
            <a:ext uri="{FF2B5EF4-FFF2-40B4-BE49-F238E27FC236}">
              <a16:creationId xmlns:a16="http://schemas.microsoft.com/office/drawing/2014/main" id="{00000000-0008-0000-0D00-0000CB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36" name="image17.jpg">
          <a:extLst>
            <a:ext uri="{FF2B5EF4-FFF2-40B4-BE49-F238E27FC236}">
              <a16:creationId xmlns:a16="http://schemas.microsoft.com/office/drawing/2014/main" id="{00000000-0008-0000-0D00-0000CC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37" name="image17.jpg">
          <a:extLst>
            <a:ext uri="{FF2B5EF4-FFF2-40B4-BE49-F238E27FC236}">
              <a16:creationId xmlns:a16="http://schemas.microsoft.com/office/drawing/2014/main" id="{00000000-0008-0000-0D00-0000CD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38" name="image17.jpg">
          <a:extLst>
            <a:ext uri="{FF2B5EF4-FFF2-40B4-BE49-F238E27FC236}">
              <a16:creationId xmlns:a16="http://schemas.microsoft.com/office/drawing/2014/main" id="{00000000-0008-0000-0D00-0000CE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39" name="image17.jpg">
          <a:extLst>
            <a:ext uri="{FF2B5EF4-FFF2-40B4-BE49-F238E27FC236}">
              <a16:creationId xmlns:a16="http://schemas.microsoft.com/office/drawing/2014/main" id="{00000000-0008-0000-0D00-0000CF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40" name="image17.jpg">
          <a:extLst>
            <a:ext uri="{FF2B5EF4-FFF2-40B4-BE49-F238E27FC236}">
              <a16:creationId xmlns:a16="http://schemas.microsoft.com/office/drawing/2014/main" id="{00000000-0008-0000-0D00-0000D0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41" name="image17.jpg">
          <a:extLst>
            <a:ext uri="{FF2B5EF4-FFF2-40B4-BE49-F238E27FC236}">
              <a16:creationId xmlns:a16="http://schemas.microsoft.com/office/drawing/2014/main" id="{00000000-0008-0000-0D00-0000D1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42" name="image17.jpg">
          <a:extLst>
            <a:ext uri="{FF2B5EF4-FFF2-40B4-BE49-F238E27FC236}">
              <a16:creationId xmlns:a16="http://schemas.microsoft.com/office/drawing/2014/main" id="{00000000-0008-0000-0D00-0000D2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43" name="image17.jpg">
          <a:extLst>
            <a:ext uri="{FF2B5EF4-FFF2-40B4-BE49-F238E27FC236}">
              <a16:creationId xmlns:a16="http://schemas.microsoft.com/office/drawing/2014/main" id="{00000000-0008-0000-0D00-0000D3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44" name="image17.jpg">
          <a:extLst>
            <a:ext uri="{FF2B5EF4-FFF2-40B4-BE49-F238E27FC236}">
              <a16:creationId xmlns:a16="http://schemas.microsoft.com/office/drawing/2014/main" id="{00000000-0008-0000-0D00-0000D4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45" name="image17.jpg">
          <a:extLst>
            <a:ext uri="{FF2B5EF4-FFF2-40B4-BE49-F238E27FC236}">
              <a16:creationId xmlns:a16="http://schemas.microsoft.com/office/drawing/2014/main" id="{00000000-0008-0000-0D00-0000D5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46" name="image17.jpg">
          <a:extLst>
            <a:ext uri="{FF2B5EF4-FFF2-40B4-BE49-F238E27FC236}">
              <a16:creationId xmlns:a16="http://schemas.microsoft.com/office/drawing/2014/main" id="{00000000-0008-0000-0D00-0000D6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47" name="image17.jpg">
          <a:extLst>
            <a:ext uri="{FF2B5EF4-FFF2-40B4-BE49-F238E27FC236}">
              <a16:creationId xmlns:a16="http://schemas.microsoft.com/office/drawing/2014/main" id="{00000000-0008-0000-0D00-0000D7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48" name="image17.jpg">
          <a:extLst>
            <a:ext uri="{FF2B5EF4-FFF2-40B4-BE49-F238E27FC236}">
              <a16:creationId xmlns:a16="http://schemas.microsoft.com/office/drawing/2014/main" id="{00000000-0008-0000-0D00-0000D8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49" name="image17.jpg">
          <a:extLst>
            <a:ext uri="{FF2B5EF4-FFF2-40B4-BE49-F238E27FC236}">
              <a16:creationId xmlns:a16="http://schemas.microsoft.com/office/drawing/2014/main" id="{00000000-0008-0000-0D00-0000D9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850" name="image17.jpg">
          <a:extLst>
            <a:ext uri="{FF2B5EF4-FFF2-40B4-BE49-F238E27FC236}">
              <a16:creationId xmlns:a16="http://schemas.microsoft.com/office/drawing/2014/main" id="{00000000-0008-0000-0D00-0000DA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51" name="image17.jpg">
          <a:extLst>
            <a:ext uri="{FF2B5EF4-FFF2-40B4-BE49-F238E27FC236}">
              <a16:creationId xmlns:a16="http://schemas.microsoft.com/office/drawing/2014/main" id="{00000000-0008-0000-0D00-0000DB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52" name="image17.jpg">
          <a:extLst>
            <a:ext uri="{FF2B5EF4-FFF2-40B4-BE49-F238E27FC236}">
              <a16:creationId xmlns:a16="http://schemas.microsoft.com/office/drawing/2014/main" id="{00000000-0008-0000-0D00-0000DC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53" name="image17.jpg">
          <a:extLst>
            <a:ext uri="{FF2B5EF4-FFF2-40B4-BE49-F238E27FC236}">
              <a16:creationId xmlns:a16="http://schemas.microsoft.com/office/drawing/2014/main" id="{00000000-0008-0000-0D00-0000DD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854" name="image17.jpg">
          <a:extLst>
            <a:ext uri="{FF2B5EF4-FFF2-40B4-BE49-F238E27FC236}">
              <a16:creationId xmlns:a16="http://schemas.microsoft.com/office/drawing/2014/main" id="{00000000-0008-0000-0D00-0000DE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55" name="image17.jpg">
          <a:extLst>
            <a:ext uri="{FF2B5EF4-FFF2-40B4-BE49-F238E27FC236}">
              <a16:creationId xmlns:a16="http://schemas.microsoft.com/office/drawing/2014/main" id="{00000000-0008-0000-0D00-0000DF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56" name="image17.jpg">
          <a:extLst>
            <a:ext uri="{FF2B5EF4-FFF2-40B4-BE49-F238E27FC236}">
              <a16:creationId xmlns:a16="http://schemas.microsoft.com/office/drawing/2014/main" id="{00000000-0008-0000-0D00-0000E0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57" name="image17.jpg">
          <a:extLst>
            <a:ext uri="{FF2B5EF4-FFF2-40B4-BE49-F238E27FC236}">
              <a16:creationId xmlns:a16="http://schemas.microsoft.com/office/drawing/2014/main" id="{00000000-0008-0000-0D00-0000E1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58" name="image17.jpg">
          <a:extLst>
            <a:ext uri="{FF2B5EF4-FFF2-40B4-BE49-F238E27FC236}">
              <a16:creationId xmlns:a16="http://schemas.microsoft.com/office/drawing/2014/main" id="{00000000-0008-0000-0D00-0000E2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59" name="image17.jpg">
          <a:extLst>
            <a:ext uri="{FF2B5EF4-FFF2-40B4-BE49-F238E27FC236}">
              <a16:creationId xmlns:a16="http://schemas.microsoft.com/office/drawing/2014/main" id="{00000000-0008-0000-0D00-0000E3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60" name="image17.jpg">
          <a:extLst>
            <a:ext uri="{FF2B5EF4-FFF2-40B4-BE49-F238E27FC236}">
              <a16:creationId xmlns:a16="http://schemas.microsoft.com/office/drawing/2014/main" id="{00000000-0008-0000-0D00-0000E4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61" name="image17.jpg">
          <a:extLst>
            <a:ext uri="{FF2B5EF4-FFF2-40B4-BE49-F238E27FC236}">
              <a16:creationId xmlns:a16="http://schemas.microsoft.com/office/drawing/2014/main" id="{00000000-0008-0000-0D00-0000E5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62" name="image17.jpg">
          <a:extLst>
            <a:ext uri="{FF2B5EF4-FFF2-40B4-BE49-F238E27FC236}">
              <a16:creationId xmlns:a16="http://schemas.microsoft.com/office/drawing/2014/main" id="{00000000-0008-0000-0D00-0000E6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63" name="image17.jpg">
          <a:extLst>
            <a:ext uri="{FF2B5EF4-FFF2-40B4-BE49-F238E27FC236}">
              <a16:creationId xmlns:a16="http://schemas.microsoft.com/office/drawing/2014/main" id="{00000000-0008-0000-0D00-0000E7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864" name="image17.jpg">
          <a:extLst>
            <a:ext uri="{FF2B5EF4-FFF2-40B4-BE49-F238E27FC236}">
              <a16:creationId xmlns:a16="http://schemas.microsoft.com/office/drawing/2014/main" id="{00000000-0008-0000-0D00-0000E8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65" name="image17.jpg">
          <a:extLst>
            <a:ext uri="{FF2B5EF4-FFF2-40B4-BE49-F238E27FC236}">
              <a16:creationId xmlns:a16="http://schemas.microsoft.com/office/drawing/2014/main" id="{00000000-0008-0000-0D00-0000E9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66" name="image17.jpg">
          <a:extLst>
            <a:ext uri="{FF2B5EF4-FFF2-40B4-BE49-F238E27FC236}">
              <a16:creationId xmlns:a16="http://schemas.microsoft.com/office/drawing/2014/main" id="{00000000-0008-0000-0D00-0000EA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67" name="image17.jpg">
          <a:extLst>
            <a:ext uri="{FF2B5EF4-FFF2-40B4-BE49-F238E27FC236}">
              <a16:creationId xmlns:a16="http://schemas.microsoft.com/office/drawing/2014/main" id="{00000000-0008-0000-0D00-0000EB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868" name="image17.jpg">
          <a:extLst>
            <a:ext uri="{FF2B5EF4-FFF2-40B4-BE49-F238E27FC236}">
              <a16:creationId xmlns:a16="http://schemas.microsoft.com/office/drawing/2014/main" id="{00000000-0008-0000-0D00-0000EC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69" name="image17.jpg">
          <a:extLst>
            <a:ext uri="{FF2B5EF4-FFF2-40B4-BE49-F238E27FC236}">
              <a16:creationId xmlns:a16="http://schemas.microsoft.com/office/drawing/2014/main" id="{00000000-0008-0000-0D00-0000ED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70" name="image17.jpg">
          <a:extLst>
            <a:ext uri="{FF2B5EF4-FFF2-40B4-BE49-F238E27FC236}">
              <a16:creationId xmlns:a16="http://schemas.microsoft.com/office/drawing/2014/main" id="{00000000-0008-0000-0D00-0000EE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71" name="image17.jpg">
          <a:extLst>
            <a:ext uri="{FF2B5EF4-FFF2-40B4-BE49-F238E27FC236}">
              <a16:creationId xmlns:a16="http://schemas.microsoft.com/office/drawing/2014/main" id="{00000000-0008-0000-0D00-0000EF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72" name="image17.jpg">
          <a:extLst>
            <a:ext uri="{FF2B5EF4-FFF2-40B4-BE49-F238E27FC236}">
              <a16:creationId xmlns:a16="http://schemas.microsoft.com/office/drawing/2014/main" id="{00000000-0008-0000-0D00-0000F0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73" name="image17.jpg">
          <a:extLst>
            <a:ext uri="{FF2B5EF4-FFF2-40B4-BE49-F238E27FC236}">
              <a16:creationId xmlns:a16="http://schemas.microsoft.com/office/drawing/2014/main" id="{00000000-0008-0000-0D00-0000F1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74" name="image17.jpg">
          <a:extLst>
            <a:ext uri="{FF2B5EF4-FFF2-40B4-BE49-F238E27FC236}">
              <a16:creationId xmlns:a16="http://schemas.microsoft.com/office/drawing/2014/main" id="{00000000-0008-0000-0D00-0000F2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75" name="image17.jpg">
          <a:extLst>
            <a:ext uri="{FF2B5EF4-FFF2-40B4-BE49-F238E27FC236}">
              <a16:creationId xmlns:a16="http://schemas.microsoft.com/office/drawing/2014/main" id="{00000000-0008-0000-0D00-0000F3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76" name="image17.jpg">
          <a:extLst>
            <a:ext uri="{FF2B5EF4-FFF2-40B4-BE49-F238E27FC236}">
              <a16:creationId xmlns:a16="http://schemas.microsoft.com/office/drawing/2014/main" id="{00000000-0008-0000-0D00-0000F4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77" name="image17.jpg">
          <a:extLst>
            <a:ext uri="{FF2B5EF4-FFF2-40B4-BE49-F238E27FC236}">
              <a16:creationId xmlns:a16="http://schemas.microsoft.com/office/drawing/2014/main" id="{00000000-0008-0000-0D00-0000F5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878" name="image17.jpg">
          <a:extLst>
            <a:ext uri="{FF2B5EF4-FFF2-40B4-BE49-F238E27FC236}">
              <a16:creationId xmlns:a16="http://schemas.microsoft.com/office/drawing/2014/main" id="{00000000-0008-0000-0D00-0000F6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79" name="image17.jpg">
          <a:extLst>
            <a:ext uri="{FF2B5EF4-FFF2-40B4-BE49-F238E27FC236}">
              <a16:creationId xmlns:a16="http://schemas.microsoft.com/office/drawing/2014/main" id="{00000000-0008-0000-0D00-0000F7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80" name="image17.jpg">
          <a:extLst>
            <a:ext uri="{FF2B5EF4-FFF2-40B4-BE49-F238E27FC236}">
              <a16:creationId xmlns:a16="http://schemas.microsoft.com/office/drawing/2014/main" id="{00000000-0008-0000-0D00-0000F8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81" name="image17.jpg">
          <a:extLst>
            <a:ext uri="{FF2B5EF4-FFF2-40B4-BE49-F238E27FC236}">
              <a16:creationId xmlns:a16="http://schemas.microsoft.com/office/drawing/2014/main" id="{00000000-0008-0000-0D00-0000F9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882" name="image17.jpg">
          <a:extLst>
            <a:ext uri="{FF2B5EF4-FFF2-40B4-BE49-F238E27FC236}">
              <a16:creationId xmlns:a16="http://schemas.microsoft.com/office/drawing/2014/main" id="{00000000-0008-0000-0D00-0000FA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83" name="image17.jpg">
          <a:extLst>
            <a:ext uri="{FF2B5EF4-FFF2-40B4-BE49-F238E27FC236}">
              <a16:creationId xmlns:a16="http://schemas.microsoft.com/office/drawing/2014/main" id="{00000000-0008-0000-0D00-0000FB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84" name="image17.jpg">
          <a:extLst>
            <a:ext uri="{FF2B5EF4-FFF2-40B4-BE49-F238E27FC236}">
              <a16:creationId xmlns:a16="http://schemas.microsoft.com/office/drawing/2014/main" id="{00000000-0008-0000-0D00-0000FC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85" name="image17.jpg">
          <a:extLst>
            <a:ext uri="{FF2B5EF4-FFF2-40B4-BE49-F238E27FC236}">
              <a16:creationId xmlns:a16="http://schemas.microsoft.com/office/drawing/2014/main" id="{00000000-0008-0000-0D00-0000FD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5886" name="image17.jpg">
          <a:extLst>
            <a:ext uri="{FF2B5EF4-FFF2-40B4-BE49-F238E27FC236}">
              <a16:creationId xmlns:a16="http://schemas.microsoft.com/office/drawing/2014/main" id="{00000000-0008-0000-0D00-0000FE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87" name="image17.jpg">
          <a:extLst>
            <a:ext uri="{FF2B5EF4-FFF2-40B4-BE49-F238E27FC236}">
              <a16:creationId xmlns:a16="http://schemas.microsoft.com/office/drawing/2014/main" id="{00000000-0008-0000-0D00-0000FF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88" name="image17.jpg">
          <a:extLst>
            <a:ext uri="{FF2B5EF4-FFF2-40B4-BE49-F238E27FC236}">
              <a16:creationId xmlns:a16="http://schemas.microsoft.com/office/drawing/2014/main" id="{00000000-0008-0000-0D00-000000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89" name="image17.jpg">
          <a:extLst>
            <a:ext uri="{FF2B5EF4-FFF2-40B4-BE49-F238E27FC236}">
              <a16:creationId xmlns:a16="http://schemas.microsoft.com/office/drawing/2014/main" id="{00000000-0008-0000-0D00-000001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5890" name="image17.jpg">
          <a:extLst>
            <a:ext uri="{FF2B5EF4-FFF2-40B4-BE49-F238E27FC236}">
              <a16:creationId xmlns:a16="http://schemas.microsoft.com/office/drawing/2014/main" id="{00000000-0008-0000-0D00-000002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91" name="image17.jpg">
          <a:extLst>
            <a:ext uri="{FF2B5EF4-FFF2-40B4-BE49-F238E27FC236}">
              <a16:creationId xmlns:a16="http://schemas.microsoft.com/office/drawing/2014/main" id="{00000000-0008-0000-0D00-000003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92" name="image17.jpg">
          <a:extLst>
            <a:ext uri="{FF2B5EF4-FFF2-40B4-BE49-F238E27FC236}">
              <a16:creationId xmlns:a16="http://schemas.microsoft.com/office/drawing/2014/main" id="{00000000-0008-0000-0D00-000004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93" name="image17.jpg">
          <a:extLst>
            <a:ext uri="{FF2B5EF4-FFF2-40B4-BE49-F238E27FC236}">
              <a16:creationId xmlns:a16="http://schemas.microsoft.com/office/drawing/2014/main" id="{00000000-0008-0000-0D00-000005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5894" name="image17.jpg">
          <a:extLst>
            <a:ext uri="{FF2B5EF4-FFF2-40B4-BE49-F238E27FC236}">
              <a16:creationId xmlns:a16="http://schemas.microsoft.com/office/drawing/2014/main" id="{00000000-0008-0000-0D00-000006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95" name="image17.jpg">
          <a:extLst>
            <a:ext uri="{FF2B5EF4-FFF2-40B4-BE49-F238E27FC236}">
              <a16:creationId xmlns:a16="http://schemas.microsoft.com/office/drawing/2014/main" id="{00000000-0008-0000-0D00-000007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96" name="image17.jpg">
          <a:extLst>
            <a:ext uri="{FF2B5EF4-FFF2-40B4-BE49-F238E27FC236}">
              <a16:creationId xmlns:a16="http://schemas.microsoft.com/office/drawing/2014/main" id="{00000000-0008-0000-0D00-000008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97" name="image17.jpg">
          <a:extLst>
            <a:ext uri="{FF2B5EF4-FFF2-40B4-BE49-F238E27FC236}">
              <a16:creationId xmlns:a16="http://schemas.microsoft.com/office/drawing/2014/main" id="{00000000-0008-0000-0D00-000009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5898" name="image17.jpg">
          <a:extLst>
            <a:ext uri="{FF2B5EF4-FFF2-40B4-BE49-F238E27FC236}">
              <a16:creationId xmlns:a16="http://schemas.microsoft.com/office/drawing/2014/main" id="{00000000-0008-0000-0D00-00000A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99" name="image17.jpg">
          <a:extLst>
            <a:ext uri="{FF2B5EF4-FFF2-40B4-BE49-F238E27FC236}">
              <a16:creationId xmlns:a16="http://schemas.microsoft.com/office/drawing/2014/main" id="{00000000-0008-0000-0D00-00000B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00" name="image17.jpg">
          <a:extLst>
            <a:ext uri="{FF2B5EF4-FFF2-40B4-BE49-F238E27FC236}">
              <a16:creationId xmlns:a16="http://schemas.microsoft.com/office/drawing/2014/main" id="{00000000-0008-0000-0D00-00000C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01" name="image17.jpg">
          <a:extLst>
            <a:ext uri="{FF2B5EF4-FFF2-40B4-BE49-F238E27FC236}">
              <a16:creationId xmlns:a16="http://schemas.microsoft.com/office/drawing/2014/main" id="{00000000-0008-0000-0D00-00000D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902" name="image17.jpg">
          <a:extLst>
            <a:ext uri="{FF2B5EF4-FFF2-40B4-BE49-F238E27FC236}">
              <a16:creationId xmlns:a16="http://schemas.microsoft.com/office/drawing/2014/main" id="{00000000-0008-0000-0D00-00000E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03" name="image17.jpg">
          <a:extLst>
            <a:ext uri="{FF2B5EF4-FFF2-40B4-BE49-F238E27FC236}">
              <a16:creationId xmlns:a16="http://schemas.microsoft.com/office/drawing/2014/main" id="{00000000-0008-0000-0D00-00000F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04" name="image17.jpg">
          <a:extLst>
            <a:ext uri="{FF2B5EF4-FFF2-40B4-BE49-F238E27FC236}">
              <a16:creationId xmlns:a16="http://schemas.microsoft.com/office/drawing/2014/main" id="{00000000-0008-0000-0D00-000010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905" name="image17.jpg">
          <a:extLst>
            <a:ext uri="{FF2B5EF4-FFF2-40B4-BE49-F238E27FC236}">
              <a16:creationId xmlns:a16="http://schemas.microsoft.com/office/drawing/2014/main" id="{00000000-0008-0000-0D00-000011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06" name="image17.jpg">
          <a:extLst>
            <a:ext uri="{FF2B5EF4-FFF2-40B4-BE49-F238E27FC236}">
              <a16:creationId xmlns:a16="http://schemas.microsoft.com/office/drawing/2014/main" id="{00000000-0008-0000-0D00-000012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07" name="image17.jpg">
          <a:extLst>
            <a:ext uri="{FF2B5EF4-FFF2-40B4-BE49-F238E27FC236}">
              <a16:creationId xmlns:a16="http://schemas.microsoft.com/office/drawing/2014/main" id="{00000000-0008-0000-0D00-000013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908" name="image17.jpg">
          <a:extLst>
            <a:ext uri="{FF2B5EF4-FFF2-40B4-BE49-F238E27FC236}">
              <a16:creationId xmlns:a16="http://schemas.microsoft.com/office/drawing/2014/main" id="{00000000-0008-0000-0D00-000014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09" name="image17.jpg">
          <a:extLst>
            <a:ext uri="{FF2B5EF4-FFF2-40B4-BE49-F238E27FC236}">
              <a16:creationId xmlns:a16="http://schemas.microsoft.com/office/drawing/2014/main" id="{00000000-0008-0000-0D00-000015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10" name="image17.jpg">
          <a:extLst>
            <a:ext uri="{FF2B5EF4-FFF2-40B4-BE49-F238E27FC236}">
              <a16:creationId xmlns:a16="http://schemas.microsoft.com/office/drawing/2014/main" id="{00000000-0008-0000-0D00-000016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911" name="image17.jpg">
          <a:extLst>
            <a:ext uri="{FF2B5EF4-FFF2-40B4-BE49-F238E27FC236}">
              <a16:creationId xmlns:a16="http://schemas.microsoft.com/office/drawing/2014/main" id="{00000000-0008-0000-0D00-000017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12" name="image17.jpg">
          <a:extLst>
            <a:ext uri="{FF2B5EF4-FFF2-40B4-BE49-F238E27FC236}">
              <a16:creationId xmlns:a16="http://schemas.microsoft.com/office/drawing/2014/main" id="{00000000-0008-0000-0D00-000018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13" name="image17.jpg">
          <a:extLst>
            <a:ext uri="{FF2B5EF4-FFF2-40B4-BE49-F238E27FC236}">
              <a16:creationId xmlns:a16="http://schemas.microsoft.com/office/drawing/2014/main" id="{00000000-0008-0000-0D00-000019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914" name="image17.jpg">
          <a:extLst>
            <a:ext uri="{FF2B5EF4-FFF2-40B4-BE49-F238E27FC236}">
              <a16:creationId xmlns:a16="http://schemas.microsoft.com/office/drawing/2014/main" id="{00000000-0008-0000-0D00-00001A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15" name="image17.jpg">
          <a:extLst>
            <a:ext uri="{FF2B5EF4-FFF2-40B4-BE49-F238E27FC236}">
              <a16:creationId xmlns:a16="http://schemas.microsoft.com/office/drawing/2014/main" id="{00000000-0008-0000-0D00-00001B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16" name="image17.jpg">
          <a:extLst>
            <a:ext uri="{FF2B5EF4-FFF2-40B4-BE49-F238E27FC236}">
              <a16:creationId xmlns:a16="http://schemas.microsoft.com/office/drawing/2014/main" id="{00000000-0008-0000-0D00-00001C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917" name="image17.jpg">
          <a:extLst>
            <a:ext uri="{FF2B5EF4-FFF2-40B4-BE49-F238E27FC236}">
              <a16:creationId xmlns:a16="http://schemas.microsoft.com/office/drawing/2014/main" id="{00000000-0008-0000-0D00-00001D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18" name="image17.jpg">
          <a:extLst>
            <a:ext uri="{FF2B5EF4-FFF2-40B4-BE49-F238E27FC236}">
              <a16:creationId xmlns:a16="http://schemas.microsoft.com/office/drawing/2014/main" id="{00000000-0008-0000-0D00-00001E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19" name="image17.jpg">
          <a:extLst>
            <a:ext uri="{FF2B5EF4-FFF2-40B4-BE49-F238E27FC236}">
              <a16:creationId xmlns:a16="http://schemas.microsoft.com/office/drawing/2014/main" id="{00000000-0008-0000-0D00-00001F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920" name="image17.jpg">
          <a:extLst>
            <a:ext uri="{FF2B5EF4-FFF2-40B4-BE49-F238E27FC236}">
              <a16:creationId xmlns:a16="http://schemas.microsoft.com/office/drawing/2014/main" id="{00000000-0008-0000-0D00-000020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21" name="image17.jpg">
          <a:extLst>
            <a:ext uri="{FF2B5EF4-FFF2-40B4-BE49-F238E27FC236}">
              <a16:creationId xmlns:a16="http://schemas.microsoft.com/office/drawing/2014/main" id="{00000000-0008-0000-0D00-000021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22" name="image17.jpg">
          <a:extLst>
            <a:ext uri="{FF2B5EF4-FFF2-40B4-BE49-F238E27FC236}">
              <a16:creationId xmlns:a16="http://schemas.microsoft.com/office/drawing/2014/main" id="{00000000-0008-0000-0D00-000022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923" name="image17.jpg">
          <a:extLst>
            <a:ext uri="{FF2B5EF4-FFF2-40B4-BE49-F238E27FC236}">
              <a16:creationId xmlns:a16="http://schemas.microsoft.com/office/drawing/2014/main" id="{00000000-0008-0000-0D00-000023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24" name="image17.jpg">
          <a:extLst>
            <a:ext uri="{FF2B5EF4-FFF2-40B4-BE49-F238E27FC236}">
              <a16:creationId xmlns:a16="http://schemas.microsoft.com/office/drawing/2014/main" id="{00000000-0008-0000-0D00-000024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25" name="image17.jpg">
          <a:extLst>
            <a:ext uri="{FF2B5EF4-FFF2-40B4-BE49-F238E27FC236}">
              <a16:creationId xmlns:a16="http://schemas.microsoft.com/office/drawing/2014/main" id="{00000000-0008-0000-0D00-000025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926" name="image17.jpg">
          <a:extLst>
            <a:ext uri="{FF2B5EF4-FFF2-40B4-BE49-F238E27FC236}">
              <a16:creationId xmlns:a16="http://schemas.microsoft.com/office/drawing/2014/main" id="{00000000-0008-0000-0D00-000026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27" name="image17.jpg">
          <a:extLst>
            <a:ext uri="{FF2B5EF4-FFF2-40B4-BE49-F238E27FC236}">
              <a16:creationId xmlns:a16="http://schemas.microsoft.com/office/drawing/2014/main" id="{00000000-0008-0000-0D00-000027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28" name="image17.jpg">
          <a:extLst>
            <a:ext uri="{FF2B5EF4-FFF2-40B4-BE49-F238E27FC236}">
              <a16:creationId xmlns:a16="http://schemas.microsoft.com/office/drawing/2014/main" id="{00000000-0008-0000-0D00-000028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929" name="image17.jpg">
          <a:extLst>
            <a:ext uri="{FF2B5EF4-FFF2-40B4-BE49-F238E27FC236}">
              <a16:creationId xmlns:a16="http://schemas.microsoft.com/office/drawing/2014/main" id="{00000000-0008-0000-0D00-000029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30" name="image17.jpg">
          <a:extLst>
            <a:ext uri="{FF2B5EF4-FFF2-40B4-BE49-F238E27FC236}">
              <a16:creationId xmlns:a16="http://schemas.microsoft.com/office/drawing/2014/main" id="{00000000-0008-0000-0D00-00002A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31" name="image17.jpg">
          <a:extLst>
            <a:ext uri="{FF2B5EF4-FFF2-40B4-BE49-F238E27FC236}">
              <a16:creationId xmlns:a16="http://schemas.microsoft.com/office/drawing/2014/main" id="{00000000-0008-0000-0D00-00002B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932" name="image17.jpg">
          <a:extLst>
            <a:ext uri="{FF2B5EF4-FFF2-40B4-BE49-F238E27FC236}">
              <a16:creationId xmlns:a16="http://schemas.microsoft.com/office/drawing/2014/main" id="{00000000-0008-0000-0D00-00002C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33" name="image17.jpg">
          <a:extLst>
            <a:ext uri="{FF2B5EF4-FFF2-40B4-BE49-F238E27FC236}">
              <a16:creationId xmlns:a16="http://schemas.microsoft.com/office/drawing/2014/main" id="{00000000-0008-0000-0D00-00002D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34" name="image17.jpg">
          <a:extLst>
            <a:ext uri="{FF2B5EF4-FFF2-40B4-BE49-F238E27FC236}">
              <a16:creationId xmlns:a16="http://schemas.microsoft.com/office/drawing/2014/main" id="{00000000-0008-0000-0D00-00002E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935" name="image17.jpg">
          <a:extLst>
            <a:ext uri="{FF2B5EF4-FFF2-40B4-BE49-F238E27FC236}">
              <a16:creationId xmlns:a16="http://schemas.microsoft.com/office/drawing/2014/main" id="{00000000-0008-0000-0D00-00002F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36" name="image17.jpg">
          <a:extLst>
            <a:ext uri="{FF2B5EF4-FFF2-40B4-BE49-F238E27FC236}">
              <a16:creationId xmlns:a16="http://schemas.microsoft.com/office/drawing/2014/main" id="{00000000-0008-0000-0D00-000030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37" name="image17.jpg">
          <a:extLst>
            <a:ext uri="{FF2B5EF4-FFF2-40B4-BE49-F238E27FC236}">
              <a16:creationId xmlns:a16="http://schemas.microsoft.com/office/drawing/2014/main" id="{00000000-0008-0000-0D00-000031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938" name="image17.jpg">
          <a:extLst>
            <a:ext uri="{FF2B5EF4-FFF2-40B4-BE49-F238E27FC236}">
              <a16:creationId xmlns:a16="http://schemas.microsoft.com/office/drawing/2014/main" id="{00000000-0008-0000-0D00-000032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90550"/>
    <xdr:pic>
      <xdr:nvPicPr>
        <xdr:cNvPr id="5939" name="image3.png">
          <a:extLst>
            <a:ext uri="{FF2B5EF4-FFF2-40B4-BE49-F238E27FC236}">
              <a16:creationId xmlns:a16="http://schemas.microsoft.com/office/drawing/2014/main" id="{00000000-0008-0000-0D00-000033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940" name="image17.jpg">
          <a:extLst>
            <a:ext uri="{FF2B5EF4-FFF2-40B4-BE49-F238E27FC236}">
              <a16:creationId xmlns:a16="http://schemas.microsoft.com/office/drawing/2014/main" id="{00000000-0008-0000-0D00-000034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941" name="image3.png">
          <a:extLst>
            <a:ext uri="{FF2B5EF4-FFF2-40B4-BE49-F238E27FC236}">
              <a16:creationId xmlns:a16="http://schemas.microsoft.com/office/drawing/2014/main" id="{00000000-0008-0000-0D00-000035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942" name="image17.jpg">
          <a:extLst>
            <a:ext uri="{FF2B5EF4-FFF2-40B4-BE49-F238E27FC236}">
              <a16:creationId xmlns:a16="http://schemas.microsoft.com/office/drawing/2014/main" id="{00000000-0008-0000-0D00-000036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943" name="image3.png">
          <a:extLst>
            <a:ext uri="{FF2B5EF4-FFF2-40B4-BE49-F238E27FC236}">
              <a16:creationId xmlns:a16="http://schemas.microsoft.com/office/drawing/2014/main" id="{00000000-0008-0000-0D00-000037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944" name="image17.jpg">
          <a:extLst>
            <a:ext uri="{FF2B5EF4-FFF2-40B4-BE49-F238E27FC236}">
              <a16:creationId xmlns:a16="http://schemas.microsoft.com/office/drawing/2014/main" id="{00000000-0008-0000-0D00-000038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945" name="image3.png">
          <a:extLst>
            <a:ext uri="{FF2B5EF4-FFF2-40B4-BE49-F238E27FC236}">
              <a16:creationId xmlns:a16="http://schemas.microsoft.com/office/drawing/2014/main" id="{00000000-0008-0000-0D00-000039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946" name="image17.jpg">
          <a:extLst>
            <a:ext uri="{FF2B5EF4-FFF2-40B4-BE49-F238E27FC236}">
              <a16:creationId xmlns:a16="http://schemas.microsoft.com/office/drawing/2014/main" id="{00000000-0008-0000-0D00-00003A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90550"/>
    <xdr:pic>
      <xdr:nvPicPr>
        <xdr:cNvPr id="5947" name="image3.png">
          <a:extLst>
            <a:ext uri="{FF2B5EF4-FFF2-40B4-BE49-F238E27FC236}">
              <a16:creationId xmlns:a16="http://schemas.microsoft.com/office/drawing/2014/main" id="{00000000-0008-0000-0D00-00003B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948" name="image17.jpg">
          <a:extLst>
            <a:ext uri="{FF2B5EF4-FFF2-40B4-BE49-F238E27FC236}">
              <a16:creationId xmlns:a16="http://schemas.microsoft.com/office/drawing/2014/main" id="{00000000-0008-0000-0D00-00003C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949" name="image3.png">
          <a:extLst>
            <a:ext uri="{FF2B5EF4-FFF2-40B4-BE49-F238E27FC236}">
              <a16:creationId xmlns:a16="http://schemas.microsoft.com/office/drawing/2014/main" id="{00000000-0008-0000-0D00-00003D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950" name="image17.jpg">
          <a:extLst>
            <a:ext uri="{FF2B5EF4-FFF2-40B4-BE49-F238E27FC236}">
              <a16:creationId xmlns:a16="http://schemas.microsoft.com/office/drawing/2014/main" id="{00000000-0008-0000-0D00-00003E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951" name="image3.png">
          <a:extLst>
            <a:ext uri="{FF2B5EF4-FFF2-40B4-BE49-F238E27FC236}">
              <a16:creationId xmlns:a16="http://schemas.microsoft.com/office/drawing/2014/main" id="{00000000-0008-0000-0D00-00003F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952" name="image17.jpg">
          <a:extLst>
            <a:ext uri="{FF2B5EF4-FFF2-40B4-BE49-F238E27FC236}">
              <a16:creationId xmlns:a16="http://schemas.microsoft.com/office/drawing/2014/main" id="{00000000-0008-0000-0D00-000040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953" name="image3.png">
          <a:extLst>
            <a:ext uri="{FF2B5EF4-FFF2-40B4-BE49-F238E27FC236}">
              <a16:creationId xmlns:a16="http://schemas.microsoft.com/office/drawing/2014/main" id="{00000000-0008-0000-0D00-000041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57225"/>
    <xdr:pic>
      <xdr:nvPicPr>
        <xdr:cNvPr id="5954" name="image17.jpg">
          <a:extLst>
            <a:ext uri="{FF2B5EF4-FFF2-40B4-BE49-F238E27FC236}">
              <a16:creationId xmlns:a16="http://schemas.microsoft.com/office/drawing/2014/main" id="{00000000-0008-0000-0D00-000042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81025"/>
    <xdr:pic>
      <xdr:nvPicPr>
        <xdr:cNvPr id="5955" name="image3.png">
          <a:extLst>
            <a:ext uri="{FF2B5EF4-FFF2-40B4-BE49-F238E27FC236}">
              <a16:creationId xmlns:a16="http://schemas.microsoft.com/office/drawing/2014/main" id="{00000000-0008-0000-0D00-000043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956" name="image17.jpg">
          <a:extLst>
            <a:ext uri="{FF2B5EF4-FFF2-40B4-BE49-F238E27FC236}">
              <a16:creationId xmlns:a16="http://schemas.microsoft.com/office/drawing/2014/main" id="{00000000-0008-0000-0D00-000044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957" name="image3.png">
          <a:extLst>
            <a:ext uri="{FF2B5EF4-FFF2-40B4-BE49-F238E27FC236}">
              <a16:creationId xmlns:a16="http://schemas.microsoft.com/office/drawing/2014/main" id="{00000000-0008-0000-0D00-000045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958" name="image17.jpg">
          <a:extLst>
            <a:ext uri="{FF2B5EF4-FFF2-40B4-BE49-F238E27FC236}">
              <a16:creationId xmlns:a16="http://schemas.microsoft.com/office/drawing/2014/main" id="{00000000-0008-0000-0D00-000046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959" name="image3.png">
          <a:extLst>
            <a:ext uri="{FF2B5EF4-FFF2-40B4-BE49-F238E27FC236}">
              <a16:creationId xmlns:a16="http://schemas.microsoft.com/office/drawing/2014/main" id="{00000000-0008-0000-0D00-000047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960" name="image17.jpg">
          <a:extLst>
            <a:ext uri="{FF2B5EF4-FFF2-40B4-BE49-F238E27FC236}">
              <a16:creationId xmlns:a16="http://schemas.microsoft.com/office/drawing/2014/main" id="{00000000-0008-0000-0D00-000048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961" name="image3.png">
          <a:extLst>
            <a:ext uri="{FF2B5EF4-FFF2-40B4-BE49-F238E27FC236}">
              <a16:creationId xmlns:a16="http://schemas.microsoft.com/office/drawing/2014/main" id="{00000000-0008-0000-0D00-000049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57225"/>
    <xdr:pic>
      <xdr:nvPicPr>
        <xdr:cNvPr id="5962" name="image17.jpg">
          <a:extLst>
            <a:ext uri="{FF2B5EF4-FFF2-40B4-BE49-F238E27FC236}">
              <a16:creationId xmlns:a16="http://schemas.microsoft.com/office/drawing/2014/main" id="{00000000-0008-0000-0D00-00004A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81025"/>
    <xdr:pic>
      <xdr:nvPicPr>
        <xdr:cNvPr id="5963" name="image3.png">
          <a:extLst>
            <a:ext uri="{FF2B5EF4-FFF2-40B4-BE49-F238E27FC236}">
              <a16:creationId xmlns:a16="http://schemas.microsoft.com/office/drawing/2014/main" id="{00000000-0008-0000-0D00-00004B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964" name="image17.jpg">
          <a:extLst>
            <a:ext uri="{FF2B5EF4-FFF2-40B4-BE49-F238E27FC236}">
              <a16:creationId xmlns:a16="http://schemas.microsoft.com/office/drawing/2014/main" id="{00000000-0008-0000-0D00-00004C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965" name="image3.png">
          <a:extLst>
            <a:ext uri="{FF2B5EF4-FFF2-40B4-BE49-F238E27FC236}">
              <a16:creationId xmlns:a16="http://schemas.microsoft.com/office/drawing/2014/main" id="{00000000-0008-0000-0D00-00004D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966" name="image17.jpg">
          <a:extLst>
            <a:ext uri="{FF2B5EF4-FFF2-40B4-BE49-F238E27FC236}">
              <a16:creationId xmlns:a16="http://schemas.microsoft.com/office/drawing/2014/main" id="{00000000-0008-0000-0D00-00004E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967" name="image3.png">
          <a:extLst>
            <a:ext uri="{FF2B5EF4-FFF2-40B4-BE49-F238E27FC236}">
              <a16:creationId xmlns:a16="http://schemas.microsoft.com/office/drawing/2014/main" id="{00000000-0008-0000-0D00-00004F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968" name="image17.jpg">
          <a:extLst>
            <a:ext uri="{FF2B5EF4-FFF2-40B4-BE49-F238E27FC236}">
              <a16:creationId xmlns:a16="http://schemas.microsoft.com/office/drawing/2014/main" id="{00000000-0008-0000-0D00-000050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969" name="image3.png">
          <a:extLst>
            <a:ext uri="{FF2B5EF4-FFF2-40B4-BE49-F238E27FC236}">
              <a16:creationId xmlns:a16="http://schemas.microsoft.com/office/drawing/2014/main" id="{00000000-0008-0000-0D00-000051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970" name="image17.jpg">
          <a:extLst>
            <a:ext uri="{FF2B5EF4-FFF2-40B4-BE49-F238E27FC236}">
              <a16:creationId xmlns:a16="http://schemas.microsoft.com/office/drawing/2014/main" id="{00000000-0008-0000-0D00-000052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5971" name="image3.png">
          <a:extLst>
            <a:ext uri="{FF2B5EF4-FFF2-40B4-BE49-F238E27FC236}">
              <a16:creationId xmlns:a16="http://schemas.microsoft.com/office/drawing/2014/main" id="{00000000-0008-0000-0D00-000053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972" name="image17.jpg">
          <a:extLst>
            <a:ext uri="{FF2B5EF4-FFF2-40B4-BE49-F238E27FC236}">
              <a16:creationId xmlns:a16="http://schemas.microsoft.com/office/drawing/2014/main" id="{00000000-0008-0000-0D00-000054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973" name="image3.png">
          <a:extLst>
            <a:ext uri="{FF2B5EF4-FFF2-40B4-BE49-F238E27FC236}">
              <a16:creationId xmlns:a16="http://schemas.microsoft.com/office/drawing/2014/main" id="{00000000-0008-0000-0D00-000055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974" name="image17.jpg">
          <a:extLst>
            <a:ext uri="{FF2B5EF4-FFF2-40B4-BE49-F238E27FC236}">
              <a16:creationId xmlns:a16="http://schemas.microsoft.com/office/drawing/2014/main" id="{00000000-0008-0000-0D00-000056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975" name="image3.png">
          <a:extLst>
            <a:ext uri="{FF2B5EF4-FFF2-40B4-BE49-F238E27FC236}">
              <a16:creationId xmlns:a16="http://schemas.microsoft.com/office/drawing/2014/main" id="{00000000-0008-0000-0D00-000057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976" name="image17.jpg">
          <a:extLst>
            <a:ext uri="{FF2B5EF4-FFF2-40B4-BE49-F238E27FC236}">
              <a16:creationId xmlns:a16="http://schemas.microsoft.com/office/drawing/2014/main" id="{00000000-0008-0000-0D00-000058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977" name="image3.png">
          <a:extLst>
            <a:ext uri="{FF2B5EF4-FFF2-40B4-BE49-F238E27FC236}">
              <a16:creationId xmlns:a16="http://schemas.microsoft.com/office/drawing/2014/main" id="{00000000-0008-0000-0D00-000059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978" name="image17.jpg">
          <a:extLst>
            <a:ext uri="{FF2B5EF4-FFF2-40B4-BE49-F238E27FC236}">
              <a16:creationId xmlns:a16="http://schemas.microsoft.com/office/drawing/2014/main" id="{00000000-0008-0000-0D00-00005A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5979" name="image3.png">
          <a:extLst>
            <a:ext uri="{FF2B5EF4-FFF2-40B4-BE49-F238E27FC236}">
              <a16:creationId xmlns:a16="http://schemas.microsoft.com/office/drawing/2014/main" id="{00000000-0008-0000-0D00-00005B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980" name="image17.jpg">
          <a:extLst>
            <a:ext uri="{FF2B5EF4-FFF2-40B4-BE49-F238E27FC236}">
              <a16:creationId xmlns:a16="http://schemas.microsoft.com/office/drawing/2014/main" id="{00000000-0008-0000-0D00-00005C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981" name="image3.png">
          <a:extLst>
            <a:ext uri="{FF2B5EF4-FFF2-40B4-BE49-F238E27FC236}">
              <a16:creationId xmlns:a16="http://schemas.microsoft.com/office/drawing/2014/main" id="{00000000-0008-0000-0D00-00005D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982" name="image17.jpg">
          <a:extLst>
            <a:ext uri="{FF2B5EF4-FFF2-40B4-BE49-F238E27FC236}">
              <a16:creationId xmlns:a16="http://schemas.microsoft.com/office/drawing/2014/main" id="{00000000-0008-0000-0D00-00005E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983" name="image3.png">
          <a:extLst>
            <a:ext uri="{FF2B5EF4-FFF2-40B4-BE49-F238E27FC236}">
              <a16:creationId xmlns:a16="http://schemas.microsoft.com/office/drawing/2014/main" id="{00000000-0008-0000-0D00-00005F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984" name="image17.jpg">
          <a:extLst>
            <a:ext uri="{FF2B5EF4-FFF2-40B4-BE49-F238E27FC236}">
              <a16:creationId xmlns:a16="http://schemas.microsoft.com/office/drawing/2014/main" id="{00000000-0008-0000-0D00-000060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985" name="image3.png">
          <a:extLst>
            <a:ext uri="{FF2B5EF4-FFF2-40B4-BE49-F238E27FC236}">
              <a16:creationId xmlns:a16="http://schemas.microsoft.com/office/drawing/2014/main" id="{00000000-0008-0000-0D00-000061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986" name="image17.jpg">
          <a:extLst>
            <a:ext uri="{FF2B5EF4-FFF2-40B4-BE49-F238E27FC236}">
              <a16:creationId xmlns:a16="http://schemas.microsoft.com/office/drawing/2014/main" id="{00000000-0008-0000-0D00-000062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5987" name="image3.png">
          <a:extLst>
            <a:ext uri="{FF2B5EF4-FFF2-40B4-BE49-F238E27FC236}">
              <a16:creationId xmlns:a16="http://schemas.microsoft.com/office/drawing/2014/main" id="{00000000-0008-0000-0D00-000063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988" name="image17.jpg">
          <a:extLst>
            <a:ext uri="{FF2B5EF4-FFF2-40B4-BE49-F238E27FC236}">
              <a16:creationId xmlns:a16="http://schemas.microsoft.com/office/drawing/2014/main" id="{00000000-0008-0000-0D00-000064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989" name="image3.png">
          <a:extLst>
            <a:ext uri="{FF2B5EF4-FFF2-40B4-BE49-F238E27FC236}">
              <a16:creationId xmlns:a16="http://schemas.microsoft.com/office/drawing/2014/main" id="{00000000-0008-0000-0D00-000065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990" name="image17.jpg">
          <a:extLst>
            <a:ext uri="{FF2B5EF4-FFF2-40B4-BE49-F238E27FC236}">
              <a16:creationId xmlns:a16="http://schemas.microsoft.com/office/drawing/2014/main" id="{00000000-0008-0000-0D00-000066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991" name="image3.png">
          <a:extLst>
            <a:ext uri="{FF2B5EF4-FFF2-40B4-BE49-F238E27FC236}">
              <a16:creationId xmlns:a16="http://schemas.microsoft.com/office/drawing/2014/main" id="{00000000-0008-0000-0D00-000067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992" name="image17.jpg">
          <a:extLst>
            <a:ext uri="{FF2B5EF4-FFF2-40B4-BE49-F238E27FC236}">
              <a16:creationId xmlns:a16="http://schemas.microsoft.com/office/drawing/2014/main" id="{00000000-0008-0000-0D00-000068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993" name="image3.png">
          <a:extLst>
            <a:ext uri="{FF2B5EF4-FFF2-40B4-BE49-F238E27FC236}">
              <a16:creationId xmlns:a16="http://schemas.microsoft.com/office/drawing/2014/main" id="{00000000-0008-0000-0D00-000069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994" name="image17.jpg">
          <a:extLst>
            <a:ext uri="{FF2B5EF4-FFF2-40B4-BE49-F238E27FC236}">
              <a16:creationId xmlns:a16="http://schemas.microsoft.com/office/drawing/2014/main" id="{00000000-0008-0000-0D00-00006A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5995" name="image3.png">
          <a:extLst>
            <a:ext uri="{FF2B5EF4-FFF2-40B4-BE49-F238E27FC236}">
              <a16:creationId xmlns:a16="http://schemas.microsoft.com/office/drawing/2014/main" id="{00000000-0008-0000-0D00-00006B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996" name="image17.jpg">
          <a:extLst>
            <a:ext uri="{FF2B5EF4-FFF2-40B4-BE49-F238E27FC236}">
              <a16:creationId xmlns:a16="http://schemas.microsoft.com/office/drawing/2014/main" id="{00000000-0008-0000-0D00-00006C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997" name="image3.png">
          <a:extLst>
            <a:ext uri="{FF2B5EF4-FFF2-40B4-BE49-F238E27FC236}">
              <a16:creationId xmlns:a16="http://schemas.microsoft.com/office/drawing/2014/main" id="{00000000-0008-0000-0D00-00006D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998" name="image17.jpg">
          <a:extLst>
            <a:ext uri="{FF2B5EF4-FFF2-40B4-BE49-F238E27FC236}">
              <a16:creationId xmlns:a16="http://schemas.microsoft.com/office/drawing/2014/main" id="{00000000-0008-0000-0D00-00006E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999" name="image3.png">
          <a:extLst>
            <a:ext uri="{FF2B5EF4-FFF2-40B4-BE49-F238E27FC236}">
              <a16:creationId xmlns:a16="http://schemas.microsoft.com/office/drawing/2014/main" id="{00000000-0008-0000-0D00-00006F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000" name="image17.jpg">
          <a:extLst>
            <a:ext uri="{FF2B5EF4-FFF2-40B4-BE49-F238E27FC236}">
              <a16:creationId xmlns:a16="http://schemas.microsoft.com/office/drawing/2014/main" id="{00000000-0008-0000-0D00-000070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001" name="image3.png">
          <a:extLst>
            <a:ext uri="{FF2B5EF4-FFF2-40B4-BE49-F238E27FC236}">
              <a16:creationId xmlns:a16="http://schemas.microsoft.com/office/drawing/2014/main" id="{00000000-0008-0000-0D00-000071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002" name="image17.jpg">
          <a:extLst>
            <a:ext uri="{FF2B5EF4-FFF2-40B4-BE49-F238E27FC236}">
              <a16:creationId xmlns:a16="http://schemas.microsoft.com/office/drawing/2014/main" id="{00000000-0008-0000-0D00-000072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003" name="image3.png">
          <a:extLst>
            <a:ext uri="{FF2B5EF4-FFF2-40B4-BE49-F238E27FC236}">
              <a16:creationId xmlns:a16="http://schemas.microsoft.com/office/drawing/2014/main" id="{00000000-0008-0000-0D00-000073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004" name="image17.jpg">
          <a:extLst>
            <a:ext uri="{FF2B5EF4-FFF2-40B4-BE49-F238E27FC236}">
              <a16:creationId xmlns:a16="http://schemas.microsoft.com/office/drawing/2014/main" id="{00000000-0008-0000-0D00-000074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005" name="image3.png">
          <a:extLst>
            <a:ext uri="{FF2B5EF4-FFF2-40B4-BE49-F238E27FC236}">
              <a16:creationId xmlns:a16="http://schemas.microsoft.com/office/drawing/2014/main" id="{00000000-0008-0000-0D00-000075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006" name="image17.jpg">
          <a:extLst>
            <a:ext uri="{FF2B5EF4-FFF2-40B4-BE49-F238E27FC236}">
              <a16:creationId xmlns:a16="http://schemas.microsoft.com/office/drawing/2014/main" id="{00000000-0008-0000-0D00-000076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007" name="image3.png">
          <a:extLst>
            <a:ext uri="{FF2B5EF4-FFF2-40B4-BE49-F238E27FC236}">
              <a16:creationId xmlns:a16="http://schemas.microsoft.com/office/drawing/2014/main" id="{00000000-0008-0000-0D00-000077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008" name="image17.jpg">
          <a:extLst>
            <a:ext uri="{FF2B5EF4-FFF2-40B4-BE49-F238E27FC236}">
              <a16:creationId xmlns:a16="http://schemas.microsoft.com/office/drawing/2014/main" id="{00000000-0008-0000-0D00-000078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009" name="image3.png">
          <a:extLst>
            <a:ext uri="{FF2B5EF4-FFF2-40B4-BE49-F238E27FC236}">
              <a16:creationId xmlns:a16="http://schemas.microsoft.com/office/drawing/2014/main" id="{00000000-0008-0000-0D00-000079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010" name="image17.jpg">
          <a:extLst>
            <a:ext uri="{FF2B5EF4-FFF2-40B4-BE49-F238E27FC236}">
              <a16:creationId xmlns:a16="http://schemas.microsoft.com/office/drawing/2014/main" id="{00000000-0008-0000-0D00-00007A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011" name="image3.png">
          <a:extLst>
            <a:ext uri="{FF2B5EF4-FFF2-40B4-BE49-F238E27FC236}">
              <a16:creationId xmlns:a16="http://schemas.microsoft.com/office/drawing/2014/main" id="{00000000-0008-0000-0D00-00007B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012" name="image17.jpg">
          <a:extLst>
            <a:ext uri="{FF2B5EF4-FFF2-40B4-BE49-F238E27FC236}">
              <a16:creationId xmlns:a16="http://schemas.microsoft.com/office/drawing/2014/main" id="{00000000-0008-0000-0D00-00007C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013" name="image3.png">
          <a:extLst>
            <a:ext uri="{FF2B5EF4-FFF2-40B4-BE49-F238E27FC236}">
              <a16:creationId xmlns:a16="http://schemas.microsoft.com/office/drawing/2014/main" id="{00000000-0008-0000-0D00-00007D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014" name="image17.jpg">
          <a:extLst>
            <a:ext uri="{FF2B5EF4-FFF2-40B4-BE49-F238E27FC236}">
              <a16:creationId xmlns:a16="http://schemas.microsoft.com/office/drawing/2014/main" id="{00000000-0008-0000-0D00-00007E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015" name="image3.png">
          <a:extLst>
            <a:ext uri="{FF2B5EF4-FFF2-40B4-BE49-F238E27FC236}">
              <a16:creationId xmlns:a16="http://schemas.microsoft.com/office/drawing/2014/main" id="{00000000-0008-0000-0D00-00007F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016" name="image17.jpg">
          <a:extLst>
            <a:ext uri="{FF2B5EF4-FFF2-40B4-BE49-F238E27FC236}">
              <a16:creationId xmlns:a16="http://schemas.microsoft.com/office/drawing/2014/main" id="{00000000-0008-0000-0D00-000080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017" name="image3.png">
          <a:extLst>
            <a:ext uri="{FF2B5EF4-FFF2-40B4-BE49-F238E27FC236}">
              <a16:creationId xmlns:a16="http://schemas.microsoft.com/office/drawing/2014/main" id="{00000000-0008-0000-0D00-000081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018" name="image17.jpg">
          <a:extLst>
            <a:ext uri="{FF2B5EF4-FFF2-40B4-BE49-F238E27FC236}">
              <a16:creationId xmlns:a16="http://schemas.microsoft.com/office/drawing/2014/main" id="{00000000-0008-0000-0D00-000082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019" name="image3.png">
          <a:extLst>
            <a:ext uri="{FF2B5EF4-FFF2-40B4-BE49-F238E27FC236}">
              <a16:creationId xmlns:a16="http://schemas.microsoft.com/office/drawing/2014/main" id="{00000000-0008-0000-0D00-000083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020" name="image17.jpg">
          <a:extLst>
            <a:ext uri="{FF2B5EF4-FFF2-40B4-BE49-F238E27FC236}">
              <a16:creationId xmlns:a16="http://schemas.microsoft.com/office/drawing/2014/main" id="{00000000-0008-0000-0D00-000084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021" name="image3.png">
          <a:extLst>
            <a:ext uri="{FF2B5EF4-FFF2-40B4-BE49-F238E27FC236}">
              <a16:creationId xmlns:a16="http://schemas.microsoft.com/office/drawing/2014/main" id="{00000000-0008-0000-0D00-000085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022" name="image17.jpg">
          <a:extLst>
            <a:ext uri="{FF2B5EF4-FFF2-40B4-BE49-F238E27FC236}">
              <a16:creationId xmlns:a16="http://schemas.microsoft.com/office/drawing/2014/main" id="{00000000-0008-0000-0D00-000086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023" name="image3.png">
          <a:extLst>
            <a:ext uri="{FF2B5EF4-FFF2-40B4-BE49-F238E27FC236}">
              <a16:creationId xmlns:a16="http://schemas.microsoft.com/office/drawing/2014/main" id="{00000000-0008-0000-0D00-000087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024" name="image17.jpg">
          <a:extLst>
            <a:ext uri="{FF2B5EF4-FFF2-40B4-BE49-F238E27FC236}">
              <a16:creationId xmlns:a16="http://schemas.microsoft.com/office/drawing/2014/main" id="{00000000-0008-0000-0D00-000088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025" name="image3.png">
          <a:extLst>
            <a:ext uri="{FF2B5EF4-FFF2-40B4-BE49-F238E27FC236}">
              <a16:creationId xmlns:a16="http://schemas.microsoft.com/office/drawing/2014/main" id="{00000000-0008-0000-0D00-000089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026" name="image17.jpg">
          <a:extLst>
            <a:ext uri="{FF2B5EF4-FFF2-40B4-BE49-F238E27FC236}">
              <a16:creationId xmlns:a16="http://schemas.microsoft.com/office/drawing/2014/main" id="{00000000-0008-0000-0D00-00008A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027" name="image3.png">
          <a:extLst>
            <a:ext uri="{FF2B5EF4-FFF2-40B4-BE49-F238E27FC236}">
              <a16:creationId xmlns:a16="http://schemas.microsoft.com/office/drawing/2014/main" id="{00000000-0008-0000-0D00-00008B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028" name="image17.jpg">
          <a:extLst>
            <a:ext uri="{FF2B5EF4-FFF2-40B4-BE49-F238E27FC236}">
              <a16:creationId xmlns:a16="http://schemas.microsoft.com/office/drawing/2014/main" id="{00000000-0008-0000-0D00-00008C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029" name="image3.png">
          <a:extLst>
            <a:ext uri="{FF2B5EF4-FFF2-40B4-BE49-F238E27FC236}">
              <a16:creationId xmlns:a16="http://schemas.microsoft.com/office/drawing/2014/main" id="{00000000-0008-0000-0D00-00008D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030" name="image17.jpg">
          <a:extLst>
            <a:ext uri="{FF2B5EF4-FFF2-40B4-BE49-F238E27FC236}">
              <a16:creationId xmlns:a16="http://schemas.microsoft.com/office/drawing/2014/main" id="{00000000-0008-0000-0D00-00008E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031" name="image3.png">
          <a:extLst>
            <a:ext uri="{FF2B5EF4-FFF2-40B4-BE49-F238E27FC236}">
              <a16:creationId xmlns:a16="http://schemas.microsoft.com/office/drawing/2014/main" id="{00000000-0008-0000-0D00-00008F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032" name="image17.jpg">
          <a:extLst>
            <a:ext uri="{FF2B5EF4-FFF2-40B4-BE49-F238E27FC236}">
              <a16:creationId xmlns:a16="http://schemas.microsoft.com/office/drawing/2014/main" id="{00000000-0008-0000-0D00-000090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033" name="image3.png">
          <a:extLst>
            <a:ext uri="{FF2B5EF4-FFF2-40B4-BE49-F238E27FC236}">
              <a16:creationId xmlns:a16="http://schemas.microsoft.com/office/drawing/2014/main" id="{00000000-0008-0000-0D00-000091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034" name="image17.jpg">
          <a:extLst>
            <a:ext uri="{FF2B5EF4-FFF2-40B4-BE49-F238E27FC236}">
              <a16:creationId xmlns:a16="http://schemas.microsoft.com/office/drawing/2014/main" id="{00000000-0008-0000-0D00-000092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035" name="image3.png">
          <a:extLst>
            <a:ext uri="{FF2B5EF4-FFF2-40B4-BE49-F238E27FC236}">
              <a16:creationId xmlns:a16="http://schemas.microsoft.com/office/drawing/2014/main" id="{00000000-0008-0000-0D00-000093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036" name="image17.jpg">
          <a:extLst>
            <a:ext uri="{FF2B5EF4-FFF2-40B4-BE49-F238E27FC236}">
              <a16:creationId xmlns:a16="http://schemas.microsoft.com/office/drawing/2014/main" id="{00000000-0008-0000-0D00-000094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037" name="image3.png">
          <a:extLst>
            <a:ext uri="{FF2B5EF4-FFF2-40B4-BE49-F238E27FC236}">
              <a16:creationId xmlns:a16="http://schemas.microsoft.com/office/drawing/2014/main" id="{00000000-0008-0000-0D00-000095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038" name="image17.jpg">
          <a:extLst>
            <a:ext uri="{FF2B5EF4-FFF2-40B4-BE49-F238E27FC236}">
              <a16:creationId xmlns:a16="http://schemas.microsoft.com/office/drawing/2014/main" id="{00000000-0008-0000-0D00-000096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039" name="image3.png">
          <a:extLst>
            <a:ext uri="{FF2B5EF4-FFF2-40B4-BE49-F238E27FC236}">
              <a16:creationId xmlns:a16="http://schemas.microsoft.com/office/drawing/2014/main" id="{00000000-0008-0000-0D00-000097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040" name="image17.jpg">
          <a:extLst>
            <a:ext uri="{FF2B5EF4-FFF2-40B4-BE49-F238E27FC236}">
              <a16:creationId xmlns:a16="http://schemas.microsoft.com/office/drawing/2014/main" id="{00000000-0008-0000-0D00-000098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041" name="image3.png">
          <a:extLst>
            <a:ext uri="{FF2B5EF4-FFF2-40B4-BE49-F238E27FC236}">
              <a16:creationId xmlns:a16="http://schemas.microsoft.com/office/drawing/2014/main" id="{00000000-0008-0000-0D00-000099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042" name="image17.jpg">
          <a:extLst>
            <a:ext uri="{FF2B5EF4-FFF2-40B4-BE49-F238E27FC236}">
              <a16:creationId xmlns:a16="http://schemas.microsoft.com/office/drawing/2014/main" id="{00000000-0008-0000-0D00-00009A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043" name="image3.png">
          <a:extLst>
            <a:ext uri="{FF2B5EF4-FFF2-40B4-BE49-F238E27FC236}">
              <a16:creationId xmlns:a16="http://schemas.microsoft.com/office/drawing/2014/main" id="{00000000-0008-0000-0D00-00009B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044" name="image17.jpg">
          <a:extLst>
            <a:ext uri="{FF2B5EF4-FFF2-40B4-BE49-F238E27FC236}">
              <a16:creationId xmlns:a16="http://schemas.microsoft.com/office/drawing/2014/main" id="{00000000-0008-0000-0D00-00009C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045" name="image3.png">
          <a:extLst>
            <a:ext uri="{FF2B5EF4-FFF2-40B4-BE49-F238E27FC236}">
              <a16:creationId xmlns:a16="http://schemas.microsoft.com/office/drawing/2014/main" id="{00000000-0008-0000-0D00-00009D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046" name="image17.jpg">
          <a:extLst>
            <a:ext uri="{FF2B5EF4-FFF2-40B4-BE49-F238E27FC236}">
              <a16:creationId xmlns:a16="http://schemas.microsoft.com/office/drawing/2014/main" id="{00000000-0008-0000-0D00-00009E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047" name="image3.png">
          <a:extLst>
            <a:ext uri="{FF2B5EF4-FFF2-40B4-BE49-F238E27FC236}">
              <a16:creationId xmlns:a16="http://schemas.microsoft.com/office/drawing/2014/main" id="{00000000-0008-0000-0D00-00009F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048" name="image17.jpg">
          <a:extLst>
            <a:ext uri="{FF2B5EF4-FFF2-40B4-BE49-F238E27FC236}">
              <a16:creationId xmlns:a16="http://schemas.microsoft.com/office/drawing/2014/main" id="{00000000-0008-0000-0D00-0000A0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049" name="image3.png">
          <a:extLst>
            <a:ext uri="{FF2B5EF4-FFF2-40B4-BE49-F238E27FC236}">
              <a16:creationId xmlns:a16="http://schemas.microsoft.com/office/drawing/2014/main" id="{00000000-0008-0000-0D00-0000A1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050" name="image17.jpg">
          <a:extLst>
            <a:ext uri="{FF2B5EF4-FFF2-40B4-BE49-F238E27FC236}">
              <a16:creationId xmlns:a16="http://schemas.microsoft.com/office/drawing/2014/main" id="{00000000-0008-0000-0D00-0000A2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051" name="image3.png">
          <a:extLst>
            <a:ext uri="{FF2B5EF4-FFF2-40B4-BE49-F238E27FC236}">
              <a16:creationId xmlns:a16="http://schemas.microsoft.com/office/drawing/2014/main" id="{00000000-0008-0000-0D00-0000A3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052" name="image17.jpg">
          <a:extLst>
            <a:ext uri="{FF2B5EF4-FFF2-40B4-BE49-F238E27FC236}">
              <a16:creationId xmlns:a16="http://schemas.microsoft.com/office/drawing/2014/main" id="{00000000-0008-0000-0D00-0000A4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053" name="image3.png">
          <a:extLst>
            <a:ext uri="{FF2B5EF4-FFF2-40B4-BE49-F238E27FC236}">
              <a16:creationId xmlns:a16="http://schemas.microsoft.com/office/drawing/2014/main" id="{00000000-0008-0000-0D00-0000A5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054" name="image17.jpg">
          <a:extLst>
            <a:ext uri="{FF2B5EF4-FFF2-40B4-BE49-F238E27FC236}">
              <a16:creationId xmlns:a16="http://schemas.microsoft.com/office/drawing/2014/main" id="{00000000-0008-0000-0D00-0000A6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055" name="image3.png">
          <a:extLst>
            <a:ext uri="{FF2B5EF4-FFF2-40B4-BE49-F238E27FC236}">
              <a16:creationId xmlns:a16="http://schemas.microsoft.com/office/drawing/2014/main" id="{00000000-0008-0000-0D00-0000A7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056" name="image17.jpg">
          <a:extLst>
            <a:ext uri="{FF2B5EF4-FFF2-40B4-BE49-F238E27FC236}">
              <a16:creationId xmlns:a16="http://schemas.microsoft.com/office/drawing/2014/main" id="{00000000-0008-0000-0D00-0000A8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057" name="image3.png">
          <a:extLst>
            <a:ext uri="{FF2B5EF4-FFF2-40B4-BE49-F238E27FC236}">
              <a16:creationId xmlns:a16="http://schemas.microsoft.com/office/drawing/2014/main" id="{00000000-0008-0000-0D00-0000A9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058" name="image17.jpg">
          <a:extLst>
            <a:ext uri="{FF2B5EF4-FFF2-40B4-BE49-F238E27FC236}">
              <a16:creationId xmlns:a16="http://schemas.microsoft.com/office/drawing/2014/main" id="{00000000-0008-0000-0D00-0000AA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059" name="image3.png">
          <a:extLst>
            <a:ext uri="{FF2B5EF4-FFF2-40B4-BE49-F238E27FC236}">
              <a16:creationId xmlns:a16="http://schemas.microsoft.com/office/drawing/2014/main" id="{00000000-0008-0000-0D00-0000AB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060" name="image17.jpg">
          <a:extLst>
            <a:ext uri="{FF2B5EF4-FFF2-40B4-BE49-F238E27FC236}">
              <a16:creationId xmlns:a16="http://schemas.microsoft.com/office/drawing/2014/main" id="{00000000-0008-0000-0D00-0000AC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061" name="image3.png">
          <a:extLst>
            <a:ext uri="{FF2B5EF4-FFF2-40B4-BE49-F238E27FC236}">
              <a16:creationId xmlns:a16="http://schemas.microsoft.com/office/drawing/2014/main" id="{00000000-0008-0000-0D00-0000AD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062" name="image17.jpg">
          <a:extLst>
            <a:ext uri="{FF2B5EF4-FFF2-40B4-BE49-F238E27FC236}">
              <a16:creationId xmlns:a16="http://schemas.microsoft.com/office/drawing/2014/main" id="{00000000-0008-0000-0D00-0000AE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063" name="image3.png">
          <a:extLst>
            <a:ext uri="{FF2B5EF4-FFF2-40B4-BE49-F238E27FC236}">
              <a16:creationId xmlns:a16="http://schemas.microsoft.com/office/drawing/2014/main" id="{00000000-0008-0000-0D00-0000AF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064" name="image17.jpg">
          <a:extLst>
            <a:ext uri="{FF2B5EF4-FFF2-40B4-BE49-F238E27FC236}">
              <a16:creationId xmlns:a16="http://schemas.microsoft.com/office/drawing/2014/main" id="{00000000-0008-0000-0D00-0000B0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065" name="image3.png">
          <a:extLst>
            <a:ext uri="{FF2B5EF4-FFF2-40B4-BE49-F238E27FC236}">
              <a16:creationId xmlns:a16="http://schemas.microsoft.com/office/drawing/2014/main" id="{00000000-0008-0000-0D00-0000B1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066" name="image17.jpg">
          <a:extLst>
            <a:ext uri="{FF2B5EF4-FFF2-40B4-BE49-F238E27FC236}">
              <a16:creationId xmlns:a16="http://schemas.microsoft.com/office/drawing/2014/main" id="{00000000-0008-0000-0D00-0000B2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067" name="image3.png">
          <a:extLst>
            <a:ext uri="{FF2B5EF4-FFF2-40B4-BE49-F238E27FC236}">
              <a16:creationId xmlns:a16="http://schemas.microsoft.com/office/drawing/2014/main" id="{00000000-0008-0000-0D00-0000B3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068" name="image17.jpg">
          <a:extLst>
            <a:ext uri="{FF2B5EF4-FFF2-40B4-BE49-F238E27FC236}">
              <a16:creationId xmlns:a16="http://schemas.microsoft.com/office/drawing/2014/main" id="{00000000-0008-0000-0D00-0000B4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069" name="image3.png">
          <a:extLst>
            <a:ext uri="{FF2B5EF4-FFF2-40B4-BE49-F238E27FC236}">
              <a16:creationId xmlns:a16="http://schemas.microsoft.com/office/drawing/2014/main" id="{00000000-0008-0000-0D00-0000B5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070" name="image17.jpg">
          <a:extLst>
            <a:ext uri="{FF2B5EF4-FFF2-40B4-BE49-F238E27FC236}">
              <a16:creationId xmlns:a16="http://schemas.microsoft.com/office/drawing/2014/main" id="{00000000-0008-0000-0D00-0000B6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071" name="image3.png">
          <a:extLst>
            <a:ext uri="{FF2B5EF4-FFF2-40B4-BE49-F238E27FC236}">
              <a16:creationId xmlns:a16="http://schemas.microsoft.com/office/drawing/2014/main" id="{00000000-0008-0000-0D00-0000B7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072" name="image17.jpg">
          <a:extLst>
            <a:ext uri="{FF2B5EF4-FFF2-40B4-BE49-F238E27FC236}">
              <a16:creationId xmlns:a16="http://schemas.microsoft.com/office/drawing/2014/main" id="{00000000-0008-0000-0D00-0000B8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073" name="image3.png">
          <a:extLst>
            <a:ext uri="{FF2B5EF4-FFF2-40B4-BE49-F238E27FC236}">
              <a16:creationId xmlns:a16="http://schemas.microsoft.com/office/drawing/2014/main" id="{00000000-0008-0000-0D00-0000B9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074" name="image17.jpg">
          <a:extLst>
            <a:ext uri="{FF2B5EF4-FFF2-40B4-BE49-F238E27FC236}">
              <a16:creationId xmlns:a16="http://schemas.microsoft.com/office/drawing/2014/main" id="{00000000-0008-0000-0D00-0000BA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075" name="image3.png">
          <a:extLst>
            <a:ext uri="{FF2B5EF4-FFF2-40B4-BE49-F238E27FC236}">
              <a16:creationId xmlns:a16="http://schemas.microsoft.com/office/drawing/2014/main" id="{00000000-0008-0000-0D00-0000BB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076" name="image17.jpg">
          <a:extLst>
            <a:ext uri="{FF2B5EF4-FFF2-40B4-BE49-F238E27FC236}">
              <a16:creationId xmlns:a16="http://schemas.microsoft.com/office/drawing/2014/main" id="{00000000-0008-0000-0D00-0000BC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077" name="image3.png">
          <a:extLst>
            <a:ext uri="{FF2B5EF4-FFF2-40B4-BE49-F238E27FC236}">
              <a16:creationId xmlns:a16="http://schemas.microsoft.com/office/drawing/2014/main" id="{00000000-0008-0000-0D00-0000BD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078" name="image17.jpg">
          <a:extLst>
            <a:ext uri="{FF2B5EF4-FFF2-40B4-BE49-F238E27FC236}">
              <a16:creationId xmlns:a16="http://schemas.microsoft.com/office/drawing/2014/main" id="{00000000-0008-0000-0D00-0000BE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079" name="image3.png">
          <a:extLst>
            <a:ext uri="{FF2B5EF4-FFF2-40B4-BE49-F238E27FC236}">
              <a16:creationId xmlns:a16="http://schemas.microsoft.com/office/drawing/2014/main" id="{00000000-0008-0000-0D00-0000BF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080" name="image17.jpg">
          <a:extLst>
            <a:ext uri="{FF2B5EF4-FFF2-40B4-BE49-F238E27FC236}">
              <a16:creationId xmlns:a16="http://schemas.microsoft.com/office/drawing/2014/main" id="{00000000-0008-0000-0D00-0000C0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081" name="image3.png">
          <a:extLst>
            <a:ext uri="{FF2B5EF4-FFF2-40B4-BE49-F238E27FC236}">
              <a16:creationId xmlns:a16="http://schemas.microsoft.com/office/drawing/2014/main" id="{00000000-0008-0000-0D00-0000C1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082" name="image17.jpg">
          <a:extLst>
            <a:ext uri="{FF2B5EF4-FFF2-40B4-BE49-F238E27FC236}">
              <a16:creationId xmlns:a16="http://schemas.microsoft.com/office/drawing/2014/main" id="{00000000-0008-0000-0D00-0000C2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083" name="image3.png">
          <a:extLst>
            <a:ext uri="{FF2B5EF4-FFF2-40B4-BE49-F238E27FC236}">
              <a16:creationId xmlns:a16="http://schemas.microsoft.com/office/drawing/2014/main" id="{00000000-0008-0000-0D00-0000C3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084" name="image17.jpg">
          <a:extLst>
            <a:ext uri="{FF2B5EF4-FFF2-40B4-BE49-F238E27FC236}">
              <a16:creationId xmlns:a16="http://schemas.microsoft.com/office/drawing/2014/main" id="{00000000-0008-0000-0D00-0000C4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085" name="image3.png">
          <a:extLst>
            <a:ext uri="{FF2B5EF4-FFF2-40B4-BE49-F238E27FC236}">
              <a16:creationId xmlns:a16="http://schemas.microsoft.com/office/drawing/2014/main" id="{00000000-0008-0000-0D00-0000C5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086" name="image17.jpg">
          <a:extLst>
            <a:ext uri="{FF2B5EF4-FFF2-40B4-BE49-F238E27FC236}">
              <a16:creationId xmlns:a16="http://schemas.microsoft.com/office/drawing/2014/main" id="{00000000-0008-0000-0D00-0000C6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087" name="image3.png">
          <a:extLst>
            <a:ext uri="{FF2B5EF4-FFF2-40B4-BE49-F238E27FC236}">
              <a16:creationId xmlns:a16="http://schemas.microsoft.com/office/drawing/2014/main" id="{00000000-0008-0000-0D00-0000C7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088" name="image17.jpg">
          <a:extLst>
            <a:ext uri="{FF2B5EF4-FFF2-40B4-BE49-F238E27FC236}">
              <a16:creationId xmlns:a16="http://schemas.microsoft.com/office/drawing/2014/main" id="{00000000-0008-0000-0D00-0000C8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089" name="image3.png">
          <a:extLst>
            <a:ext uri="{FF2B5EF4-FFF2-40B4-BE49-F238E27FC236}">
              <a16:creationId xmlns:a16="http://schemas.microsoft.com/office/drawing/2014/main" id="{00000000-0008-0000-0D00-0000C9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090" name="image17.jpg">
          <a:extLst>
            <a:ext uri="{FF2B5EF4-FFF2-40B4-BE49-F238E27FC236}">
              <a16:creationId xmlns:a16="http://schemas.microsoft.com/office/drawing/2014/main" id="{00000000-0008-0000-0D00-0000CA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091" name="image3.png">
          <a:extLst>
            <a:ext uri="{FF2B5EF4-FFF2-40B4-BE49-F238E27FC236}">
              <a16:creationId xmlns:a16="http://schemas.microsoft.com/office/drawing/2014/main" id="{00000000-0008-0000-0D00-0000CB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092" name="image17.jpg">
          <a:extLst>
            <a:ext uri="{FF2B5EF4-FFF2-40B4-BE49-F238E27FC236}">
              <a16:creationId xmlns:a16="http://schemas.microsoft.com/office/drawing/2014/main" id="{00000000-0008-0000-0D00-0000CC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093" name="image3.png">
          <a:extLst>
            <a:ext uri="{FF2B5EF4-FFF2-40B4-BE49-F238E27FC236}">
              <a16:creationId xmlns:a16="http://schemas.microsoft.com/office/drawing/2014/main" id="{00000000-0008-0000-0D00-0000CD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094" name="image17.jpg">
          <a:extLst>
            <a:ext uri="{FF2B5EF4-FFF2-40B4-BE49-F238E27FC236}">
              <a16:creationId xmlns:a16="http://schemas.microsoft.com/office/drawing/2014/main" id="{00000000-0008-0000-0D00-0000CE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095" name="image3.png">
          <a:extLst>
            <a:ext uri="{FF2B5EF4-FFF2-40B4-BE49-F238E27FC236}">
              <a16:creationId xmlns:a16="http://schemas.microsoft.com/office/drawing/2014/main" id="{00000000-0008-0000-0D00-0000CF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096" name="image17.jpg">
          <a:extLst>
            <a:ext uri="{FF2B5EF4-FFF2-40B4-BE49-F238E27FC236}">
              <a16:creationId xmlns:a16="http://schemas.microsoft.com/office/drawing/2014/main" id="{00000000-0008-0000-0D00-0000D0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097" name="image3.png">
          <a:extLst>
            <a:ext uri="{FF2B5EF4-FFF2-40B4-BE49-F238E27FC236}">
              <a16:creationId xmlns:a16="http://schemas.microsoft.com/office/drawing/2014/main" id="{00000000-0008-0000-0D00-0000D1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6098" name="image17.jpg">
          <a:extLst>
            <a:ext uri="{FF2B5EF4-FFF2-40B4-BE49-F238E27FC236}">
              <a16:creationId xmlns:a16="http://schemas.microsoft.com/office/drawing/2014/main" id="{00000000-0008-0000-0D00-0000D2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099" name="image3.png">
          <a:extLst>
            <a:ext uri="{FF2B5EF4-FFF2-40B4-BE49-F238E27FC236}">
              <a16:creationId xmlns:a16="http://schemas.microsoft.com/office/drawing/2014/main" id="{00000000-0008-0000-0D00-0000D3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100" name="image17.jpg">
          <a:extLst>
            <a:ext uri="{FF2B5EF4-FFF2-40B4-BE49-F238E27FC236}">
              <a16:creationId xmlns:a16="http://schemas.microsoft.com/office/drawing/2014/main" id="{00000000-0008-0000-0D00-0000D4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101" name="image3.png">
          <a:extLst>
            <a:ext uri="{FF2B5EF4-FFF2-40B4-BE49-F238E27FC236}">
              <a16:creationId xmlns:a16="http://schemas.microsoft.com/office/drawing/2014/main" id="{00000000-0008-0000-0D00-0000D5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102" name="image17.jpg">
          <a:extLst>
            <a:ext uri="{FF2B5EF4-FFF2-40B4-BE49-F238E27FC236}">
              <a16:creationId xmlns:a16="http://schemas.microsoft.com/office/drawing/2014/main" id="{00000000-0008-0000-0D00-0000D6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103" name="image3.png">
          <a:extLst>
            <a:ext uri="{FF2B5EF4-FFF2-40B4-BE49-F238E27FC236}">
              <a16:creationId xmlns:a16="http://schemas.microsoft.com/office/drawing/2014/main" id="{00000000-0008-0000-0D00-0000D7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104" name="image17.jpg">
          <a:extLst>
            <a:ext uri="{FF2B5EF4-FFF2-40B4-BE49-F238E27FC236}">
              <a16:creationId xmlns:a16="http://schemas.microsoft.com/office/drawing/2014/main" id="{00000000-0008-0000-0D00-0000D8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105" name="image3.png">
          <a:extLst>
            <a:ext uri="{FF2B5EF4-FFF2-40B4-BE49-F238E27FC236}">
              <a16:creationId xmlns:a16="http://schemas.microsoft.com/office/drawing/2014/main" id="{00000000-0008-0000-0D00-0000D9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6106" name="image17.jpg">
          <a:extLst>
            <a:ext uri="{FF2B5EF4-FFF2-40B4-BE49-F238E27FC236}">
              <a16:creationId xmlns:a16="http://schemas.microsoft.com/office/drawing/2014/main" id="{00000000-0008-0000-0D00-0000DA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107" name="image3.png">
          <a:extLst>
            <a:ext uri="{FF2B5EF4-FFF2-40B4-BE49-F238E27FC236}">
              <a16:creationId xmlns:a16="http://schemas.microsoft.com/office/drawing/2014/main" id="{00000000-0008-0000-0D00-0000DB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108" name="image17.jpg">
          <a:extLst>
            <a:ext uri="{FF2B5EF4-FFF2-40B4-BE49-F238E27FC236}">
              <a16:creationId xmlns:a16="http://schemas.microsoft.com/office/drawing/2014/main" id="{00000000-0008-0000-0D00-0000DC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109" name="image3.png">
          <a:extLst>
            <a:ext uri="{FF2B5EF4-FFF2-40B4-BE49-F238E27FC236}">
              <a16:creationId xmlns:a16="http://schemas.microsoft.com/office/drawing/2014/main" id="{00000000-0008-0000-0D00-0000DD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110" name="image17.jpg">
          <a:extLst>
            <a:ext uri="{FF2B5EF4-FFF2-40B4-BE49-F238E27FC236}">
              <a16:creationId xmlns:a16="http://schemas.microsoft.com/office/drawing/2014/main" id="{00000000-0008-0000-0D00-0000DE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111" name="image3.png">
          <a:extLst>
            <a:ext uri="{FF2B5EF4-FFF2-40B4-BE49-F238E27FC236}">
              <a16:creationId xmlns:a16="http://schemas.microsoft.com/office/drawing/2014/main" id="{00000000-0008-0000-0D00-0000DF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112" name="image17.jpg">
          <a:extLst>
            <a:ext uri="{FF2B5EF4-FFF2-40B4-BE49-F238E27FC236}">
              <a16:creationId xmlns:a16="http://schemas.microsoft.com/office/drawing/2014/main" id="{00000000-0008-0000-0D00-0000E0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113" name="image3.png">
          <a:extLst>
            <a:ext uri="{FF2B5EF4-FFF2-40B4-BE49-F238E27FC236}">
              <a16:creationId xmlns:a16="http://schemas.microsoft.com/office/drawing/2014/main" id="{00000000-0008-0000-0D00-0000E1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6114" name="image17.jpg">
          <a:extLst>
            <a:ext uri="{FF2B5EF4-FFF2-40B4-BE49-F238E27FC236}">
              <a16:creationId xmlns:a16="http://schemas.microsoft.com/office/drawing/2014/main" id="{00000000-0008-0000-0D00-0000E2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115" name="image3.png">
          <a:extLst>
            <a:ext uri="{FF2B5EF4-FFF2-40B4-BE49-F238E27FC236}">
              <a16:creationId xmlns:a16="http://schemas.microsoft.com/office/drawing/2014/main" id="{00000000-0008-0000-0D00-0000E3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116" name="image17.jpg">
          <a:extLst>
            <a:ext uri="{FF2B5EF4-FFF2-40B4-BE49-F238E27FC236}">
              <a16:creationId xmlns:a16="http://schemas.microsoft.com/office/drawing/2014/main" id="{00000000-0008-0000-0D00-0000E4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117" name="image3.png">
          <a:extLst>
            <a:ext uri="{FF2B5EF4-FFF2-40B4-BE49-F238E27FC236}">
              <a16:creationId xmlns:a16="http://schemas.microsoft.com/office/drawing/2014/main" id="{00000000-0008-0000-0D00-0000E5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118" name="image17.jpg">
          <a:extLst>
            <a:ext uri="{FF2B5EF4-FFF2-40B4-BE49-F238E27FC236}">
              <a16:creationId xmlns:a16="http://schemas.microsoft.com/office/drawing/2014/main" id="{00000000-0008-0000-0D00-0000E6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119" name="image3.png">
          <a:extLst>
            <a:ext uri="{FF2B5EF4-FFF2-40B4-BE49-F238E27FC236}">
              <a16:creationId xmlns:a16="http://schemas.microsoft.com/office/drawing/2014/main" id="{00000000-0008-0000-0D00-0000E7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120" name="image17.jpg">
          <a:extLst>
            <a:ext uri="{FF2B5EF4-FFF2-40B4-BE49-F238E27FC236}">
              <a16:creationId xmlns:a16="http://schemas.microsoft.com/office/drawing/2014/main" id="{00000000-0008-0000-0D00-0000E8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121" name="image3.png">
          <a:extLst>
            <a:ext uri="{FF2B5EF4-FFF2-40B4-BE49-F238E27FC236}">
              <a16:creationId xmlns:a16="http://schemas.microsoft.com/office/drawing/2014/main" id="{00000000-0008-0000-0D00-0000E9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6122" name="image17.jpg">
          <a:extLst>
            <a:ext uri="{FF2B5EF4-FFF2-40B4-BE49-F238E27FC236}">
              <a16:creationId xmlns:a16="http://schemas.microsoft.com/office/drawing/2014/main" id="{00000000-0008-0000-0D00-0000EA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123" name="image3.png">
          <a:extLst>
            <a:ext uri="{FF2B5EF4-FFF2-40B4-BE49-F238E27FC236}">
              <a16:creationId xmlns:a16="http://schemas.microsoft.com/office/drawing/2014/main" id="{00000000-0008-0000-0D00-0000EB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124" name="image17.jpg">
          <a:extLst>
            <a:ext uri="{FF2B5EF4-FFF2-40B4-BE49-F238E27FC236}">
              <a16:creationId xmlns:a16="http://schemas.microsoft.com/office/drawing/2014/main" id="{00000000-0008-0000-0D00-0000EC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125" name="image3.png">
          <a:extLst>
            <a:ext uri="{FF2B5EF4-FFF2-40B4-BE49-F238E27FC236}">
              <a16:creationId xmlns:a16="http://schemas.microsoft.com/office/drawing/2014/main" id="{00000000-0008-0000-0D00-0000ED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126" name="image17.jpg">
          <a:extLst>
            <a:ext uri="{FF2B5EF4-FFF2-40B4-BE49-F238E27FC236}">
              <a16:creationId xmlns:a16="http://schemas.microsoft.com/office/drawing/2014/main" id="{00000000-0008-0000-0D00-0000EE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127" name="image3.png">
          <a:extLst>
            <a:ext uri="{FF2B5EF4-FFF2-40B4-BE49-F238E27FC236}">
              <a16:creationId xmlns:a16="http://schemas.microsoft.com/office/drawing/2014/main" id="{00000000-0008-0000-0D00-0000EF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128" name="image17.jpg">
          <a:extLst>
            <a:ext uri="{FF2B5EF4-FFF2-40B4-BE49-F238E27FC236}">
              <a16:creationId xmlns:a16="http://schemas.microsoft.com/office/drawing/2014/main" id="{00000000-0008-0000-0D00-0000F0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129" name="image3.png">
          <a:extLst>
            <a:ext uri="{FF2B5EF4-FFF2-40B4-BE49-F238E27FC236}">
              <a16:creationId xmlns:a16="http://schemas.microsoft.com/office/drawing/2014/main" id="{00000000-0008-0000-0D00-0000F1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130" name="image17.jpg">
          <a:extLst>
            <a:ext uri="{FF2B5EF4-FFF2-40B4-BE49-F238E27FC236}">
              <a16:creationId xmlns:a16="http://schemas.microsoft.com/office/drawing/2014/main" id="{00000000-0008-0000-0D00-0000F2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131" name="image3.png">
          <a:extLst>
            <a:ext uri="{FF2B5EF4-FFF2-40B4-BE49-F238E27FC236}">
              <a16:creationId xmlns:a16="http://schemas.microsoft.com/office/drawing/2014/main" id="{00000000-0008-0000-0D00-0000F3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132" name="image17.jpg">
          <a:extLst>
            <a:ext uri="{FF2B5EF4-FFF2-40B4-BE49-F238E27FC236}">
              <a16:creationId xmlns:a16="http://schemas.microsoft.com/office/drawing/2014/main" id="{00000000-0008-0000-0D00-0000F4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133" name="image3.png">
          <a:extLst>
            <a:ext uri="{FF2B5EF4-FFF2-40B4-BE49-F238E27FC236}">
              <a16:creationId xmlns:a16="http://schemas.microsoft.com/office/drawing/2014/main" id="{00000000-0008-0000-0D00-0000F5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134" name="image17.jpg">
          <a:extLst>
            <a:ext uri="{FF2B5EF4-FFF2-40B4-BE49-F238E27FC236}">
              <a16:creationId xmlns:a16="http://schemas.microsoft.com/office/drawing/2014/main" id="{00000000-0008-0000-0D00-0000F6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135" name="image3.png">
          <a:extLst>
            <a:ext uri="{FF2B5EF4-FFF2-40B4-BE49-F238E27FC236}">
              <a16:creationId xmlns:a16="http://schemas.microsoft.com/office/drawing/2014/main" id="{00000000-0008-0000-0D00-0000F7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136" name="image17.jpg">
          <a:extLst>
            <a:ext uri="{FF2B5EF4-FFF2-40B4-BE49-F238E27FC236}">
              <a16:creationId xmlns:a16="http://schemas.microsoft.com/office/drawing/2014/main" id="{00000000-0008-0000-0D00-0000F8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137" name="image3.png">
          <a:extLst>
            <a:ext uri="{FF2B5EF4-FFF2-40B4-BE49-F238E27FC236}">
              <a16:creationId xmlns:a16="http://schemas.microsoft.com/office/drawing/2014/main" id="{00000000-0008-0000-0D00-0000F9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138" name="image17.jpg">
          <a:extLst>
            <a:ext uri="{FF2B5EF4-FFF2-40B4-BE49-F238E27FC236}">
              <a16:creationId xmlns:a16="http://schemas.microsoft.com/office/drawing/2014/main" id="{00000000-0008-0000-0D00-0000FA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139" name="image3.png">
          <a:extLst>
            <a:ext uri="{FF2B5EF4-FFF2-40B4-BE49-F238E27FC236}">
              <a16:creationId xmlns:a16="http://schemas.microsoft.com/office/drawing/2014/main" id="{00000000-0008-0000-0D00-0000FB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140" name="image17.jpg">
          <a:extLst>
            <a:ext uri="{FF2B5EF4-FFF2-40B4-BE49-F238E27FC236}">
              <a16:creationId xmlns:a16="http://schemas.microsoft.com/office/drawing/2014/main" id="{00000000-0008-0000-0D00-0000FC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141" name="image3.png">
          <a:extLst>
            <a:ext uri="{FF2B5EF4-FFF2-40B4-BE49-F238E27FC236}">
              <a16:creationId xmlns:a16="http://schemas.microsoft.com/office/drawing/2014/main" id="{00000000-0008-0000-0D00-0000FD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142" name="image17.jpg">
          <a:extLst>
            <a:ext uri="{FF2B5EF4-FFF2-40B4-BE49-F238E27FC236}">
              <a16:creationId xmlns:a16="http://schemas.microsoft.com/office/drawing/2014/main" id="{00000000-0008-0000-0D00-0000FE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143" name="image3.png">
          <a:extLst>
            <a:ext uri="{FF2B5EF4-FFF2-40B4-BE49-F238E27FC236}">
              <a16:creationId xmlns:a16="http://schemas.microsoft.com/office/drawing/2014/main" id="{00000000-0008-0000-0D00-0000FF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144" name="image17.jpg">
          <a:extLst>
            <a:ext uri="{FF2B5EF4-FFF2-40B4-BE49-F238E27FC236}">
              <a16:creationId xmlns:a16="http://schemas.microsoft.com/office/drawing/2014/main" id="{00000000-0008-0000-0D00-000000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145" name="image3.png">
          <a:extLst>
            <a:ext uri="{FF2B5EF4-FFF2-40B4-BE49-F238E27FC236}">
              <a16:creationId xmlns:a16="http://schemas.microsoft.com/office/drawing/2014/main" id="{00000000-0008-0000-0D00-000001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146" name="image17.jpg">
          <a:extLst>
            <a:ext uri="{FF2B5EF4-FFF2-40B4-BE49-F238E27FC236}">
              <a16:creationId xmlns:a16="http://schemas.microsoft.com/office/drawing/2014/main" id="{00000000-0008-0000-0D00-000002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147" name="image3.png">
          <a:extLst>
            <a:ext uri="{FF2B5EF4-FFF2-40B4-BE49-F238E27FC236}">
              <a16:creationId xmlns:a16="http://schemas.microsoft.com/office/drawing/2014/main" id="{00000000-0008-0000-0D00-000003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148" name="image17.jpg">
          <a:extLst>
            <a:ext uri="{FF2B5EF4-FFF2-40B4-BE49-F238E27FC236}">
              <a16:creationId xmlns:a16="http://schemas.microsoft.com/office/drawing/2014/main" id="{00000000-0008-0000-0D00-000004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149" name="image3.png">
          <a:extLst>
            <a:ext uri="{FF2B5EF4-FFF2-40B4-BE49-F238E27FC236}">
              <a16:creationId xmlns:a16="http://schemas.microsoft.com/office/drawing/2014/main" id="{00000000-0008-0000-0D00-000005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150" name="image17.jpg">
          <a:extLst>
            <a:ext uri="{FF2B5EF4-FFF2-40B4-BE49-F238E27FC236}">
              <a16:creationId xmlns:a16="http://schemas.microsoft.com/office/drawing/2014/main" id="{00000000-0008-0000-0D00-000006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151" name="image3.png">
          <a:extLst>
            <a:ext uri="{FF2B5EF4-FFF2-40B4-BE49-F238E27FC236}">
              <a16:creationId xmlns:a16="http://schemas.microsoft.com/office/drawing/2014/main" id="{00000000-0008-0000-0D00-000007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152" name="image17.jpg">
          <a:extLst>
            <a:ext uri="{FF2B5EF4-FFF2-40B4-BE49-F238E27FC236}">
              <a16:creationId xmlns:a16="http://schemas.microsoft.com/office/drawing/2014/main" id="{00000000-0008-0000-0D00-000008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153" name="image3.png">
          <a:extLst>
            <a:ext uri="{FF2B5EF4-FFF2-40B4-BE49-F238E27FC236}">
              <a16:creationId xmlns:a16="http://schemas.microsoft.com/office/drawing/2014/main" id="{00000000-0008-0000-0D00-000009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154" name="image17.jpg">
          <a:extLst>
            <a:ext uri="{FF2B5EF4-FFF2-40B4-BE49-F238E27FC236}">
              <a16:creationId xmlns:a16="http://schemas.microsoft.com/office/drawing/2014/main" id="{00000000-0008-0000-0D00-00000A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155" name="image3.png">
          <a:extLst>
            <a:ext uri="{FF2B5EF4-FFF2-40B4-BE49-F238E27FC236}">
              <a16:creationId xmlns:a16="http://schemas.microsoft.com/office/drawing/2014/main" id="{00000000-0008-0000-0D00-00000B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156" name="image17.jpg">
          <a:extLst>
            <a:ext uri="{FF2B5EF4-FFF2-40B4-BE49-F238E27FC236}">
              <a16:creationId xmlns:a16="http://schemas.microsoft.com/office/drawing/2014/main" id="{00000000-0008-0000-0D00-00000C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157" name="image3.png">
          <a:extLst>
            <a:ext uri="{FF2B5EF4-FFF2-40B4-BE49-F238E27FC236}">
              <a16:creationId xmlns:a16="http://schemas.microsoft.com/office/drawing/2014/main" id="{00000000-0008-0000-0D00-00000D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158" name="image17.jpg">
          <a:extLst>
            <a:ext uri="{FF2B5EF4-FFF2-40B4-BE49-F238E27FC236}">
              <a16:creationId xmlns:a16="http://schemas.microsoft.com/office/drawing/2014/main" id="{00000000-0008-0000-0D00-00000E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159" name="image3.png">
          <a:extLst>
            <a:ext uri="{FF2B5EF4-FFF2-40B4-BE49-F238E27FC236}">
              <a16:creationId xmlns:a16="http://schemas.microsoft.com/office/drawing/2014/main" id="{00000000-0008-0000-0D00-00000F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160" name="image17.jpg">
          <a:extLst>
            <a:ext uri="{FF2B5EF4-FFF2-40B4-BE49-F238E27FC236}">
              <a16:creationId xmlns:a16="http://schemas.microsoft.com/office/drawing/2014/main" id="{00000000-0008-0000-0D00-000010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161" name="image3.png">
          <a:extLst>
            <a:ext uri="{FF2B5EF4-FFF2-40B4-BE49-F238E27FC236}">
              <a16:creationId xmlns:a16="http://schemas.microsoft.com/office/drawing/2014/main" id="{00000000-0008-0000-0D00-000011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162" name="image17.jpg">
          <a:extLst>
            <a:ext uri="{FF2B5EF4-FFF2-40B4-BE49-F238E27FC236}">
              <a16:creationId xmlns:a16="http://schemas.microsoft.com/office/drawing/2014/main" id="{00000000-0008-0000-0D00-000012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163" name="image3.png">
          <a:extLst>
            <a:ext uri="{FF2B5EF4-FFF2-40B4-BE49-F238E27FC236}">
              <a16:creationId xmlns:a16="http://schemas.microsoft.com/office/drawing/2014/main" id="{00000000-0008-0000-0D00-000013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164" name="image17.jpg">
          <a:extLst>
            <a:ext uri="{FF2B5EF4-FFF2-40B4-BE49-F238E27FC236}">
              <a16:creationId xmlns:a16="http://schemas.microsoft.com/office/drawing/2014/main" id="{00000000-0008-0000-0D00-000014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165" name="image3.png">
          <a:extLst>
            <a:ext uri="{FF2B5EF4-FFF2-40B4-BE49-F238E27FC236}">
              <a16:creationId xmlns:a16="http://schemas.microsoft.com/office/drawing/2014/main" id="{00000000-0008-0000-0D00-000015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166" name="image17.jpg">
          <a:extLst>
            <a:ext uri="{FF2B5EF4-FFF2-40B4-BE49-F238E27FC236}">
              <a16:creationId xmlns:a16="http://schemas.microsoft.com/office/drawing/2014/main" id="{00000000-0008-0000-0D00-000016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167" name="image3.png">
          <a:extLst>
            <a:ext uri="{FF2B5EF4-FFF2-40B4-BE49-F238E27FC236}">
              <a16:creationId xmlns:a16="http://schemas.microsoft.com/office/drawing/2014/main" id="{00000000-0008-0000-0D00-000017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168" name="image17.jpg">
          <a:extLst>
            <a:ext uri="{FF2B5EF4-FFF2-40B4-BE49-F238E27FC236}">
              <a16:creationId xmlns:a16="http://schemas.microsoft.com/office/drawing/2014/main" id="{00000000-0008-0000-0D00-000018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169" name="image3.png">
          <a:extLst>
            <a:ext uri="{FF2B5EF4-FFF2-40B4-BE49-F238E27FC236}">
              <a16:creationId xmlns:a16="http://schemas.microsoft.com/office/drawing/2014/main" id="{00000000-0008-0000-0D00-000019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170" name="image17.jpg">
          <a:extLst>
            <a:ext uri="{FF2B5EF4-FFF2-40B4-BE49-F238E27FC236}">
              <a16:creationId xmlns:a16="http://schemas.microsoft.com/office/drawing/2014/main" id="{00000000-0008-0000-0D00-00001A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171" name="image3.png">
          <a:extLst>
            <a:ext uri="{FF2B5EF4-FFF2-40B4-BE49-F238E27FC236}">
              <a16:creationId xmlns:a16="http://schemas.microsoft.com/office/drawing/2014/main" id="{00000000-0008-0000-0D00-00001B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172" name="image17.jpg">
          <a:extLst>
            <a:ext uri="{FF2B5EF4-FFF2-40B4-BE49-F238E27FC236}">
              <a16:creationId xmlns:a16="http://schemas.microsoft.com/office/drawing/2014/main" id="{00000000-0008-0000-0D00-00001C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173" name="image3.png">
          <a:extLst>
            <a:ext uri="{FF2B5EF4-FFF2-40B4-BE49-F238E27FC236}">
              <a16:creationId xmlns:a16="http://schemas.microsoft.com/office/drawing/2014/main" id="{00000000-0008-0000-0D00-00001D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174" name="image17.jpg">
          <a:extLst>
            <a:ext uri="{FF2B5EF4-FFF2-40B4-BE49-F238E27FC236}">
              <a16:creationId xmlns:a16="http://schemas.microsoft.com/office/drawing/2014/main" id="{00000000-0008-0000-0D00-00001E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175" name="image3.png">
          <a:extLst>
            <a:ext uri="{FF2B5EF4-FFF2-40B4-BE49-F238E27FC236}">
              <a16:creationId xmlns:a16="http://schemas.microsoft.com/office/drawing/2014/main" id="{00000000-0008-0000-0D00-00001F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176" name="image17.jpg">
          <a:extLst>
            <a:ext uri="{FF2B5EF4-FFF2-40B4-BE49-F238E27FC236}">
              <a16:creationId xmlns:a16="http://schemas.microsoft.com/office/drawing/2014/main" id="{00000000-0008-0000-0D00-000020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177" name="image3.png">
          <a:extLst>
            <a:ext uri="{FF2B5EF4-FFF2-40B4-BE49-F238E27FC236}">
              <a16:creationId xmlns:a16="http://schemas.microsoft.com/office/drawing/2014/main" id="{00000000-0008-0000-0D00-000021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178" name="image17.jpg">
          <a:extLst>
            <a:ext uri="{FF2B5EF4-FFF2-40B4-BE49-F238E27FC236}">
              <a16:creationId xmlns:a16="http://schemas.microsoft.com/office/drawing/2014/main" id="{00000000-0008-0000-0D00-000022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179" name="image3.png">
          <a:extLst>
            <a:ext uri="{FF2B5EF4-FFF2-40B4-BE49-F238E27FC236}">
              <a16:creationId xmlns:a16="http://schemas.microsoft.com/office/drawing/2014/main" id="{00000000-0008-0000-0D00-000023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180" name="image17.jpg">
          <a:extLst>
            <a:ext uri="{FF2B5EF4-FFF2-40B4-BE49-F238E27FC236}">
              <a16:creationId xmlns:a16="http://schemas.microsoft.com/office/drawing/2014/main" id="{00000000-0008-0000-0D00-000024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181" name="image3.png">
          <a:extLst>
            <a:ext uri="{FF2B5EF4-FFF2-40B4-BE49-F238E27FC236}">
              <a16:creationId xmlns:a16="http://schemas.microsoft.com/office/drawing/2014/main" id="{00000000-0008-0000-0D00-000025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182" name="image17.jpg">
          <a:extLst>
            <a:ext uri="{FF2B5EF4-FFF2-40B4-BE49-F238E27FC236}">
              <a16:creationId xmlns:a16="http://schemas.microsoft.com/office/drawing/2014/main" id="{00000000-0008-0000-0D00-000026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183" name="image3.png">
          <a:extLst>
            <a:ext uri="{FF2B5EF4-FFF2-40B4-BE49-F238E27FC236}">
              <a16:creationId xmlns:a16="http://schemas.microsoft.com/office/drawing/2014/main" id="{00000000-0008-0000-0D00-000027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184" name="image17.jpg">
          <a:extLst>
            <a:ext uri="{FF2B5EF4-FFF2-40B4-BE49-F238E27FC236}">
              <a16:creationId xmlns:a16="http://schemas.microsoft.com/office/drawing/2014/main" id="{00000000-0008-0000-0D00-000028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185" name="image3.png">
          <a:extLst>
            <a:ext uri="{FF2B5EF4-FFF2-40B4-BE49-F238E27FC236}">
              <a16:creationId xmlns:a16="http://schemas.microsoft.com/office/drawing/2014/main" id="{00000000-0008-0000-0D00-000029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186" name="image17.jpg">
          <a:extLst>
            <a:ext uri="{FF2B5EF4-FFF2-40B4-BE49-F238E27FC236}">
              <a16:creationId xmlns:a16="http://schemas.microsoft.com/office/drawing/2014/main" id="{00000000-0008-0000-0D00-00002A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187" name="image3.png">
          <a:extLst>
            <a:ext uri="{FF2B5EF4-FFF2-40B4-BE49-F238E27FC236}">
              <a16:creationId xmlns:a16="http://schemas.microsoft.com/office/drawing/2014/main" id="{00000000-0008-0000-0D00-00002B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188" name="image17.jpg">
          <a:extLst>
            <a:ext uri="{FF2B5EF4-FFF2-40B4-BE49-F238E27FC236}">
              <a16:creationId xmlns:a16="http://schemas.microsoft.com/office/drawing/2014/main" id="{00000000-0008-0000-0D00-00002C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189" name="image3.png">
          <a:extLst>
            <a:ext uri="{FF2B5EF4-FFF2-40B4-BE49-F238E27FC236}">
              <a16:creationId xmlns:a16="http://schemas.microsoft.com/office/drawing/2014/main" id="{00000000-0008-0000-0D00-00002D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190" name="image17.jpg">
          <a:extLst>
            <a:ext uri="{FF2B5EF4-FFF2-40B4-BE49-F238E27FC236}">
              <a16:creationId xmlns:a16="http://schemas.microsoft.com/office/drawing/2014/main" id="{00000000-0008-0000-0D00-00002E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191" name="image3.png">
          <a:extLst>
            <a:ext uri="{FF2B5EF4-FFF2-40B4-BE49-F238E27FC236}">
              <a16:creationId xmlns:a16="http://schemas.microsoft.com/office/drawing/2014/main" id="{00000000-0008-0000-0D00-00002F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192" name="image17.jpg">
          <a:extLst>
            <a:ext uri="{FF2B5EF4-FFF2-40B4-BE49-F238E27FC236}">
              <a16:creationId xmlns:a16="http://schemas.microsoft.com/office/drawing/2014/main" id="{00000000-0008-0000-0D00-000030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193" name="image3.png">
          <a:extLst>
            <a:ext uri="{FF2B5EF4-FFF2-40B4-BE49-F238E27FC236}">
              <a16:creationId xmlns:a16="http://schemas.microsoft.com/office/drawing/2014/main" id="{00000000-0008-0000-0D00-000031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194" name="image17.jpg">
          <a:extLst>
            <a:ext uri="{FF2B5EF4-FFF2-40B4-BE49-F238E27FC236}">
              <a16:creationId xmlns:a16="http://schemas.microsoft.com/office/drawing/2014/main" id="{00000000-0008-0000-0D00-000032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195" name="image3.png">
          <a:extLst>
            <a:ext uri="{FF2B5EF4-FFF2-40B4-BE49-F238E27FC236}">
              <a16:creationId xmlns:a16="http://schemas.microsoft.com/office/drawing/2014/main" id="{00000000-0008-0000-0D00-000033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196" name="image17.jpg">
          <a:extLst>
            <a:ext uri="{FF2B5EF4-FFF2-40B4-BE49-F238E27FC236}">
              <a16:creationId xmlns:a16="http://schemas.microsoft.com/office/drawing/2014/main" id="{00000000-0008-0000-0D00-000034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197" name="image3.png">
          <a:extLst>
            <a:ext uri="{FF2B5EF4-FFF2-40B4-BE49-F238E27FC236}">
              <a16:creationId xmlns:a16="http://schemas.microsoft.com/office/drawing/2014/main" id="{00000000-0008-0000-0D00-000035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198" name="image17.jpg">
          <a:extLst>
            <a:ext uri="{FF2B5EF4-FFF2-40B4-BE49-F238E27FC236}">
              <a16:creationId xmlns:a16="http://schemas.microsoft.com/office/drawing/2014/main" id="{00000000-0008-0000-0D00-000036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199" name="image3.png">
          <a:extLst>
            <a:ext uri="{FF2B5EF4-FFF2-40B4-BE49-F238E27FC236}">
              <a16:creationId xmlns:a16="http://schemas.microsoft.com/office/drawing/2014/main" id="{00000000-0008-0000-0D00-000037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200" name="image17.jpg">
          <a:extLst>
            <a:ext uri="{FF2B5EF4-FFF2-40B4-BE49-F238E27FC236}">
              <a16:creationId xmlns:a16="http://schemas.microsoft.com/office/drawing/2014/main" id="{00000000-0008-0000-0D00-000038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201" name="image3.png">
          <a:extLst>
            <a:ext uri="{FF2B5EF4-FFF2-40B4-BE49-F238E27FC236}">
              <a16:creationId xmlns:a16="http://schemas.microsoft.com/office/drawing/2014/main" id="{00000000-0008-0000-0D00-000039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202" name="image17.jpg">
          <a:extLst>
            <a:ext uri="{FF2B5EF4-FFF2-40B4-BE49-F238E27FC236}">
              <a16:creationId xmlns:a16="http://schemas.microsoft.com/office/drawing/2014/main" id="{00000000-0008-0000-0D00-00003A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203" name="image3.png">
          <a:extLst>
            <a:ext uri="{FF2B5EF4-FFF2-40B4-BE49-F238E27FC236}">
              <a16:creationId xmlns:a16="http://schemas.microsoft.com/office/drawing/2014/main" id="{00000000-0008-0000-0D00-00003B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204" name="image17.jpg">
          <a:extLst>
            <a:ext uri="{FF2B5EF4-FFF2-40B4-BE49-F238E27FC236}">
              <a16:creationId xmlns:a16="http://schemas.microsoft.com/office/drawing/2014/main" id="{00000000-0008-0000-0D00-00003C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205" name="image3.png">
          <a:extLst>
            <a:ext uri="{FF2B5EF4-FFF2-40B4-BE49-F238E27FC236}">
              <a16:creationId xmlns:a16="http://schemas.microsoft.com/office/drawing/2014/main" id="{00000000-0008-0000-0D00-00003D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206" name="image17.jpg">
          <a:extLst>
            <a:ext uri="{FF2B5EF4-FFF2-40B4-BE49-F238E27FC236}">
              <a16:creationId xmlns:a16="http://schemas.microsoft.com/office/drawing/2014/main" id="{00000000-0008-0000-0D00-00003E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207" name="image3.png">
          <a:extLst>
            <a:ext uri="{FF2B5EF4-FFF2-40B4-BE49-F238E27FC236}">
              <a16:creationId xmlns:a16="http://schemas.microsoft.com/office/drawing/2014/main" id="{00000000-0008-0000-0D00-00003F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208" name="image17.jpg">
          <a:extLst>
            <a:ext uri="{FF2B5EF4-FFF2-40B4-BE49-F238E27FC236}">
              <a16:creationId xmlns:a16="http://schemas.microsoft.com/office/drawing/2014/main" id="{00000000-0008-0000-0D00-000040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209" name="image3.png">
          <a:extLst>
            <a:ext uri="{FF2B5EF4-FFF2-40B4-BE49-F238E27FC236}">
              <a16:creationId xmlns:a16="http://schemas.microsoft.com/office/drawing/2014/main" id="{00000000-0008-0000-0D00-000041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210" name="image17.jpg">
          <a:extLst>
            <a:ext uri="{FF2B5EF4-FFF2-40B4-BE49-F238E27FC236}">
              <a16:creationId xmlns:a16="http://schemas.microsoft.com/office/drawing/2014/main" id="{00000000-0008-0000-0D00-000042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211" name="image3.png">
          <a:extLst>
            <a:ext uri="{FF2B5EF4-FFF2-40B4-BE49-F238E27FC236}">
              <a16:creationId xmlns:a16="http://schemas.microsoft.com/office/drawing/2014/main" id="{00000000-0008-0000-0D00-000043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212" name="image17.jpg">
          <a:extLst>
            <a:ext uri="{FF2B5EF4-FFF2-40B4-BE49-F238E27FC236}">
              <a16:creationId xmlns:a16="http://schemas.microsoft.com/office/drawing/2014/main" id="{00000000-0008-0000-0D00-000044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213" name="image3.png">
          <a:extLst>
            <a:ext uri="{FF2B5EF4-FFF2-40B4-BE49-F238E27FC236}">
              <a16:creationId xmlns:a16="http://schemas.microsoft.com/office/drawing/2014/main" id="{00000000-0008-0000-0D00-000045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214" name="image17.jpg">
          <a:extLst>
            <a:ext uri="{FF2B5EF4-FFF2-40B4-BE49-F238E27FC236}">
              <a16:creationId xmlns:a16="http://schemas.microsoft.com/office/drawing/2014/main" id="{00000000-0008-0000-0D00-000046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215" name="image3.png">
          <a:extLst>
            <a:ext uri="{FF2B5EF4-FFF2-40B4-BE49-F238E27FC236}">
              <a16:creationId xmlns:a16="http://schemas.microsoft.com/office/drawing/2014/main" id="{00000000-0008-0000-0D00-000047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216" name="image17.jpg">
          <a:extLst>
            <a:ext uri="{FF2B5EF4-FFF2-40B4-BE49-F238E27FC236}">
              <a16:creationId xmlns:a16="http://schemas.microsoft.com/office/drawing/2014/main" id="{00000000-0008-0000-0D00-000048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217" name="image3.png">
          <a:extLst>
            <a:ext uri="{FF2B5EF4-FFF2-40B4-BE49-F238E27FC236}">
              <a16:creationId xmlns:a16="http://schemas.microsoft.com/office/drawing/2014/main" id="{00000000-0008-0000-0D00-000049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218" name="image17.jpg">
          <a:extLst>
            <a:ext uri="{FF2B5EF4-FFF2-40B4-BE49-F238E27FC236}">
              <a16:creationId xmlns:a16="http://schemas.microsoft.com/office/drawing/2014/main" id="{00000000-0008-0000-0D00-00004A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219" name="image3.png">
          <a:extLst>
            <a:ext uri="{FF2B5EF4-FFF2-40B4-BE49-F238E27FC236}">
              <a16:creationId xmlns:a16="http://schemas.microsoft.com/office/drawing/2014/main" id="{00000000-0008-0000-0D00-00004B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220" name="image17.jpg">
          <a:extLst>
            <a:ext uri="{FF2B5EF4-FFF2-40B4-BE49-F238E27FC236}">
              <a16:creationId xmlns:a16="http://schemas.microsoft.com/office/drawing/2014/main" id="{00000000-0008-0000-0D00-00004C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221" name="image3.png">
          <a:extLst>
            <a:ext uri="{FF2B5EF4-FFF2-40B4-BE49-F238E27FC236}">
              <a16:creationId xmlns:a16="http://schemas.microsoft.com/office/drawing/2014/main" id="{00000000-0008-0000-0D00-00004D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222" name="image17.jpg">
          <a:extLst>
            <a:ext uri="{FF2B5EF4-FFF2-40B4-BE49-F238E27FC236}">
              <a16:creationId xmlns:a16="http://schemas.microsoft.com/office/drawing/2014/main" id="{00000000-0008-0000-0D00-00004E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223" name="image3.png">
          <a:extLst>
            <a:ext uri="{FF2B5EF4-FFF2-40B4-BE49-F238E27FC236}">
              <a16:creationId xmlns:a16="http://schemas.microsoft.com/office/drawing/2014/main" id="{00000000-0008-0000-0D00-00004F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224" name="image17.jpg">
          <a:extLst>
            <a:ext uri="{FF2B5EF4-FFF2-40B4-BE49-F238E27FC236}">
              <a16:creationId xmlns:a16="http://schemas.microsoft.com/office/drawing/2014/main" id="{00000000-0008-0000-0D00-000050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225" name="image3.png">
          <a:extLst>
            <a:ext uri="{FF2B5EF4-FFF2-40B4-BE49-F238E27FC236}">
              <a16:creationId xmlns:a16="http://schemas.microsoft.com/office/drawing/2014/main" id="{00000000-0008-0000-0D00-000051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226" name="image17.jpg">
          <a:extLst>
            <a:ext uri="{FF2B5EF4-FFF2-40B4-BE49-F238E27FC236}">
              <a16:creationId xmlns:a16="http://schemas.microsoft.com/office/drawing/2014/main" id="{00000000-0008-0000-0D00-000052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227" name="image3.png">
          <a:extLst>
            <a:ext uri="{FF2B5EF4-FFF2-40B4-BE49-F238E27FC236}">
              <a16:creationId xmlns:a16="http://schemas.microsoft.com/office/drawing/2014/main" id="{00000000-0008-0000-0D00-000053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228" name="image17.jpg">
          <a:extLst>
            <a:ext uri="{FF2B5EF4-FFF2-40B4-BE49-F238E27FC236}">
              <a16:creationId xmlns:a16="http://schemas.microsoft.com/office/drawing/2014/main" id="{00000000-0008-0000-0D00-000054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229" name="image3.png">
          <a:extLst>
            <a:ext uri="{FF2B5EF4-FFF2-40B4-BE49-F238E27FC236}">
              <a16:creationId xmlns:a16="http://schemas.microsoft.com/office/drawing/2014/main" id="{00000000-0008-0000-0D00-000055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230" name="image17.jpg">
          <a:extLst>
            <a:ext uri="{FF2B5EF4-FFF2-40B4-BE49-F238E27FC236}">
              <a16:creationId xmlns:a16="http://schemas.microsoft.com/office/drawing/2014/main" id="{00000000-0008-0000-0D00-000056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231" name="image3.png">
          <a:extLst>
            <a:ext uri="{FF2B5EF4-FFF2-40B4-BE49-F238E27FC236}">
              <a16:creationId xmlns:a16="http://schemas.microsoft.com/office/drawing/2014/main" id="{00000000-0008-0000-0D00-000057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232" name="image17.jpg">
          <a:extLst>
            <a:ext uri="{FF2B5EF4-FFF2-40B4-BE49-F238E27FC236}">
              <a16:creationId xmlns:a16="http://schemas.microsoft.com/office/drawing/2014/main" id="{00000000-0008-0000-0D00-000058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233" name="image3.png">
          <a:extLst>
            <a:ext uri="{FF2B5EF4-FFF2-40B4-BE49-F238E27FC236}">
              <a16:creationId xmlns:a16="http://schemas.microsoft.com/office/drawing/2014/main" id="{00000000-0008-0000-0D00-000059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234" name="image17.jpg">
          <a:extLst>
            <a:ext uri="{FF2B5EF4-FFF2-40B4-BE49-F238E27FC236}">
              <a16:creationId xmlns:a16="http://schemas.microsoft.com/office/drawing/2014/main" id="{00000000-0008-0000-0D00-00005A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235" name="image3.png">
          <a:extLst>
            <a:ext uri="{FF2B5EF4-FFF2-40B4-BE49-F238E27FC236}">
              <a16:creationId xmlns:a16="http://schemas.microsoft.com/office/drawing/2014/main" id="{00000000-0008-0000-0D00-00005B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236" name="image17.jpg">
          <a:extLst>
            <a:ext uri="{FF2B5EF4-FFF2-40B4-BE49-F238E27FC236}">
              <a16:creationId xmlns:a16="http://schemas.microsoft.com/office/drawing/2014/main" id="{00000000-0008-0000-0D00-00005C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237" name="image3.png">
          <a:extLst>
            <a:ext uri="{FF2B5EF4-FFF2-40B4-BE49-F238E27FC236}">
              <a16:creationId xmlns:a16="http://schemas.microsoft.com/office/drawing/2014/main" id="{00000000-0008-0000-0D00-00005D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238" name="image17.jpg">
          <a:extLst>
            <a:ext uri="{FF2B5EF4-FFF2-40B4-BE49-F238E27FC236}">
              <a16:creationId xmlns:a16="http://schemas.microsoft.com/office/drawing/2014/main" id="{00000000-0008-0000-0D00-00005E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239" name="image3.png">
          <a:extLst>
            <a:ext uri="{FF2B5EF4-FFF2-40B4-BE49-F238E27FC236}">
              <a16:creationId xmlns:a16="http://schemas.microsoft.com/office/drawing/2014/main" id="{00000000-0008-0000-0D00-00005F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240" name="image17.jpg">
          <a:extLst>
            <a:ext uri="{FF2B5EF4-FFF2-40B4-BE49-F238E27FC236}">
              <a16:creationId xmlns:a16="http://schemas.microsoft.com/office/drawing/2014/main" id="{00000000-0008-0000-0D00-000060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241" name="image3.png">
          <a:extLst>
            <a:ext uri="{FF2B5EF4-FFF2-40B4-BE49-F238E27FC236}">
              <a16:creationId xmlns:a16="http://schemas.microsoft.com/office/drawing/2014/main" id="{00000000-0008-0000-0D00-000061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242" name="image17.jpg">
          <a:extLst>
            <a:ext uri="{FF2B5EF4-FFF2-40B4-BE49-F238E27FC236}">
              <a16:creationId xmlns:a16="http://schemas.microsoft.com/office/drawing/2014/main" id="{00000000-0008-0000-0D00-000062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243" name="image3.png">
          <a:extLst>
            <a:ext uri="{FF2B5EF4-FFF2-40B4-BE49-F238E27FC236}">
              <a16:creationId xmlns:a16="http://schemas.microsoft.com/office/drawing/2014/main" id="{00000000-0008-0000-0D00-000063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244" name="image17.jpg">
          <a:extLst>
            <a:ext uri="{FF2B5EF4-FFF2-40B4-BE49-F238E27FC236}">
              <a16:creationId xmlns:a16="http://schemas.microsoft.com/office/drawing/2014/main" id="{00000000-0008-0000-0D00-000064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245" name="image3.png">
          <a:extLst>
            <a:ext uri="{FF2B5EF4-FFF2-40B4-BE49-F238E27FC236}">
              <a16:creationId xmlns:a16="http://schemas.microsoft.com/office/drawing/2014/main" id="{00000000-0008-0000-0D00-000065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246" name="image17.jpg">
          <a:extLst>
            <a:ext uri="{FF2B5EF4-FFF2-40B4-BE49-F238E27FC236}">
              <a16:creationId xmlns:a16="http://schemas.microsoft.com/office/drawing/2014/main" id="{00000000-0008-0000-0D00-000066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247" name="image3.png">
          <a:extLst>
            <a:ext uri="{FF2B5EF4-FFF2-40B4-BE49-F238E27FC236}">
              <a16:creationId xmlns:a16="http://schemas.microsoft.com/office/drawing/2014/main" id="{00000000-0008-0000-0D00-000067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248" name="image17.jpg">
          <a:extLst>
            <a:ext uri="{FF2B5EF4-FFF2-40B4-BE49-F238E27FC236}">
              <a16:creationId xmlns:a16="http://schemas.microsoft.com/office/drawing/2014/main" id="{00000000-0008-0000-0D00-000068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249" name="image3.png">
          <a:extLst>
            <a:ext uri="{FF2B5EF4-FFF2-40B4-BE49-F238E27FC236}">
              <a16:creationId xmlns:a16="http://schemas.microsoft.com/office/drawing/2014/main" id="{00000000-0008-0000-0D00-000069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250" name="image17.jpg">
          <a:extLst>
            <a:ext uri="{FF2B5EF4-FFF2-40B4-BE49-F238E27FC236}">
              <a16:creationId xmlns:a16="http://schemas.microsoft.com/office/drawing/2014/main" id="{00000000-0008-0000-0D00-00006A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251" name="image3.png">
          <a:extLst>
            <a:ext uri="{FF2B5EF4-FFF2-40B4-BE49-F238E27FC236}">
              <a16:creationId xmlns:a16="http://schemas.microsoft.com/office/drawing/2014/main" id="{00000000-0008-0000-0D00-00006B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252" name="image17.jpg">
          <a:extLst>
            <a:ext uri="{FF2B5EF4-FFF2-40B4-BE49-F238E27FC236}">
              <a16:creationId xmlns:a16="http://schemas.microsoft.com/office/drawing/2014/main" id="{00000000-0008-0000-0D00-00006C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253" name="image3.png">
          <a:extLst>
            <a:ext uri="{FF2B5EF4-FFF2-40B4-BE49-F238E27FC236}">
              <a16:creationId xmlns:a16="http://schemas.microsoft.com/office/drawing/2014/main" id="{00000000-0008-0000-0D00-00006D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254" name="image17.jpg">
          <a:extLst>
            <a:ext uri="{FF2B5EF4-FFF2-40B4-BE49-F238E27FC236}">
              <a16:creationId xmlns:a16="http://schemas.microsoft.com/office/drawing/2014/main" id="{00000000-0008-0000-0D00-00006E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255" name="image3.png">
          <a:extLst>
            <a:ext uri="{FF2B5EF4-FFF2-40B4-BE49-F238E27FC236}">
              <a16:creationId xmlns:a16="http://schemas.microsoft.com/office/drawing/2014/main" id="{00000000-0008-0000-0D00-00006F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256" name="image17.jpg">
          <a:extLst>
            <a:ext uri="{FF2B5EF4-FFF2-40B4-BE49-F238E27FC236}">
              <a16:creationId xmlns:a16="http://schemas.microsoft.com/office/drawing/2014/main" id="{00000000-0008-0000-0D00-000070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257" name="image3.png">
          <a:extLst>
            <a:ext uri="{FF2B5EF4-FFF2-40B4-BE49-F238E27FC236}">
              <a16:creationId xmlns:a16="http://schemas.microsoft.com/office/drawing/2014/main" id="{00000000-0008-0000-0D00-000071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258" name="image17.jpg">
          <a:extLst>
            <a:ext uri="{FF2B5EF4-FFF2-40B4-BE49-F238E27FC236}">
              <a16:creationId xmlns:a16="http://schemas.microsoft.com/office/drawing/2014/main" id="{00000000-0008-0000-0D00-000072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259" name="image3.png">
          <a:extLst>
            <a:ext uri="{FF2B5EF4-FFF2-40B4-BE49-F238E27FC236}">
              <a16:creationId xmlns:a16="http://schemas.microsoft.com/office/drawing/2014/main" id="{00000000-0008-0000-0D00-000073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260" name="image17.jpg">
          <a:extLst>
            <a:ext uri="{FF2B5EF4-FFF2-40B4-BE49-F238E27FC236}">
              <a16:creationId xmlns:a16="http://schemas.microsoft.com/office/drawing/2014/main" id="{00000000-0008-0000-0D00-000074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261" name="image3.png">
          <a:extLst>
            <a:ext uri="{FF2B5EF4-FFF2-40B4-BE49-F238E27FC236}">
              <a16:creationId xmlns:a16="http://schemas.microsoft.com/office/drawing/2014/main" id="{00000000-0008-0000-0D00-000075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262" name="image17.jpg">
          <a:extLst>
            <a:ext uri="{FF2B5EF4-FFF2-40B4-BE49-F238E27FC236}">
              <a16:creationId xmlns:a16="http://schemas.microsoft.com/office/drawing/2014/main" id="{00000000-0008-0000-0D00-000076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263" name="image3.png">
          <a:extLst>
            <a:ext uri="{FF2B5EF4-FFF2-40B4-BE49-F238E27FC236}">
              <a16:creationId xmlns:a16="http://schemas.microsoft.com/office/drawing/2014/main" id="{00000000-0008-0000-0D00-000077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264" name="image17.jpg">
          <a:extLst>
            <a:ext uri="{FF2B5EF4-FFF2-40B4-BE49-F238E27FC236}">
              <a16:creationId xmlns:a16="http://schemas.microsoft.com/office/drawing/2014/main" id="{00000000-0008-0000-0D00-000078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265" name="image3.png">
          <a:extLst>
            <a:ext uri="{FF2B5EF4-FFF2-40B4-BE49-F238E27FC236}">
              <a16:creationId xmlns:a16="http://schemas.microsoft.com/office/drawing/2014/main" id="{00000000-0008-0000-0D00-000079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266" name="image17.jpg">
          <a:extLst>
            <a:ext uri="{FF2B5EF4-FFF2-40B4-BE49-F238E27FC236}">
              <a16:creationId xmlns:a16="http://schemas.microsoft.com/office/drawing/2014/main" id="{00000000-0008-0000-0D00-00007A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267" name="image3.png">
          <a:extLst>
            <a:ext uri="{FF2B5EF4-FFF2-40B4-BE49-F238E27FC236}">
              <a16:creationId xmlns:a16="http://schemas.microsoft.com/office/drawing/2014/main" id="{00000000-0008-0000-0D00-00007B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268" name="image17.jpg">
          <a:extLst>
            <a:ext uri="{FF2B5EF4-FFF2-40B4-BE49-F238E27FC236}">
              <a16:creationId xmlns:a16="http://schemas.microsoft.com/office/drawing/2014/main" id="{00000000-0008-0000-0D00-00007C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269" name="image3.png">
          <a:extLst>
            <a:ext uri="{FF2B5EF4-FFF2-40B4-BE49-F238E27FC236}">
              <a16:creationId xmlns:a16="http://schemas.microsoft.com/office/drawing/2014/main" id="{00000000-0008-0000-0D00-00007D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270" name="image17.jpg">
          <a:extLst>
            <a:ext uri="{FF2B5EF4-FFF2-40B4-BE49-F238E27FC236}">
              <a16:creationId xmlns:a16="http://schemas.microsoft.com/office/drawing/2014/main" id="{00000000-0008-0000-0D00-00007E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271" name="image3.png">
          <a:extLst>
            <a:ext uri="{FF2B5EF4-FFF2-40B4-BE49-F238E27FC236}">
              <a16:creationId xmlns:a16="http://schemas.microsoft.com/office/drawing/2014/main" id="{00000000-0008-0000-0D00-00007F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272" name="image17.jpg">
          <a:extLst>
            <a:ext uri="{FF2B5EF4-FFF2-40B4-BE49-F238E27FC236}">
              <a16:creationId xmlns:a16="http://schemas.microsoft.com/office/drawing/2014/main" id="{00000000-0008-0000-0D00-000080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273" name="image3.png">
          <a:extLst>
            <a:ext uri="{FF2B5EF4-FFF2-40B4-BE49-F238E27FC236}">
              <a16:creationId xmlns:a16="http://schemas.microsoft.com/office/drawing/2014/main" id="{00000000-0008-0000-0D00-000081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274" name="image17.jpg">
          <a:extLst>
            <a:ext uri="{FF2B5EF4-FFF2-40B4-BE49-F238E27FC236}">
              <a16:creationId xmlns:a16="http://schemas.microsoft.com/office/drawing/2014/main" id="{00000000-0008-0000-0D00-000082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275" name="image3.png">
          <a:extLst>
            <a:ext uri="{FF2B5EF4-FFF2-40B4-BE49-F238E27FC236}">
              <a16:creationId xmlns:a16="http://schemas.microsoft.com/office/drawing/2014/main" id="{00000000-0008-0000-0D00-000083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276" name="image17.jpg">
          <a:extLst>
            <a:ext uri="{FF2B5EF4-FFF2-40B4-BE49-F238E27FC236}">
              <a16:creationId xmlns:a16="http://schemas.microsoft.com/office/drawing/2014/main" id="{00000000-0008-0000-0D00-000084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277" name="image3.png">
          <a:extLst>
            <a:ext uri="{FF2B5EF4-FFF2-40B4-BE49-F238E27FC236}">
              <a16:creationId xmlns:a16="http://schemas.microsoft.com/office/drawing/2014/main" id="{00000000-0008-0000-0D00-000085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278" name="image17.jpg">
          <a:extLst>
            <a:ext uri="{FF2B5EF4-FFF2-40B4-BE49-F238E27FC236}">
              <a16:creationId xmlns:a16="http://schemas.microsoft.com/office/drawing/2014/main" id="{00000000-0008-0000-0D00-000086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279" name="image3.png">
          <a:extLst>
            <a:ext uri="{FF2B5EF4-FFF2-40B4-BE49-F238E27FC236}">
              <a16:creationId xmlns:a16="http://schemas.microsoft.com/office/drawing/2014/main" id="{00000000-0008-0000-0D00-000087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280" name="image17.jpg">
          <a:extLst>
            <a:ext uri="{FF2B5EF4-FFF2-40B4-BE49-F238E27FC236}">
              <a16:creationId xmlns:a16="http://schemas.microsoft.com/office/drawing/2014/main" id="{00000000-0008-0000-0D00-000088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281" name="image3.png">
          <a:extLst>
            <a:ext uri="{FF2B5EF4-FFF2-40B4-BE49-F238E27FC236}">
              <a16:creationId xmlns:a16="http://schemas.microsoft.com/office/drawing/2014/main" id="{00000000-0008-0000-0D00-000089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282" name="image17.jpg">
          <a:extLst>
            <a:ext uri="{FF2B5EF4-FFF2-40B4-BE49-F238E27FC236}">
              <a16:creationId xmlns:a16="http://schemas.microsoft.com/office/drawing/2014/main" id="{00000000-0008-0000-0D00-00008A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283" name="image3.png">
          <a:extLst>
            <a:ext uri="{FF2B5EF4-FFF2-40B4-BE49-F238E27FC236}">
              <a16:creationId xmlns:a16="http://schemas.microsoft.com/office/drawing/2014/main" id="{00000000-0008-0000-0D00-00008B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284" name="image17.jpg">
          <a:extLst>
            <a:ext uri="{FF2B5EF4-FFF2-40B4-BE49-F238E27FC236}">
              <a16:creationId xmlns:a16="http://schemas.microsoft.com/office/drawing/2014/main" id="{00000000-0008-0000-0D00-00008C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285" name="image3.png">
          <a:extLst>
            <a:ext uri="{FF2B5EF4-FFF2-40B4-BE49-F238E27FC236}">
              <a16:creationId xmlns:a16="http://schemas.microsoft.com/office/drawing/2014/main" id="{00000000-0008-0000-0D00-00008D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286" name="image17.jpg">
          <a:extLst>
            <a:ext uri="{FF2B5EF4-FFF2-40B4-BE49-F238E27FC236}">
              <a16:creationId xmlns:a16="http://schemas.microsoft.com/office/drawing/2014/main" id="{00000000-0008-0000-0D00-00008E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287" name="image3.png">
          <a:extLst>
            <a:ext uri="{FF2B5EF4-FFF2-40B4-BE49-F238E27FC236}">
              <a16:creationId xmlns:a16="http://schemas.microsoft.com/office/drawing/2014/main" id="{00000000-0008-0000-0D00-00008F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288" name="image17.jpg">
          <a:extLst>
            <a:ext uri="{FF2B5EF4-FFF2-40B4-BE49-F238E27FC236}">
              <a16:creationId xmlns:a16="http://schemas.microsoft.com/office/drawing/2014/main" id="{00000000-0008-0000-0D00-000090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289" name="image3.png">
          <a:extLst>
            <a:ext uri="{FF2B5EF4-FFF2-40B4-BE49-F238E27FC236}">
              <a16:creationId xmlns:a16="http://schemas.microsoft.com/office/drawing/2014/main" id="{00000000-0008-0000-0D00-000091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290" name="image17.jpg">
          <a:extLst>
            <a:ext uri="{FF2B5EF4-FFF2-40B4-BE49-F238E27FC236}">
              <a16:creationId xmlns:a16="http://schemas.microsoft.com/office/drawing/2014/main" id="{00000000-0008-0000-0D00-000092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291" name="image3.png">
          <a:extLst>
            <a:ext uri="{FF2B5EF4-FFF2-40B4-BE49-F238E27FC236}">
              <a16:creationId xmlns:a16="http://schemas.microsoft.com/office/drawing/2014/main" id="{00000000-0008-0000-0D00-000093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292" name="image17.jpg">
          <a:extLst>
            <a:ext uri="{FF2B5EF4-FFF2-40B4-BE49-F238E27FC236}">
              <a16:creationId xmlns:a16="http://schemas.microsoft.com/office/drawing/2014/main" id="{00000000-0008-0000-0D00-000094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293" name="image3.png">
          <a:extLst>
            <a:ext uri="{FF2B5EF4-FFF2-40B4-BE49-F238E27FC236}">
              <a16:creationId xmlns:a16="http://schemas.microsoft.com/office/drawing/2014/main" id="{00000000-0008-0000-0D00-000095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294" name="image17.jpg">
          <a:extLst>
            <a:ext uri="{FF2B5EF4-FFF2-40B4-BE49-F238E27FC236}">
              <a16:creationId xmlns:a16="http://schemas.microsoft.com/office/drawing/2014/main" id="{00000000-0008-0000-0D00-000096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295" name="image3.png">
          <a:extLst>
            <a:ext uri="{FF2B5EF4-FFF2-40B4-BE49-F238E27FC236}">
              <a16:creationId xmlns:a16="http://schemas.microsoft.com/office/drawing/2014/main" id="{00000000-0008-0000-0D00-000097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296" name="image17.jpg">
          <a:extLst>
            <a:ext uri="{FF2B5EF4-FFF2-40B4-BE49-F238E27FC236}">
              <a16:creationId xmlns:a16="http://schemas.microsoft.com/office/drawing/2014/main" id="{00000000-0008-0000-0D00-000098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297" name="image3.png">
          <a:extLst>
            <a:ext uri="{FF2B5EF4-FFF2-40B4-BE49-F238E27FC236}">
              <a16:creationId xmlns:a16="http://schemas.microsoft.com/office/drawing/2014/main" id="{00000000-0008-0000-0D00-000099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298" name="image17.jpg">
          <a:extLst>
            <a:ext uri="{FF2B5EF4-FFF2-40B4-BE49-F238E27FC236}">
              <a16:creationId xmlns:a16="http://schemas.microsoft.com/office/drawing/2014/main" id="{00000000-0008-0000-0D00-00009A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299" name="image3.png">
          <a:extLst>
            <a:ext uri="{FF2B5EF4-FFF2-40B4-BE49-F238E27FC236}">
              <a16:creationId xmlns:a16="http://schemas.microsoft.com/office/drawing/2014/main" id="{00000000-0008-0000-0D00-00009B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300" name="image17.jpg">
          <a:extLst>
            <a:ext uri="{FF2B5EF4-FFF2-40B4-BE49-F238E27FC236}">
              <a16:creationId xmlns:a16="http://schemas.microsoft.com/office/drawing/2014/main" id="{00000000-0008-0000-0D00-00009C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301" name="image3.png">
          <a:extLst>
            <a:ext uri="{FF2B5EF4-FFF2-40B4-BE49-F238E27FC236}">
              <a16:creationId xmlns:a16="http://schemas.microsoft.com/office/drawing/2014/main" id="{00000000-0008-0000-0D00-00009D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302" name="image17.jpg">
          <a:extLst>
            <a:ext uri="{FF2B5EF4-FFF2-40B4-BE49-F238E27FC236}">
              <a16:creationId xmlns:a16="http://schemas.microsoft.com/office/drawing/2014/main" id="{00000000-0008-0000-0D00-00009E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303" name="image3.png">
          <a:extLst>
            <a:ext uri="{FF2B5EF4-FFF2-40B4-BE49-F238E27FC236}">
              <a16:creationId xmlns:a16="http://schemas.microsoft.com/office/drawing/2014/main" id="{00000000-0008-0000-0D00-00009F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304" name="image17.jpg">
          <a:extLst>
            <a:ext uri="{FF2B5EF4-FFF2-40B4-BE49-F238E27FC236}">
              <a16:creationId xmlns:a16="http://schemas.microsoft.com/office/drawing/2014/main" id="{00000000-0008-0000-0D00-0000A0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305" name="image3.png">
          <a:extLst>
            <a:ext uri="{FF2B5EF4-FFF2-40B4-BE49-F238E27FC236}">
              <a16:creationId xmlns:a16="http://schemas.microsoft.com/office/drawing/2014/main" id="{00000000-0008-0000-0D00-0000A1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306" name="image17.jpg">
          <a:extLst>
            <a:ext uri="{FF2B5EF4-FFF2-40B4-BE49-F238E27FC236}">
              <a16:creationId xmlns:a16="http://schemas.microsoft.com/office/drawing/2014/main" id="{00000000-0008-0000-0D00-0000A2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307" name="image3.png">
          <a:extLst>
            <a:ext uri="{FF2B5EF4-FFF2-40B4-BE49-F238E27FC236}">
              <a16:creationId xmlns:a16="http://schemas.microsoft.com/office/drawing/2014/main" id="{00000000-0008-0000-0D00-0000A3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308" name="image17.jpg">
          <a:extLst>
            <a:ext uri="{FF2B5EF4-FFF2-40B4-BE49-F238E27FC236}">
              <a16:creationId xmlns:a16="http://schemas.microsoft.com/office/drawing/2014/main" id="{00000000-0008-0000-0D00-0000A4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309" name="image3.png">
          <a:extLst>
            <a:ext uri="{FF2B5EF4-FFF2-40B4-BE49-F238E27FC236}">
              <a16:creationId xmlns:a16="http://schemas.microsoft.com/office/drawing/2014/main" id="{00000000-0008-0000-0D00-0000A5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310" name="image17.jpg">
          <a:extLst>
            <a:ext uri="{FF2B5EF4-FFF2-40B4-BE49-F238E27FC236}">
              <a16:creationId xmlns:a16="http://schemas.microsoft.com/office/drawing/2014/main" id="{00000000-0008-0000-0D00-0000A6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311" name="image3.png">
          <a:extLst>
            <a:ext uri="{FF2B5EF4-FFF2-40B4-BE49-F238E27FC236}">
              <a16:creationId xmlns:a16="http://schemas.microsoft.com/office/drawing/2014/main" id="{00000000-0008-0000-0D00-0000A7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312" name="image17.jpg">
          <a:extLst>
            <a:ext uri="{FF2B5EF4-FFF2-40B4-BE49-F238E27FC236}">
              <a16:creationId xmlns:a16="http://schemas.microsoft.com/office/drawing/2014/main" id="{00000000-0008-0000-0D00-0000A8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313" name="image3.png">
          <a:extLst>
            <a:ext uri="{FF2B5EF4-FFF2-40B4-BE49-F238E27FC236}">
              <a16:creationId xmlns:a16="http://schemas.microsoft.com/office/drawing/2014/main" id="{00000000-0008-0000-0D00-0000A9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314" name="image17.jpg">
          <a:extLst>
            <a:ext uri="{FF2B5EF4-FFF2-40B4-BE49-F238E27FC236}">
              <a16:creationId xmlns:a16="http://schemas.microsoft.com/office/drawing/2014/main" id="{00000000-0008-0000-0D00-0000AA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315" name="image3.png">
          <a:extLst>
            <a:ext uri="{FF2B5EF4-FFF2-40B4-BE49-F238E27FC236}">
              <a16:creationId xmlns:a16="http://schemas.microsoft.com/office/drawing/2014/main" id="{00000000-0008-0000-0D00-0000AB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316" name="image17.jpg">
          <a:extLst>
            <a:ext uri="{FF2B5EF4-FFF2-40B4-BE49-F238E27FC236}">
              <a16:creationId xmlns:a16="http://schemas.microsoft.com/office/drawing/2014/main" id="{00000000-0008-0000-0D00-0000AC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317" name="image3.png">
          <a:extLst>
            <a:ext uri="{FF2B5EF4-FFF2-40B4-BE49-F238E27FC236}">
              <a16:creationId xmlns:a16="http://schemas.microsoft.com/office/drawing/2014/main" id="{00000000-0008-0000-0D00-0000AD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318" name="image17.jpg">
          <a:extLst>
            <a:ext uri="{FF2B5EF4-FFF2-40B4-BE49-F238E27FC236}">
              <a16:creationId xmlns:a16="http://schemas.microsoft.com/office/drawing/2014/main" id="{00000000-0008-0000-0D00-0000AE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319" name="image3.png">
          <a:extLst>
            <a:ext uri="{FF2B5EF4-FFF2-40B4-BE49-F238E27FC236}">
              <a16:creationId xmlns:a16="http://schemas.microsoft.com/office/drawing/2014/main" id="{00000000-0008-0000-0D00-0000AF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320" name="image17.jpg">
          <a:extLst>
            <a:ext uri="{FF2B5EF4-FFF2-40B4-BE49-F238E27FC236}">
              <a16:creationId xmlns:a16="http://schemas.microsoft.com/office/drawing/2014/main" id="{00000000-0008-0000-0D00-0000B0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321" name="image3.png">
          <a:extLst>
            <a:ext uri="{FF2B5EF4-FFF2-40B4-BE49-F238E27FC236}">
              <a16:creationId xmlns:a16="http://schemas.microsoft.com/office/drawing/2014/main" id="{00000000-0008-0000-0D00-0000B1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322" name="image17.jpg">
          <a:extLst>
            <a:ext uri="{FF2B5EF4-FFF2-40B4-BE49-F238E27FC236}">
              <a16:creationId xmlns:a16="http://schemas.microsoft.com/office/drawing/2014/main" id="{00000000-0008-0000-0D00-0000B2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323" name="image3.png">
          <a:extLst>
            <a:ext uri="{FF2B5EF4-FFF2-40B4-BE49-F238E27FC236}">
              <a16:creationId xmlns:a16="http://schemas.microsoft.com/office/drawing/2014/main" id="{00000000-0008-0000-0D00-0000B3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324" name="image17.jpg">
          <a:extLst>
            <a:ext uri="{FF2B5EF4-FFF2-40B4-BE49-F238E27FC236}">
              <a16:creationId xmlns:a16="http://schemas.microsoft.com/office/drawing/2014/main" id="{00000000-0008-0000-0D00-0000B4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325" name="image3.png">
          <a:extLst>
            <a:ext uri="{FF2B5EF4-FFF2-40B4-BE49-F238E27FC236}">
              <a16:creationId xmlns:a16="http://schemas.microsoft.com/office/drawing/2014/main" id="{00000000-0008-0000-0D00-0000B5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326" name="image17.jpg">
          <a:extLst>
            <a:ext uri="{FF2B5EF4-FFF2-40B4-BE49-F238E27FC236}">
              <a16:creationId xmlns:a16="http://schemas.microsoft.com/office/drawing/2014/main" id="{00000000-0008-0000-0D00-0000B6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327" name="image3.png">
          <a:extLst>
            <a:ext uri="{FF2B5EF4-FFF2-40B4-BE49-F238E27FC236}">
              <a16:creationId xmlns:a16="http://schemas.microsoft.com/office/drawing/2014/main" id="{00000000-0008-0000-0D00-0000B7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328" name="image17.jpg">
          <a:extLst>
            <a:ext uri="{FF2B5EF4-FFF2-40B4-BE49-F238E27FC236}">
              <a16:creationId xmlns:a16="http://schemas.microsoft.com/office/drawing/2014/main" id="{00000000-0008-0000-0D00-0000B8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329" name="image3.png">
          <a:extLst>
            <a:ext uri="{FF2B5EF4-FFF2-40B4-BE49-F238E27FC236}">
              <a16:creationId xmlns:a16="http://schemas.microsoft.com/office/drawing/2014/main" id="{00000000-0008-0000-0D00-0000B9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330" name="image17.jpg">
          <a:extLst>
            <a:ext uri="{FF2B5EF4-FFF2-40B4-BE49-F238E27FC236}">
              <a16:creationId xmlns:a16="http://schemas.microsoft.com/office/drawing/2014/main" id="{00000000-0008-0000-0D00-0000BA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331" name="image3.png">
          <a:extLst>
            <a:ext uri="{FF2B5EF4-FFF2-40B4-BE49-F238E27FC236}">
              <a16:creationId xmlns:a16="http://schemas.microsoft.com/office/drawing/2014/main" id="{00000000-0008-0000-0D00-0000BB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332" name="image17.jpg">
          <a:extLst>
            <a:ext uri="{FF2B5EF4-FFF2-40B4-BE49-F238E27FC236}">
              <a16:creationId xmlns:a16="http://schemas.microsoft.com/office/drawing/2014/main" id="{00000000-0008-0000-0D00-0000BC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333" name="image3.png">
          <a:extLst>
            <a:ext uri="{FF2B5EF4-FFF2-40B4-BE49-F238E27FC236}">
              <a16:creationId xmlns:a16="http://schemas.microsoft.com/office/drawing/2014/main" id="{00000000-0008-0000-0D00-0000BD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334" name="image17.jpg">
          <a:extLst>
            <a:ext uri="{FF2B5EF4-FFF2-40B4-BE49-F238E27FC236}">
              <a16:creationId xmlns:a16="http://schemas.microsoft.com/office/drawing/2014/main" id="{00000000-0008-0000-0D00-0000BE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335" name="image3.png">
          <a:extLst>
            <a:ext uri="{FF2B5EF4-FFF2-40B4-BE49-F238E27FC236}">
              <a16:creationId xmlns:a16="http://schemas.microsoft.com/office/drawing/2014/main" id="{00000000-0008-0000-0D00-0000BF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336" name="image17.jpg">
          <a:extLst>
            <a:ext uri="{FF2B5EF4-FFF2-40B4-BE49-F238E27FC236}">
              <a16:creationId xmlns:a16="http://schemas.microsoft.com/office/drawing/2014/main" id="{00000000-0008-0000-0D00-0000C0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337" name="image3.png">
          <a:extLst>
            <a:ext uri="{FF2B5EF4-FFF2-40B4-BE49-F238E27FC236}">
              <a16:creationId xmlns:a16="http://schemas.microsoft.com/office/drawing/2014/main" id="{00000000-0008-0000-0D00-0000C1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338" name="image17.jpg">
          <a:extLst>
            <a:ext uri="{FF2B5EF4-FFF2-40B4-BE49-F238E27FC236}">
              <a16:creationId xmlns:a16="http://schemas.microsoft.com/office/drawing/2014/main" id="{00000000-0008-0000-0D00-0000C2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339" name="image3.png">
          <a:extLst>
            <a:ext uri="{FF2B5EF4-FFF2-40B4-BE49-F238E27FC236}">
              <a16:creationId xmlns:a16="http://schemas.microsoft.com/office/drawing/2014/main" id="{00000000-0008-0000-0D00-0000C3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340" name="image17.jpg">
          <a:extLst>
            <a:ext uri="{FF2B5EF4-FFF2-40B4-BE49-F238E27FC236}">
              <a16:creationId xmlns:a16="http://schemas.microsoft.com/office/drawing/2014/main" id="{00000000-0008-0000-0D00-0000C4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341" name="image3.png">
          <a:extLst>
            <a:ext uri="{FF2B5EF4-FFF2-40B4-BE49-F238E27FC236}">
              <a16:creationId xmlns:a16="http://schemas.microsoft.com/office/drawing/2014/main" id="{00000000-0008-0000-0D00-0000C5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342" name="image17.jpg">
          <a:extLst>
            <a:ext uri="{FF2B5EF4-FFF2-40B4-BE49-F238E27FC236}">
              <a16:creationId xmlns:a16="http://schemas.microsoft.com/office/drawing/2014/main" id="{00000000-0008-0000-0D00-0000C6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343" name="image3.png">
          <a:extLst>
            <a:ext uri="{FF2B5EF4-FFF2-40B4-BE49-F238E27FC236}">
              <a16:creationId xmlns:a16="http://schemas.microsoft.com/office/drawing/2014/main" id="{00000000-0008-0000-0D00-0000C7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344" name="image17.jpg">
          <a:extLst>
            <a:ext uri="{FF2B5EF4-FFF2-40B4-BE49-F238E27FC236}">
              <a16:creationId xmlns:a16="http://schemas.microsoft.com/office/drawing/2014/main" id="{00000000-0008-0000-0D00-0000C8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345" name="image3.png">
          <a:extLst>
            <a:ext uri="{FF2B5EF4-FFF2-40B4-BE49-F238E27FC236}">
              <a16:creationId xmlns:a16="http://schemas.microsoft.com/office/drawing/2014/main" id="{00000000-0008-0000-0D00-0000C9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346" name="image17.jpg">
          <a:extLst>
            <a:ext uri="{FF2B5EF4-FFF2-40B4-BE49-F238E27FC236}">
              <a16:creationId xmlns:a16="http://schemas.microsoft.com/office/drawing/2014/main" id="{00000000-0008-0000-0D00-0000CA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347" name="image3.png">
          <a:extLst>
            <a:ext uri="{FF2B5EF4-FFF2-40B4-BE49-F238E27FC236}">
              <a16:creationId xmlns:a16="http://schemas.microsoft.com/office/drawing/2014/main" id="{00000000-0008-0000-0D00-0000CB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348" name="image17.jpg">
          <a:extLst>
            <a:ext uri="{FF2B5EF4-FFF2-40B4-BE49-F238E27FC236}">
              <a16:creationId xmlns:a16="http://schemas.microsoft.com/office/drawing/2014/main" id="{00000000-0008-0000-0D00-0000CC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349" name="image3.png">
          <a:extLst>
            <a:ext uri="{FF2B5EF4-FFF2-40B4-BE49-F238E27FC236}">
              <a16:creationId xmlns:a16="http://schemas.microsoft.com/office/drawing/2014/main" id="{00000000-0008-0000-0D00-0000CD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350" name="image17.jpg">
          <a:extLst>
            <a:ext uri="{FF2B5EF4-FFF2-40B4-BE49-F238E27FC236}">
              <a16:creationId xmlns:a16="http://schemas.microsoft.com/office/drawing/2014/main" id="{00000000-0008-0000-0D00-0000CE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351" name="image3.png">
          <a:extLst>
            <a:ext uri="{FF2B5EF4-FFF2-40B4-BE49-F238E27FC236}">
              <a16:creationId xmlns:a16="http://schemas.microsoft.com/office/drawing/2014/main" id="{00000000-0008-0000-0D00-0000CF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352" name="image17.jpg">
          <a:extLst>
            <a:ext uri="{FF2B5EF4-FFF2-40B4-BE49-F238E27FC236}">
              <a16:creationId xmlns:a16="http://schemas.microsoft.com/office/drawing/2014/main" id="{00000000-0008-0000-0D00-0000D0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353" name="image3.png">
          <a:extLst>
            <a:ext uri="{FF2B5EF4-FFF2-40B4-BE49-F238E27FC236}">
              <a16:creationId xmlns:a16="http://schemas.microsoft.com/office/drawing/2014/main" id="{00000000-0008-0000-0D00-0000D1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354" name="image17.jpg">
          <a:extLst>
            <a:ext uri="{FF2B5EF4-FFF2-40B4-BE49-F238E27FC236}">
              <a16:creationId xmlns:a16="http://schemas.microsoft.com/office/drawing/2014/main" id="{00000000-0008-0000-0D00-0000D2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355" name="image3.png">
          <a:extLst>
            <a:ext uri="{FF2B5EF4-FFF2-40B4-BE49-F238E27FC236}">
              <a16:creationId xmlns:a16="http://schemas.microsoft.com/office/drawing/2014/main" id="{00000000-0008-0000-0D00-0000D3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356" name="image17.jpg">
          <a:extLst>
            <a:ext uri="{FF2B5EF4-FFF2-40B4-BE49-F238E27FC236}">
              <a16:creationId xmlns:a16="http://schemas.microsoft.com/office/drawing/2014/main" id="{00000000-0008-0000-0D00-0000D4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357" name="image3.png">
          <a:extLst>
            <a:ext uri="{FF2B5EF4-FFF2-40B4-BE49-F238E27FC236}">
              <a16:creationId xmlns:a16="http://schemas.microsoft.com/office/drawing/2014/main" id="{00000000-0008-0000-0D00-0000D5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358" name="image17.jpg">
          <a:extLst>
            <a:ext uri="{FF2B5EF4-FFF2-40B4-BE49-F238E27FC236}">
              <a16:creationId xmlns:a16="http://schemas.microsoft.com/office/drawing/2014/main" id="{00000000-0008-0000-0D00-0000D6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359" name="image3.png">
          <a:extLst>
            <a:ext uri="{FF2B5EF4-FFF2-40B4-BE49-F238E27FC236}">
              <a16:creationId xmlns:a16="http://schemas.microsoft.com/office/drawing/2014/main" id="{00000000-0008-0000-0D00-0000D7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360" name="image17.jpg">
          <a:extLst>
            <a:ext uri="{FF2B5EF4-FFF2-40B4-BE49-F238E27FC236}">
              <a16:creationId xmlns:a16="http://schemas.microsoft.com/office/drawing/2014/main" id="{00000000-0008-0000-0D00-0000D8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361" name="image3.png">
          <a:extLst>
            <a:ext uri="{FF2B5EF4-FFF2-40B4-BE49-F238E27FC236}">
              <a16:creationId xmlns:a16="http://schemas.microsoft.com/office/drawing/2014/main" id="{00000000-0008-0000-0D00-0000D9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362" name="image17.jpg">
          <a:extLst>
            <a:ext uri="{FF2B5EF4-FFF2-40B4-BE49-F238E27FC236}">
              <a16:creationId xmlns:a16="http://schemas.microsoft.com/office/drawing/2014/main" id="{00000000-0008-0000-0D00-0000DA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363" name="image3.png">
          <a:extLst>
            <a:ext uri="{FF2B5EF4-FFF2-40B4-BE49-F238E27FC236}">
              <a16:creationId xmlns:a16="http://schemas.microsoft.com/office/drawing/2014/main" id="{00000000-0008-0000-0D00-0000DB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364" name="image17.jpg">
          <a:extLst>
            <a:ext uri="{FF2B5EF4-FFF2-40B4-BE49-F238E27FC236}">
              <a16:creationId xmlns:a16="http://schemas.microsoft.com/office/drawing/2014/main" id="{00000000-0008-0000-0D00-0000DC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365" name="image3.png">
          <a:extLst>
            <a:ext uri="{FF2B5EF4-FFF2-40B4-BE49-F238E27FC236}">
              <a16:creationId xmlns:a16="http://schemas.microsoft.com/office/drawing/2014/main" id="{00000000-0008-0000-0D00-0000DD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366" name="image17.jpg">
          <a:extLst>
            <a:ext uri="{FF2B5EF4-FFF2-40B4-BE49-F238E27FC236}">
              <a16:creationId xmlns:a16="http://schemas.microsoft.com/office/drawing/2014/main" id="{00000000-0008-0000-0D00-0000DE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367" name="image3.png">
          <a:extLst>
            <a:ext uri="{FF2B5EF4-FFF2-40B4-BE49-F238E27FC236}">
              <a16:creationId xmlns:a16="http://schemas.microsoft.com/office/drawing/2014/main" id="{00000000-0008-0000-0D00-0000DF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368" name="image17.jpg">
          <a:extLst>
            <a:ext uri="{FF2B5EF4-FFF2-40B4-BE49-F238E27FC236}">
              <a16:creationId xmlns:a16="http://schemas.microsoft.com/office/drawing/2014/main" id="{00000000-0008-0000-0D00-0000E0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369" name="image3.png">
          <a:extLst>
            <a:ext uri="{FF2B5EF4-FFF2-40B4-BE49-F238E27FC236}">
              <a16:creationId xmlns:a16="http://schemas.microsoft.com/office/drawing/2014/main" id="{00000000-0008-0000-0D00-0000E1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370" name="image17.jpg">
          <a:extLst>
            <a:ext uri="{FF2B5EF4-FFF2-40B4-BE49-F238E27FC236}">
              <a16:creationId xmlns:a16="http://schemas.microsoft.com/office/drawing/2014/main" id="{00000000-0008-0000-0D00-0000E2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371" name="image3.png">
          <a:extLst>
            <a:ext uri="{FF2B5EF4-FFF2-40B4-BE49-F238E27FC236}">
              <a16:creationId xmlns:a16="http://schemas.microsoft.com/office/drawing/2014/main" id="{00000000-0008-0000-0D00-0000E3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372" name="image17.jpg">
          <a:extLst>
            <a:ext uri="{FF2B5EF4-FFF2-40B4-BE49-F238E27FC236}">
              <a16:creationId xmlns:a16="http://schemas.microsoft.com/office/drawing/2014/main" id="{00000000-0008-0000-0D00-0000E4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373" name="image3.png">
          <a:extLst>
            <a:ext uri="{FF2B5EF4-FFF2-40B4-BE49-F238E27FC236}">
              <a16:creationId xmlns:a16="http://schemas.microsoft.com/office/drawing/2014/main" id="{00000000-0008-0000-0D00-0000E5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374" name="image17.jpg">
          <a:extLst>
            <a:ext uri="{FF2B5EF4-FFF2-40B4-BE49-F238E27FC236}">
              <a16:creationId xmlns:a16="http://schemas.microsoft.com/office/drawing/2014/main" id="{00000000-0008-0000-0D00-0000E6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375" name="image3.png">
          <a:extLst>
            <a:ext uri="{FF2B5EF4-FFF2-40B4-BE49-F238E27FC236}">
              <a16:creationId xmlns:a16="http://schemas.microsoft.com/office/drawing/2014/main" id="{00000000-0008-0000-0D00-0000E7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376" name="image17.jpg">
          <a:extLst>
            <a:ext uri="{FF2B5EF4-FFF2-40B4-BE49-F238E27FC236}">
              <a16:creationId xmlns:a16="http://schemas.microsoft.com/office/drawing/2014/main" id="{00000000-0008-0000-0D00-0000E8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377" name="image3.png">
          <a:extLst>
            <a:ext uri="{FF2B5EF4-FFF2-40B4-BE49-F238E27FC236}">
              <a16:creationId xmlns:a16="http://schemas.microsoft.com/office/drawing/2014/main" id="{00000000-0008-0000-0D00-0000E9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378" name="image17.jpg">
          <a:extLst>
            <a:ext uri="{FF2B5EF4-FFF2-40B4-BE49-F238E27FC236}">
              <a16:creationId xmlns:a16="http://schemas.microsoft.com/office/drawing/2014/main" id="{00000000-0008-0000-0D00-0000EA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379" name="image3.png">
          <a:extLst>
            <a:ext uri="{FF2B5EF4-FFF2-40B4-BE49-F238E27FC236}">
              <a16:creationId xmlns:a16="http://schemas.microsoft.com/office/drawing/2014/main" id="{00000000-0008-0000-0D00-0000EB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380" name="image17.jpg">
          <a:extLst>
            <a:ext uri="{FF2B5EF4-FFF2-40B4-BE49-F238E27FC236}">
              <a16:creationId xmlns:a16="http://schemas.microsoft.com/office/drawing/2014/main" id="{00000000-0008-0000-0D00-0000EC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381" name="image3.png">
          <a:extLst>
            <a:ext uri="{FF2B5EF4-FFF2-40B4-BE49-F238E27FC236}">
              <a16:creationId xmlns:a16="http://schemas.microsoft.com/office/drawing/2014/main" id="{00000000-0008-0000-0D00-0000ED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382" name="image17.jpg">
          <a:extLst>
            <a:ext uri="{FF2B5EF4-FFF2-40B4-BE49-F238E27FC236}">
              <a16:creationId xmlns:a16="http://schemas.microsoft.com/office/drawing/2014/main" id="{00000000-0008-0000-0D00-0000EE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383" name="image3.png">
          <a:extLst>
            <a:ext uri="{FF2B5EF4-FFF2-40B4-BE49-F238E27FC236}">
              <a16:creationId xmlns:a16="http://schemas.microsoft.com/office/drawing/2014/main" id="{00000000-0008-0000-0D00-0000EF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384" name="image17.jpg">
          <a:extLst>
            <a:ext uri="{FF2B5EF4-FFF2-40B4-BE49-F238E27FC236}">
              <a16:creationId xmlns:a16="http://schemas.microsoft.com/office/drawing/2014/main" id="{00000000-0008-0000-0D00-0000F0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385" name="image3.png">
          <a:extLst>
            <a:ext uri="{FF2B5EF4-FFF2-40B4-BE49-F238E27FC236}">
              <a16:creationId xmlns:a16="http://schemas.microsoft.com/office/drawing/2014/main" id="{00000000-0008-0000-0D00-0000F1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6386" name="image17.jpg">
          <a:extLst>
            <a:ext uri="{FF2B5EF4-FFF2-40B4-BE49-F238E27FC236}">
              <a16:creationId xmlns:a16="http://schemas.microsoft.com/office/drawing/2014/main" id="{00000000-0008-0000-0D00-0000F2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387" name="image3.png">
          <a:extLst>
            <a:ext uri="{FF2B5EF4-FFF2-40B4-BE49-F238E27FC236}">
              <a16:creationId xmlns:a16="http://schemas.microsoft.com/office/drawing/2014/main" id="{00000000-0008-0000-0D00-0000F3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388" name="image17.jpg">
          <a:extLst>
            <a:ext uri="{FF2B5EF4-FFF2-40B4-BE49-F238E27FC236}">
              <a16:creationId xmlns:a16="http://schemas.microsoft.com/office/drawing/2014/main" id="{00000000-0008-0000-0D00-0000F4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389" name="image3.png">
          <a:extLst>
            <a:ext uri="{FF2B5EF4-FFF2-40B4-BE49-F238E27FC236}">
              <a16:creationId xmlns:a16="http://schemas.microsoft.com/office/drawing/2014/main" id="{00000000-0008-0000-0D00-0000F5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390" name="image17.jpg">
          <a:extLst>
            <a:ext uri="{FF2B5EF4-FFF2-40B4-BE49-F238E27FC236}">
              <a16:creationId xmlns:a16="http://schemas.microsoft.com/office/drawing/2014/main" id="{00000000-0008-0000-0D00-0000F6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391" name="image3.png">
          <a:extLst>
            <a:ext uri="{FF2B5EF4-FFF2-40B4-BE49-F238E27FC236}">
              <a16:creationId xmlns:a16="http://schemas.microsoft.com/office/drawing/2014/main" id="{00000000-0008-0000-0D00-0000F7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392" name="image17.jpg">
          <a:extLst>
            <a:ext uri="{FF2B5EF4-FFF2-40B4-BE49-F238E27FC236}">
              <a16:creationId xmlns:a16="http://schemas.microsoft.com/office/drawing/2014/main" id="{00000000-0008-0000-0D00-0000F8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393" name="image3.png">
          <a:extLst>
            <a:ext uri="{FF2B5EF4-FFF2-40B4-BE49-F238E27FC236}">
              <a16:creationId xmlns:a16="http://schemas.microsoft.com/office/drawing/2014/main" id="{00000000-0008-0000-0D00-0000F9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6394" name="image17.jpg">
          <a:extLst>
            <a:ext uri="{FF2B5EF4-FFF2-40B4-BE49-F238E27FC236}">
              <a16:creationId xmlns:a16="http://schemas.microsoft.com/office/drawing/2014/main" id="{00000000-0008-0000-0D00-0000FA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395" name="image3.png">
          <a:extLst>
            <a:ext uri="{FF2B5EF4-FFF2-40B4-BE49-F238E27FC236}">
              <a16:creationId xmlns:a16="http://schemas.microsoft.com/office/drawing/2014/main" id="{00000000-0008-0000-0D00-0000FB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396" name="image17.jpg">
          <a:extLst>
            <a:ext uri="{FF2B5EF4-FFF2-40B4-BE49-F238E27FC236}">
              <a16:creationId xmlns:a16="http://schemas.microsoft.com/office/drawing/2014/main" id="{00000000-0008-0000-0D00-0000FC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397" name="image3.png">
          <a:extLst>
            <a:ext uri="{FF2B5EF4-FFF2-40B4-BE49-F238E27FC236}">
              <a16:creationId xmlns:a16="http://schemas.microsoft.com/office/drawing/2014/main" id="{00000000-0008-0000-0D00-0000FD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398" name="image17.jpg">
          <a:extLst>
            <a:ext uri="{FF2B5EF4-FFF2-40B4-BE49-F238E27FC236}">
              <a16:creationId xmlns:a16="http://schemas.microsoft.com/office/drawing/2014/main" id="{00000000-0008-0000-0D00-0000FE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399" name="image3.png">
          <a:extLst>
            <a:ext uri="{FF2B5EF4-FFF2-40B4-BE49-F238E27FC236}">
              <a16:creationId xmlns:a16="http://schemas.microsoft.com/office/drawing/2014/main" id="{00000000-0008-0000-0D00-0000FF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400" name="image17.jpg">
          <a:extLst>
            <a:ext uri="{FF2B5EF4-FFF2-40B4-BE49-F238E27FC236}">
              <a16:creationId xmlns:a16="http://schemas.microsoft.com/office/drawing/2014/main" id="{00000000-0008-0000-0D00-000000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401" name="image3.png">
          <a:extLst>
            <a:ext uri="{FF2B5EF4-FFF2-40B4-BE49-F238E27FC236}">
              <a16:creationId xmlns:a16="http://schemas.microsoft.com/office/drawing/2014/main" id="{00000000-0008-0000-0D00-000001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6402" name="image17.jpg">
          <a:extLst>
            <a:ext uri="{FF2B5EF4-FFF2-40B4-BE49-F238E27FC236}">
              <a16:creationId xmlns:a16="http://schemas.microsoft.com/office/drawing/2014/main" id="{00000000-0008-0000-0D00-000002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403" name="image3.png">
          <a:extLst>
            <a:ext uri="{FF2B5EF4-FFF2-40B4-BE49-F238E27FC236}">
              <a16:creationId xmlns:a16="http://schemas.microsoft.com/office/drawing/2014/main" id="{00000000-0008-0000-0D00-000003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404" name="image17.jpg">
          <a:extLst>
            <a:ext uri="{FF2B5EF4-FFF2-40B4-BE49-F238E27FC236}">
              <a16:creationId xmlns:a16="http://schemas.microsoft.com/office/drawing/2014/main" id="{00000000-0008-0000-0D00-000004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405" name="image3.png">
          <a:extLst>
            <a:ext uri="{FF2B5EF4-FFF2-40B4-BE49-F238E27FC236}">
              <a16:creationId xmlns:a16="http://schemas.microsoft.com/office/drawing/2014/main" id="{00000000-0008-0000-0D00-000005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406" name="image17.jpg">
          <a:extLst>
            <a:ext uri="{FF2B5EF4-FFF2-40B4-BE49-F238E27FC236}">
              <a16:creationId xmlns:a16="http://schemas.microsoft.com/office/drawing/2014/main" id="{00000000-0008-0000-0D00-000006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407" name="image3.png">
          <a:extLst>
            <a:ext uri="{FF2B5EF4-FFF2-40B4-BE49-F238E27FC236}">
              <a16:creationId xmlns:a16="http://schemas.microsoft.com/office/drawing/2014/main" id="{00000000-0008-0000-0D00-000007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408" name="image17.jpg">
          <a:extLst>
            <a:ext uri="{FF2B5EF4-FFF2-40B4-BE49-F238E27FC236}">
              <a16:creationId xmlns:a16="http://schemas.microsoft.com/office/drawing/2014/main" id="{00000000-0008-0000-0D00-000008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409" name="image3.png">
          <a:extLst>
            <a:ext uri="{FF2B5EF4-FFF2-40B4-BE49-F238E27FC236}">
              <a16:creationId xmlns:a16="http://schemas.microsoft.com/office/drawing/2014/main" id="{00000000-0008-0000-0D00-000009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6410" name="image17.jpg">
          <a:extLst>
            <a:ext uri="{FF2B5EF4-FFF2-40B4-BE49-F238E27FC236}">
              <a16:creationId xmlns:a16="http://schemas.microsoft.com/office/drawing/2014/main" id="{00000000-0008-0000-0D00-00000A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411" name="image3.png">
          <a:extLst>
            <a:ext uri="{FF2B5EF4-FFF2-40B4-BE49-F238E27FC236}">
              <a16:creationId xmlns:a16="http://schemas.microsoft.com/office/drawing/2014/main" id="{00000000-0008-0000-0D00-00000B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412" name="image17.jpg">
          <a:extLst>
            <a:ext uri="{FF2B5EF4-FFF2-40B4-BE49-F238E27FC236}">
              <a16:creationId xmlns:a16="http://schemas.microsoft.com/office/drawing/2014/main" id="{00000000-0008-0000-0D00-00000C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413" name="image3.png">
          <a:extLst>
            <a:ext uri="{FF2B5EF4-FFF2-40B4-BE49-F238E27FC236}">
              <a16:creationId xmlns:a16="http://schemas.microsoft.com/office/drawing/2014/main" id="{00000000-0008-0000-0D00-00000D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414" name="image17.jpg">
          <a:extLst>
            <a:ext uri="{FF2B5EF4-FFF2-40B4-BE49-F238E27FC236}">
              <a16:creationId xmlns:a16="http://schemas.microsoft.com/office/drawing/2014/main" id="{00000000-0008-0000-0D00-00000E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415" name="image3.png">
          <a:extLst>
            <a:ext uri="{FF2B5EF4-FFF2-40B4-BE49-F238E27FC236}">
              <a16:creationId xmlns:a16="http://schemas.microsoft.com/office/drawing/2014/main" id="{00000000-0008-0000-0D00-00000F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416" name="image17.jpg">
          <a:extLst>
            <a:ext uri="{FF2B5EF4-FFF2-40B4-BE49-F238E27FC236}">
              <a16:creationId xmlns:a16="http://schemas.microsoft.com/office/drawing/2014/main" id="{00000000-0008-0000-0D00-000010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417" name="image3.png">
          <a:extLst>
            <a:ext uri="{FF2B5EF4-FFF2-40B4-BE49-F238E27FC236}">
              <a16:creationId xmlns:a16="http://schemas.microsoft.com/office/drawing/2014/main" id="{00000000-0008-0000-0D00-000011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418" name="image17.jpg">
          <a:extLst>
            <a:ext uri="{FF2B5EF4-FFF2-40B4-BE49-F238E27FC236}">
              <a16:creationId xmlns:a16="http://schemas.microsoft.com/office/drawing/2014/main" id="{00000000-0008-0000-0D00-000012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419" name="image3.png">
          <a:extLst>
            <a:ext uri="{FF2B5EF4-FFF2-40B4-BE49-F238E27FC236}">
              <a16:creationId xmlns:a16="http://schemas.microsoft.com/office/drawing/2014/main" id="{00000000-0008-0000-0D00-000013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420" name="image17.jpg">
          <a:extLst>
            <a:ext uri="{FF2B5EF4-FFF2-40B4-BE49-F238E27FC236}">
              <a16:creationId xmlns:a16="http://schemas.microsoft.com/office/drawing/2014/main" id="{00000000-0008-0000-0D00-000014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421" name="image3.png">
          <a:extLst>
            <a:ext uri="{FF2B5EF4-FFF2-40B4-BE49-F238E27FC236}">
              <a16:creationId xmlns:a16="http://schemas.microsoft.com/office/drawing/2014/main" id="{00000000-0008-0000-0D00-000015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422" name="image17.jpg">
          <a:extLst>
            <a:ext uri="{FF2B5EF4-FFF2-40B4-BE49-F238E27FC236}">
              <a16:creationId xmlns:a16="http://schemas.microsoft.com/office/drawing/2014/main" id="{00000000-0008-0000-0D00-000016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423" name="image3.png">
          <a:extLst>
            <a:ext uri="{FF2B5EF4-FFF2-40B4-BE49-F238E27FC236}">
              <a16:creationId xmlns:a16="http://schemas.microsoft.com/office/drawing/2014/main" id="{00000000-0008-0000-0D00-000017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424" name="image17.jpg">
          <a:extLst>
            <a:ext uri="{FF2B5EF4-FFF2-40B4-BE49-F238E27FC236}">
              <a16:creationId xmlns:a16="http://schemas.microsoft.com/office/drawing/2014/main" id="{00000000-0008-0000-0D00-000018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425" name="image3.png">
          <a:extLst>
            <a:ext uri="{FF2B5EF4-FFF2-40B4-BE49-F238E27FC236}">
              <a16:creationId xmlns:a16="http://schemas.microsoft.com/office/drawing/2014/main" id="{00000000-0008-0000-0D00-000019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426" name="image17.jpg">
          <a:extLst>
            <a:ext uri="{FF2B5EF4-FFF2-40B4-BE49-F238E27FC236}">
              <a16:creationId xmlns:a16="http://schemas.microsoft.com/office/drawing/2014/main" id="{00000000-0008-0000-0D00-00001A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427" name="image3.png">
          <a:extLst>
            <a:ext uri="{FF2B5EF4-FFF2-40B4-BE49-F238E27FC236}">
              <a16:creationId xmlns:a16="http://schemas.microsoft.com/office/drawing/2014/main" id="{00000000-0008-0000-0D00-00001B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428" name="image17.jpg">
          <a:extLst>
            <a:ext uri="{FF2B5EF4-FFF2-40B4-BE49-F238E27FC236}">
              <a16:creationId xmlns:a16="http://schemas.microsoft.com/office/drawing/2014/main" id="{00000000-0008-0000-0D00-00001C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429" name="image3.png">
          <a:extLst>
            <a:ext uri="{FF2B5EF4-FFF2-40B4-BE49-F238E27FC236}">
              <a16:creationId xmlns:a16="http://schemas.microsoft.com/office/drawing/2014/main" id="{00000000-0008-0000-0D00-00001D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430" name="image17.jpg">
          <a:extLst>
            <a:ext uri="{FF2B5EF4-FFF2-40B4-BE49-F238E27FC236}">
              <a16:creationId xmlns:a16="http://schemas.microsoft.com/office/drawing/2014/main" id="{00000000-0008-0000-0D00-00001E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431" name="image3.png">
          <a:extLst>
            <a:ext uri="{FF2B5EF4-FFF2-40B4-BE49-F238E27FC236}">
              <a16:creationId xmlns:a16="http://schemas.microsoft.com/office/drawing/2014/main" id="{00000000-0008-0000-0D00-00001F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432" name="image17.jpg">
          <a:extLst>
            <a:ext uri="{FF2B5EF4-FFF2-40B4-BE49-F238E27FC236}">
              <a16:creationId xmlns:a16="http://schemas.microsoft.com/office/drawing/2014/main" id="{00000000-0008-0000-0D00-000020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433" name="image3.png">
          <a:extLst>
            <a:ext uri="{FF2B5EF4-FFF2-40B4-BE49-F238E27FC236}">
              <a16:creationId xmlns:a16="http://schemas.microsoft.com/office/drawing/2014/main" id="{00000000-0008-0000-0D00-000021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434" name="image17.jpg">
          <a:extLst>
            <a:ext uri="{FF2B5EF4-FFF2-40B4-BE49-F238E27FC236}">
              <a16:creationId xmlns:a16="http://schemas.microsoft.com/office/drawing/2014/main" id="{00000000-0008-0000-0D00-000022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435" name="image3.png">
          <a:extLst>
            <a:ext uri="{FF2B5EF4-FFF2-40B4-BE49-F238E27FC236}">
              <a16:creationId xmlns:a16="http://schemas.microsoft.com/office/drawing/2014/main" id="{00000000-0008-0000-0D00-000023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436" name="image17.jpg">
          <a:extLst>
            <a:ext uri="{FF2B5EF4-FFF2-40B4-BE49-F238E27FC236}">
              <a16:creationId xmlns:a16="http://schemas.microsoft.com/office/drawing/2014/main" id="{00000000-0008-0000-0D00-000024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437" name="image3.png">
          <a:extLst>
            <a:ext uri="{FF2B5EF4-FFF2-40B4-BE49-F238E27FC236}">
              <a16:creationId xmlns:a16="http://schemas.microsoft.com/office/drawing/2014/main" id="{00000000-0008-0000-0D00-000025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438" name="image17.jpg">
          <a:extLst>
            <a:ext uri="{FF2B5EF4-FFF2-40B4-BE49-F238E27FC236}">
              <a16:creationId xmlns:a16="http://schemas.microsoft.com/office/drawing/2014/main" id="{00000000-0008-0000-0D00-000026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439" name="image3.png">
          <a:extLst>
            <a:ext uri="{FF2B5EF4-FFF2-40B4-BE49-F238E27FC236}">
              <a16:creationId xmlns:a16="http://schemas.microsoft.com/office/drawing/2014/main" id="{00000000-0008-0000-0D00-000027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440" name="image17.jpg">
          <a:extLst>
            <a:ext uri="{FF2B5EF4-FFF2-40B4-BE49-F238E27FC236}">
              <a16:creationId xmlns:a16="http://schemas.microsoft.com/office/drawing/2014/main" id="{00000000-0008-0000-0D00-000028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441" name="image3.png">
          <a:extLst>
            <a:ext uri="{FF2B5EF4-FFF2-40B4-BE49-F238E27FC236}">
              <a16:creationId xmlns:a16="http://schemas.microsoft.com/office/drawing/2014/main" id="{00000000-0008-0000-0D00-000029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442" name="image17.jpg">
          <a:extLst>
            <a:ext uri="{FF2B5EF4-FFF2-40B4-BE49-F238E27FC236}">
              <a16:creationId xmlns:a16="http://schemas.microsoft.com/office/drawing/2014/main" id="{00000000-0008-0000-0D00-00002A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443" name="image3.png">
          <a:extLst>
            <a:ext uri="{FF2B5EF4-FFF2-40B4-BE49-F238E27FC236}">
              <a16:creationId xmlns:a16="http://schemas.microsoft.com/office/drawing/2014/main" id="{00000000-0008-0000-0D00-00002B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444" name="image17.jpg">
          <a:extLst>
            <a:ext uri="{FF2B5EF4-FFF2-40B4-BE49-F238E27FC236}">
              <a16:creationId xmlns:a16="http://schemas.microsoft.com/office/drawing/2014/main" id="{00000000-0008-0000-0D00-00002C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445" name="image3.png">
          <a:extLst>
            <a:ext uri="{FF2B5EF4-FFF2-40B4-BE49-F238E27FC236}">
              <a16:creationId xmlns:a16="http://schemas.microsoft.com/office/drawing/2014/main" id="{00000000-0008-0000-0D00-00002D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446" name="image17.jpg">
          <a:extLst>
            <a:ext uri="{FF2B5EF4-FFF2-40B4-BE49-F238E27FC236}">
              <a16:creationId xmlns:a16="http://schemas.microsoft.com/office/drawing/2014/main" id="{00000000-0008-0000-0D00-00002E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447" name="image3.png">
          <a:extLst>
            <a:ext uri="{FF2B5EF4-FFF2-40B4-BE49-F238E27FC236}">
              <a16:creationId xmlns:a16="http://schemas.microsoft.com/office/drawing/2014/main" id="{00000000-0008-0000-0D00-00002F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448" name="image17.jpg">
          <a:extLst>
            <a:ext uri="{FF2B5EF4-FFF2-40B4-BE49-F238E27FC236}">
              <a16:creationId xmlns:a16="http://schemas.microsoft.com/office/drawing/2014/main" id="{00000000-0008-0000-0D00-000030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449" name="image3.png">
          <a:extLst>
            <a:ext uri="{FF2B5EF4-FFF2-40B4-BE49-F238E27FC236}">
              <a16:creationId xmlns:a16="http://schemas.microsoft.com/office/drawing/2014/main" id="{00000000-0008-0000-0D00-000031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450" name="image17.jpg">
          <a:extLst>
            <a:ext uri="{FF2B5EF4-FFF2-40B4-BE49-F238E27FC236}">
              <a16:creationId xmlns:a16="http://schemas.microsoft.com/office/drawing/2014/main" id="{00000000-0008-0000-0D00-000032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451" name="image3.png">
          <a:extLst>
            <a:ext uri="{FF2B5EF4-FFF2-40B4-BE49-F238E27FC236}">
              <a16:creationId xmlns:a16="http://schemas.microsoft.com/office/drawing/2014/main" id="{00000000-0008-0000-0D00-000033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452" name="image17.jpg">
          <a:extLst>
            <a:ext uri="{FF2B5EF4-FFF2-40B4-BE49-F238E27FC236}">
              <a16:creationId xmlns:a16="http://schemas.microsoft.com/office/drawing/2014/main" id="{00000000-0008-0000-0D00-000034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453" name="image3.png">
          <a:extLst>
            <a:ext uri="{FF2B5EF4-FFF2-40B4-BE49-F238E27FC236}">
              <a16:creationId xmlns:a16="http://schemas.microsoft.com/office/drawing/2014/main" id="{00000000-0008-0000-0D00-000035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454" name="image17.jpg">
          <a:extLst>
            <a:ext uri="{FF2B5EF4-FFF2-40B4-BE49-F238E27FC236}">
              <a16:creationId xmlns:a16="http://schemas.microsoft.com/office/drawing/2014/main" id="{00000000-0008-0000-0D00-000036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455" name="image3.png">
          <a:extLst>
            <a:ext uri="{FF2B5EF4-FFF2-40B4-BE49-F238E27FC236}">
              <a16:creationId xmlns:a16="http://schemas.microsoft.com/office/drawing/2014/main" id="{00000000-0008-0000-0D00-000037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456" name="image17.jpg">
          <a:extLst>
            <a:ext uri="{FF2B5EF4-FFF2-40B4-BE49-F238E27FC236}">
              <a16:creationId xmlns:a16="http://schemas.microsoft.com/office/drawing/2014/main" id="{00000000-0008-0000-0D00-000038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457" name="image3.png">
          <a:extLst>
            <a:ext uri="{FF2B5EF4-FFF2-40B4-BE49-F238E27FC236}">
              <a16:creationId xmlns:a16="http://schemas.microsoft.com/office/drawing/2014/main" id="{00000000-0008-0000-0D00-000039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458" name="image17.jpg">
          <a:extLst>
            <a:ext uri="{FF2B5EF4-FFF2-40B4-BE49-F238E27FC236}">
              <a16:creationId xmlns:a16="http://schemas.microsoft.com/office/drawing/2014/main" id="{00000000-0008-0000-0D00-00003A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459" name="image3.png">
          <a:extLst>
            <a:ext uri="{FF2B5EF4-FFF2-40B4-BE49-F238E27FC236}">
              <a16:creationId xmlns:a16="http://schemas.microsoft.com/office/drawing/2014/main" id="{00000000-0008-0000-0D00-00003B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460" name="image17.jpg">
          <a:extLst>
            <a:ext uri="{FF2B5EF4-FFF2-40B4-BE49-F238E27FC236}">
              <a16:creationId xmlns:a16="http://schemas.microsoft.com/office/drawing/2014/main" id="{00000000-0008-0000-0D00-00003C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461" name="image3.png">
          <a:extLst>
            <a:ext uri="{FF2B5EF4-FFF2-40B4-BE49-F238E27FC236}">
              <a16:creationId xmlns:a16="http://schemas.microsoft.com/office/drawing/2014/main" id="{00000000-0008-0000-0D00-00003D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462" name="image17.jpg">
          <a:extLst>
            <a:ext uri="{FF2B5EF4-FFF2-40B4-BE49-F238E27FC236}">
              <a16:creationId xmlns:a16="http://schemas.microsoft.com/office/drawing/2014/main" id="{00000000-0008-0000-0D00-00003E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463" name="image3.png">
          <a:extLst>
            <a:ext uri="{FF2B5EF4-FFF2-40B4-BE49-F238E27FC236}">
              <a16:creationId xmlns:a16="http://schemas.microsoft.com/office/drawing/2014/main" id="{00000000-0008-0000-0D00-00003F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464" name="image17.jpg">
          <a:extLst>
            <a:ext uri="{FF2B5EF4-FFF2-40B4-BE49-F238E27FC236}">
              <a16:creationId xmlns:a16="http://schemas.microsoft.com/office/drawing/2014/main" id="{00000000-0008-0000-0D00-000040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465" name="image3.png">
          <a:extLst>
            <a:ext uri="{FF2B5EF4-FFF2-40B4-BE49-F238E27FC236}">
              <a16:creationId xmlns:a16="http://schemas.microsoft.com/office/drawing/2014/main" id="{00000000-0008-0000-0D00-000041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466" name="image17.jpg">
          <a:extLst>
            <a:ext uri="{FF2B5EF4-FFF2-40B4-BE49-F238E27FC236}">
              <a16:creationId xmlns:a16="http://schemas.microsoft.com/office/drawing/2014/main" id="{00000000-0008-0000-0D00-000042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467" name="image3.png">
          <a:extLst>
            <a:ext uri="{FF2B5EF4-FFF2-40B4-BE49-F238E27FC236}">
              <a16:creationId xmlns:a16="http://schemas.microsoft.com/office/drawing/2014/main" id="{00000000-0008-0000-0D00-000043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468" name="image17.jpg">
          <a:extLst>
            <a:ext uri="{FF2B5EF4-FFF2-40B4-BE49-F238E27FC236}">
              <a16:creationId xmlns:a16="http://schemas.microsoft.com/office/drawing/2014/main" id="{00000000-0008-0000-0D00-000044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469" name="image3.png">
          <a:extLst>
            <a:ext uri="{FF2B5EF4-FFF2-40B4-BE49-F238E27FC236}">
              <a16:creationId xmlns:a16="http://schemas.microsoft.com/office/drawing/2014/main" id="{00000000-0008-0000-0D00-000045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470" name="image17.jpg">
          <a:extLst>
            <a:ext uri="{FF2B5EF4-FFF2-40B4-BE49-F238E27FC236}">
              <a16:creationId xmlns:a16="http://schemas.microsoft.com/office/drawing/2014/main" id="{00000000-0008-0000-0D00-000046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471" name="image3.png">
          <a:extLst>
            <a:ext uri="{FF2B5EF4-FFF2-40B4-BE49-F238E27FC236}">
              <a16:creationId xmlns:a16="http://schemas.microsoft.com/office/drawing/2014/main" id="{00000000-0008-0000-0D00-000047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472" name="image17.jpg">
          <a:extLst>
            <a:ext uri="{FF2B5EF4-FFF2-40B4-BE49-F238E27FC236}">
              <a16:creationId xmlns:a16="http://schemas.microsoft.com/office/drawing/2014/main" id="{00000000-0008-0000-0D00-000048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473" name="image3.png">
          <a:extLst>
            <a:ext uri="{FF2B5EF4-FFF2-40B4-BE49-F238E27FC236}">
              <a16:creationId xmlns:a16="http://schemas.microsoft.com/office/drawing/2014/main" id="{00000000-0008-0000-0D00-000049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474" name="image17.jpg">
          <a:extLst>
            <a:ext uri="{FF2B5EF4-FFF2-40B4-BE49-F238E27FC236}">
              <a16:creationId xmlns:a16="http://schemas.microsoft.com/office/drawing/2014/main" id="{00000000-0008-0000-0D00-00004A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475" name="image3.png">
          <a:extLst>
            <a:ext uri="{FF2B5EF4-FFF2-40B4-BE49-F238E27FC236}">
              <a16:creationId xmlns:a16="http://schemas.microsoft.com/office/drawing/2014/main" id="{00000000-0008-0000-0D00-00004B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476" name="image17.jpg">
          <a:extLst>
            <a:ext uri="{FF2B5EF4-FFF2-40B4-BE49-F238E27FC236}">
              <a16:creationId xmlns:a16="http://schemas.microsoft.com/office/drawing/2014/main" id="{00000000-0008-0000-0D00-00004C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477" name="image3.png">
          <a:extLst>
            <a:ext uri="{FF2B5EF4-FFF2-40B4-BE49-F238E27FC236}">
              <a16:creationId xmlns:a16="http://schemas.microsoft.com/office/drawing/2014/main" id="{00000000-0008-0000-0D00-00004D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478" name="image17.jpg">
          <a:extLst>
            <a:ext uri="{FF2B5EF4-FFF2-40B4-BE49-F238E27FC236}">
              <a16:creationId xmlns:a16="http://schemas.microsoft.com/office/drawing/2014/main" id="{00000000-0008-0000-0D00-00004E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479" name="image3.png">
          <a:extLst>
            <a:ext uri="{FF2B5EF4-FFF2-40B4-BE49-F238E27FC236}">
              <a16:creationId xmlns:a16="http://schemas.microsoft.com/office/drawing/2014/main" id="{00000000-0008-0000-0D00-00004F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480" name="image17.jpg">
          <a:extLst>
            <a:ext uri="{FF2B5EF4-FFF2-40B4-BE49-F238E27FC236}">
              <a16:creationId xmlns:a16="http://schemas.microsoft.com/office/drawing/2014/main" id="{00000000-0008-0000-0D00-000050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481" name="image3.png">
          <a:extLst>
            <a:ext uri="{FF2B5EF4-FFF2-40B4-BE49-F238E27FC236}">
              <a16:creationId xmlns:a16="http://schemas.microsoft.com/office/drawing/2014/main" id="{00000000-0008-0000-0D00-000051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482" name="image17.jpg">
          <a:extLst>
            <a:ext uri="{FF2B5EF4-FFF2-40B4-BE49-F238E27FC236}">
              <a16:creationId xmlns:a16="http://schemas.microsoft.com/office/drawing/2014/main" id="{00000000-0008-0000-0D00-000052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483" name="image3.png">
          <a:extLst>
            <a:ext uri="{FF2B5EF4-FFF2-40B4-BE49-F238E27FC236}">
              <a16:creationId xmlns:a16="http://schemas.microsoft.com/office/drawing/2014/main" id="{00000000-0008-0000-0D00-000053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484" name="image17.jpg">
          <a:extLst>
            <a:ext uri="{FF2B5EF4-FFF2-40B4-BE49-F238E27FC236}">
              <a16:creationId xmlns:a16="http://schemas.microsoft.com/office/drawing/2014/main" id="{00000000-0008-0000-0D00-000054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485" name="image3.png">
          <a:extLst>
            <a:ext uri="{FF2B5EF4-FFF2-40B4-BE49-F238E27FC236}">
              <a16:creationId xmlns:a16="http://schemas.microsoft.com/office/drawing/2014/main" id="{00000000-0008-0000-0D00-000055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486" name="image17.jpg">
          <a:extLst>
            <a:ext uri="{FF2B5EF4-FFF2-40B4-BE49-F238E27FC236}">
              <a16:creationId xmlns:a16="http://schemas.microsoft.com/office/drawing/2014/main" id="{00000000-0008-0000-0D00-000056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487" name="image3.png">
          <a:extLst>
            <a:ext uri="{FF2B5EF4-FFF2-40B4-BE49-F238E27FC236}">
              <a16:creationId xmlns:a16="http://schemas.microsoft.com/office/drawing/2014/main" id="{00000000-0008-0000-0D00-000057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488" name="image17.jpg">
          <a:extLst>
            <a:ext uri="{FF2B5EF4-FFF2-40B4-BE49-F238E27FC236}">
              <a16:creationId xmlns:a16="http://schemas.microsoft.com/office/drawing/2014/main" id="{00000000-0008-0000-0D00-000058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489" name="image3.png">
          <a:extLst>
            <a:ext uri="{FF2B5EF4-FFF2-40B4-BE49-F238E27FC236}">
              <a16:creationId xmlns:a16="http://schemas.microsoft.com/office/drawing/2014/main" id="{00000000-0008-0000-0D00-000059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490" name="image17.jpg">
          <a:extLst>
            <a:ext uri="{FF2B5EF4-FFF2-40B4-BE49-F238E27FC236}">
              <a16:creationId xmlns:a16="http://schemas.microsoft.com/office/drawing/2014/main" id="{00000000-0008-0000-0D00-00005A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491" name="image3.png">
          <a:extLst>
            <a:ext uri="{FF2B5EF4-FFF2-40B4-BE49-F238E27FC236}">
              <a16:creationId xmlns:a16="http://schemas.microsoft.com/office/drawing/2014/main" id="{00000000-0008-0000-0D00-00005B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492" name="image17.jpg">
          <a:extLst>
            <a:ext uri="{FF2B5EF4-FFF2-40B4-BE49-F238E27FC236}">
              <a16:creationId xmlns:a16="http://schemas.microsoft.com/office/drawing/2014/main" id="{00000000-0008-0000-0D00-00005C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493" name="image3.png">
          <a:extLst>
            <a:ext uri="{FF2B5EF4-FFF2-40B4-BE49-F238E27FC236}">
              <a16:creationId xmlns:a16="http://schemas.microsoft.com/office/drawing/2014/main" id="{00000000-0008-0000-0D00-00005D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494" name="image17.jpg">
          <a:extLst>
            <a:ext uri="{FF2B5EF4-FFF2-40B4-BE49-F238E27FC236}">
              <a16:creationId xmlns:a16="http://schemas.microsoft.com/office/drawing/2014/main" id="{00000000-0008-0000-0D00-00005E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495" name="image3.png">
          <a:extLst>
            <a:ext uri="{FF2B5EF4-FFF2-40B4-BE49-F238E27FC236}">
              <a16:creationId xmlns:a16="http://schemas.microsoft.com/office/drawing/2014/main" id="{00000000-0008-0000-0D00-00005F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496" name="image17.jpg">
          <a:extLst>
            <a:ext uri="{FF2B5EF4-FFF2-40B4-BE49-F238E27FC236}">
              <a16:creationId xmlns:a16="http://schemas.microsoft.com/office/drawing/2014/main" id="{00000000-0008-0000-0D00-000060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497" name="image3.png">
          <a:extLst>
            <a:ext uri="{FF2B5EF4-FFF2-40B4-BE49-F238E27FC236}">
              <a16:creationId xmlns:a16="http://schemas.microsoft.com/office/drawing/2014/main" id="{00000000-0008-0000-0D00-000061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498" name="image17.jpg">
          <a:extLst>
            <a:ext uri="{FF2B5EF4-FFF2-40B4-BE49-F238E27FC236}">
              <a16:creationId xmlns:a16="http://schemas.microsoft.com/office/drawing/2014/main" id="{00000000-0008-0000-0D00-000062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499" name="image3.png">
          <a:extLst>
            <a:ext uri="{FF2B5EF4-FFF2-40B4-BE49-F238E27FC236}">
              <a16:creationId xmlns:a16="http://schemas.microsoft.com/office/drawing/2014/main" id="{00000000-0008-0000-0D00-000063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500" name="image17.jpg">
          <a:extLst>
            <a:ext uri="{FF2B5EF4-FFF2-40B4-BE49-F238E27FC236}">
              <a16:creationId xmlns:a16="http://schemas.microsoft.com/office/drawing/2014/main" id="{00000000-0008-0000-0D00-000064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501" name="image3.png">
          <a:extLst>
            <a:ext uri="{FF2B5EF4-FFF2-40B4-BE49-F238E27FC236}">
              <a16:creationId xmlns:a16="http://schemas.microsoft.com/office/drawing/2014/main" id="{00000000-0008-0000-0D00-000065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02" name="image17.jpg">
          <a:extLst>
            <a:ext uri="{FF2B5EF4-FFF2-40B4-BE49-F238E27FC236}">
              <a16:creationId xmlns:a16="http://schemas.microsoft.com/office/drawing/2014/main" id="{00000000-0008-0000-0D00-000066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03" name="image3.png">
          <a:extLst>
            <a:ext uri="{FF2B5EF4-FFF2-40B4-BE49-F238E27FC236}">
              <a16:creationId xmlns:a16="http://schemas.microsoft.com/office/drawing/2014/main" id="{00000000-0008-0000-0D00-000067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04" name="image17.jpg">
          <a:extLst>
            <a:ext uri="{FF2B5EF4-FFF2-40B4-BE49-F238E27FC236}">
              <a16:creationId xmlns:a16="http://schemas.microsoft.com/office/drawing/2014/main" id="{00000000-0008-0000-0D00-000068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05" name="image3.png">
          <a:extLst>
            <a:ext uri="{FF2B5EF4-FFF2-40B4-BE49-F238E27FC236}">
              <a16:creationId xmlns:a16="http://schemas.microsoft.com/office/drawing/2014/main" id="{00000000-0008-0000-0D00-000069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506" name="image17.jpg">
          <a:extLst>
            <a:ext uri="{FF2B5EF4-FFF2-40B4-BE49-F238E27FC236}">
              <a16:creationId xmlns:a16="http://schemas.microsoft.com/office/drawing/2014/main" id="{00000000-0008-0000-0D00-00006A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507" name="image3.png">
          <a:extLst>
            <a:ext uri="{FF2B5EF4-FFF2-40B4-BE49-F238E27FC236}">
              <a16:creationId xmlns:a16="http://schemas.microsoft.com/office/drawing/2014/main" id="{00000000-0008-0000-0D00-00006B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508" name="image17.jpg">
          <a:extLst>
            <a:ext uri="{FF2B5EF4-FFF2-40B4-BE49-F238E27FC236}">
              <a16:creationId xmlns:a16="http://schemas.microsoft.com/office/drawing/2014/main" id="{00000000-0008-0000-0D00-00006C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509" name="image3.png">
          <a:extLst>
            <a:ext uri="{FF2B5EF4-FFF2-40B4-BE49-F238E27FC236}">
              <a16:creationId xmlns:a16="http://schemas.microsoft.com/office/drawing/2014/main" id="{00000000-0008-0000-0D00-00006D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10" name="image17.jpg">
          <a:extLst>
            <a:ext uri="{FF2B5EF4-FFF2-40B4-BE49-F238E27FC236}">
              <a16:creationId xmlns:a16="http://schemas.microsoft.com/office/drawing/2014/main" id="{00000000-0008-0000-0D00-00006E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11" name="image3.png">
          <a:extLst>
            <a:ext uri="{FF2B5EF4-FFF2-40B4-BE49-F238E27FC236}">
              <a16:creationId xmlns:a16="http://schemas.microsoft.com/office/drawing/2014/main" id="{00000000-0008-0000-0D00-00006F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12" name="image17.jpg">
          <a:extLst>
            <a:ext uri="{FF2B5EF4-FFF2-40B4-BE49-F238E27FC236}">
              <a16:creationId xmlns:a16="http://schemas.microsoft.com/office/drawing/2014/main" id="{00000000-0008-0000-0D00-000070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13" name="image3.png">
          <a:extLst>
            <a:ext uri="{FF2B5EF4-FFF2-40B4-BE49-F238E27FC236}">
              <a16:creationId xmlns:a16="http://schemas.microsoft.com/office/drawing/2014/main" id="{00000000-0008-0000-0D00-000071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514" name="image17.jpg">
          <a:extLst>
            <a:ext uri="{FF2B5EF4-FFF2-40B4-BE49-F238E27FC236}">
              <a16:creationId xmlns:a16="http://schemas.microsoft.com/office/drawing/2014/main" id="{00000000-0008-0000-0D00-000072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515" name="image3.png">
          <a:extLst>
            <a:ext uri="{FF2B5EF4-FFF2-40B4-BE49-F238E27FC236}">
              <a16:creationId xmlns:a16="http://schemas.microsoft.com/office/drawing/2014/main" id="{00000000-0008-0000-0D00-000073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516" name="image17.jpg">
          <a:extLst>
            <a:ext uri="{FF2B5EF4-FFF2-40B4-BE49-F238E27FC236}">
              <a16:creationId xmlns:a16="http://schemas.microsoft.com/office/drawing/2014/main" id="{00000000-0008-0000-0D00-000074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517" name="image3.png">
          <a:extLst>
            <a:ext uri="{FF2B5EF4-FFF2-40B4-BE49-F238E27FC236}">
              <a16:creationId xmlns:a16="http://schemas.microsoft.com/office/drawing/2014/main" id="{00000000-0008-0000-0D00-000075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18" name="image17.jpg">
          <a:extLst>
            <a:ext uri="{FF2B5EF4-FFF2-40B4-BE49-F238E27FC236}">
              <a16:creationId xmlns:a16="http://schemas.microsoft.com/office/drawing/2014/main" id="{00000000-0008-0000-0D00-000076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19" name="image3.png">
          <a:extLst>
            <a:ext uri="{FF2B5EF4-FFF2-40B4-BE49-F238E27FC236}">
              <a16:creationId xmlns:a16="http://schemas.microsoft.com/office/drawing/2014/main" id="{00000000-0008-0000-0D00-000077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20" name="image17.jpg">
          <a:extLst>
            <a:ext uri="{FF2B5EF4-FFF2-40B4-BE49-F238E27FC236}">
              <a16:creationId xmlns:a16="http://schemas.microsoft.com/office/drawing/2014/main" id="{00000000-0008-0000-0D00-000078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21" name="image3.png">
          <a:extLst>
            <a:ext uri="{FF2B5EF4-FFF2-40B4-BE49-F238E27FC236}">
              <a16:creationId xmlns:a16="http://schemas.microsoft.com/office/drawing/2014/main" id="{00000000-0008-0000-0D00-000079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522" name="image17.jpg">
          <a:extLst>
            <a:ext uri="{FF2B5EF4-FFF2-40B4-BE49-F238E27FC236}">
              <a16:creationId xmlns:a16="http://schemas.microsoft.com/office/drawing/2014/main" id="{00000000-0008-0000-0D00-00007A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523" name="image3.png">
          <a:extLst>
            <a:ext uri="{FF2B5EF4-FFF2-40B4-BE49-F238E27FC236}">
              <a16:creationId xmlns:a16="http://schemas.microsoft.com/office/drawing/2014/main" id="{00000000-0008-0000-0D00-00007B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524" name="image17.jpg">
          <a:extLst>
            <a:ext uri="{FF2B5EF4-FFF2-40B4-BE49-F238E27FC236}">
              <a16:creationId xmlns:a16="http://schemas.microsoft.com/office/drawing/2014/main" id="{00000000-0008-0000-0D00-00007C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525" name="image3.png">
          <a:extLst>
            <a:ext uri="{FF2B5EF4-FFF2-40B4-BE49-F238E27FC236}">
              <a16:creationId xmlns:a16="http://schemas.microsoft.com/office/drawing/2014/main" id="{00000000-0008-0000-0D00-00007D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26" name="image17.jpg">
          <a:extLst>
            <a:ext uri="{FF2B5EF4-FFF2-40B4-BE49-F238E27FC236}">
              <a16:creationId xmlns:a16="http://schemas.microsoft.com/office/drawing/2014/main" id="{00000000-0008-0000-0D00-00007E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27" name="image3.png">
          <a:extLst>
            <a:ext uri="{FF2B5EF4-FFF2-40B4-BE49-F238E27FC236}">
              <a16:creationId xmlns:a16="http://schemas.microsoft.com/office/drawing/2014/main" id="{00000000-0008-0000-0D00-00007F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28" name="image17.jpg">
          <a:extLst>
            <a:ext uri="{FF2B5EF4-FFF2-40B4-BE49-F238E27FC236}">
              <a16:creationId xmlns:a16="http://schemas.microsoft.com/office/drawing/2014/main" id="{00000000-0008-0000-0D00-000080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29" name="image3.png">
          <a:extLst>
            <a:ext uri="{FF2B5EF4-FFF2-40B4-BE49-F238E27FC236}">
              <a16:creationId xmlns:a16="http://schemas.microsoft.com/office/drawing/2014/main" id="{00000000-0008-0000-0D00-000081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530" name="image17.jpg">
          <a:extLst>
            <a:ext uri="{FF2B5EF4-FFF2-40B4-BE49-F238E27FC236}">
              <a16:creationId xmlns:a16="http://schemas.microsoft.com/office/drawing/2014/main" id="{00000000-0008-0000-0D00-000082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531" name="image3.png">
          <a:extLst>
            <a:ext uri="{FF2B5EF4-FFF2-40B4-BE49-F238E27FC236}">
              <a16:creationId xmlns:a16="http://schemas.microsoft.com/office/drawing/2014/main" id="{00000000-0008-0000-0D00-000083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532" name="image17.jpg">
          <a:extLst>
            <a:ext uri="{FF2B5EF4-FFF2-40B4-BE49-F238E27FC236}">
              <a16:creationId xmlns:a16="http://schemas.microsoft.com/office/drawing/2014/main" id="{00000000-0008-0000-0D00-000084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533" name="image3.png">
          <a:extLst>
            <a:ext uri="{FF2B5EF4-FFF2-40B4-BE49-F238E27FC236}">
              <a16:creationId xmlns:a16="http://schemas.microsoft.com/office/drawing/2014/main" id="{00000000-0008-0000-0D00-000085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34" name="image17.jpg">
          <a:extLst>
            <a:ext uri="{FF2B5EF4-FFF2-40B4-BE49-F238E27FC236}">
              <a16:creationId xmlns:a16="http://schemas.microsoft.com/office/drawing/2014/main" id="{00000000-0008-0000-0D00-000086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35" name="image3.png">
          <a:extLst>
            <a:ext uri="{FF2B5EF4-FFF2-40B4-BE49-F238E27FC236}">
              <a16:creationId xmlns:a16="http://schemas.microsoft.com/office/drawing/2014/main" id="{00000000-0008-0000-0D00-000087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36" name="image17.jpg">
          <a:extLst>
            <a:ext uri="{FF2B5EF4-FFF2-40B4-BE49-F238E27FC236}">
              <a16:creationId xmlns:a16="http://schemas.microsoft.com/office/drawing/2014/main" id="{00000000-0008-0000-0D00-000088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37" name="image3.png">
          <a:extLst>
            <a:ext uri="{FF2B5EF4-FFF2-40B4-BE49-F238E27FC236}">
              <a16:creationId xmlns:a16="http://schemas.microsoft.com/office/drawing/2014/main" id="{00000000-0008-0000-0D00-000089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538" name="image17.jpg">
          <a:extLst>
            <a:ext uri="{FF2B5EF4-FFF2-40B4-BE49-F238E27FC236}">
              <a16:creationId xmlns:a16="http://schemas.microsoft.com/office/drawing/2014/main" id="{00000000-0008-0000-0D00-00008A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539" name="image3.png">
          <a:extLst>
            <a:ext uri="{FF2B5EF4-FFF2-40B4-BE49-F238E27FC236}">
              <a16:creationId xmlns:a16="http://schemas.microsoft.com/office/drawing/2014/main" id="{00000000-0008-0000-0D00-00008B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540" name="image17.jpg">
          <a:extLst>
            <a:ext uri="{FF2B5EF4-FFF2-40B4-BE49-F238E27FC236}">
              <a16:creationId xmlns:a16="http://schemas.microsoft.com/office/drawing/2014/main" id="{00000000-0008-0000-0D00-00008C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541" name="image3.png">
          <a:extLst>
            <a:ext uri="{FF2B5EF4-FFF2-40B4-BE49-F238E27FC236}">
              <a16:creationId xmlns:a16="http://schemas.microsoft.com/office/drawing/2014/main" id="{00000000-0008-0000-0D00-00008D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42" name="image17.jpg">
          <a:extLst>
            <a:ext uri="{FF2B5EF4-FFF2-40B4-BE49-F238E27FC236}">
              <a16:creationId xmlns:a16="http://schemas.microsoft.com/office/drawing/2014/main" id="{00000000-0008-0000-0D00-00008E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43" name="image3.png">
          <a:extLst>
            <a:ext uri="{FF2B5EF4-FFF2-40B4-BE49-F238E27FC236}">
              <a16:creationId xmlns:a16="http://schemas.microsoft.com/office/drawing/2014/main" id="{00000000-0008-0000-0D00-00008F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44" name="image17.jpg">
          <a:extLst>
            <a:ext uri="{FF2B5EF4-FFF2-40B4-BE49-F238E27FC236}">
              <a16:creationId xmlns:a16="http://schemas.microsoft.com/office/drawing/2014/main" id="{00000000-0008-0000-0D00-000090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45" name="image3.png">
          <a:extLst>
            <a:ext uri="{FF2B5EF4-FFF2-40B4-BE49-F238E27FC236}">
              <a16:creationId xmlns:a16="http://schemas.microsoft.com/office/drawing/2014/main" id="{00000000-0008-0000-0D00-000091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546" name="image17.jpg">
          <a:extLst>
            <a:ext uri="{FF2B5EF4-FFF2-40B4-BE49-F238E27FC236}">
              <a16:creationId xmlns:a16="http://schemas.microsoft.com/office/drawing/2014/main" id="{00000000-0008-0000-0D00-000092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547" name="image3.png">
          <a:extLst>
            <a:ext uri="{FF2B5EF4-FFF2-40B4-BE49-F238E27FC236}">
              <a16:creationId xmlns:a16="http://schemas.microsoft.com/office/drawing/2014/main" id="{00000000-0008-0000-0D00-000093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548" name="image17.jpg">
          <a:extLst>
            <a:ext uri="{FF2B5EF4-FFF2-40B4-BE49-F238E27FC236}">
              <a16:creationId xmlns:a16="http://schemas.microsoft.com/office/drawing/2014/main" id="{00000000-0008-0000-0D00-000094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549" name="image3.png">
          <a:extLst>
            <a:ext uri="{FF2B5EF4-FFF2-40B4-BE49-F238E27FC236}">
              <a16:creationId xmlns:a16="http://schemas.microsoft.com/office/drawing/2014/main" id="{00000000-0008-0000-0D00-000095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50" name="image17.jpg">
          <a:extLst>
            <a:ext uri="{FF2B5EF4-FFF2-40B4-BE49-F238E27FC236}">
              <a16:creationId xmlns:a16="http://schemas.microsoft.com/office/drawing/2014/main" id="{00000000-0008-0000-0D00-000096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51" name="image3.png">
          <a:extLst>
            <a:ext uri="{FF2B5EF4-FFF2-40B4-BE49-F238E27FC236}">
              <a16:creationId xmlns:a16="http://schemas.microsoft.com/office/drawing/2014/main" id="{00000000-0008-0000-0D00-000097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52" name="image17.jpg">
          <a:extLst>
            <a:ext uri="{FF2B5EF4-FFF2-40B4-BE49-F238E27FC236}">
              <a16:creationId xmlns:a16="http://schemas.microsoft.com/office/drawing/2014/main" id="{00000000-0008-0000-0D00-000098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53" name="image3.png">
          <a:extLst>
            <a:ext uri="{FF2B5EF4-FFF2-40B4-BE49-F238E27FC236}">
              <a16:creationId xmlns:a16="http://schemas.microsoft.com/office/drawing/2014/main" id="{00000000-0008-0000-0D00-000099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554" name="image17.jpg">
          <a:extLst>
            <a:ext uri="{FF2B5EF4-FFF2-40B4-BE49-F238E27FC236}">
              <a16:creationId xmlns:a16="http://schemas.microsoft.com/office/drawing/2014/main" id="{00000000-0008-0000-0D00-00009A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555" name="image3.png">
          <a:extLst>
            <a:ext uri="{FF2B5EF4-FFF2-40B4-BE49-F238E27FC236}">
              <a16:creationId xmlns:a16="http://schemas.microsoft.com/office/drawing/2014/main" id="{00000000-0008-0000-0D00-00009B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556" name="image17.jpg">
          <a:extLst>
            <a:ext uri="{FF2B5EF4-FFF2-40B4-BE49-F238E27FC236}">
              <a16:creationId xmlns:a16="http://schemas.microsoft.com/office/drawing/2014/main" id="{00000000-0008-0000-0D00-00009C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557" name="image3.png">
          <a:extLst>
            <a:ext uri="{FF2B5EF4-FFF2-40B4-BE49-F238E27FC236}">
              <a16:creationId xmlns:a16="http://schemas.microsoft.com/office/drawing/2014/main" id="{00000000-0008-0000-0D00-00009D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58" name="image17.jpg">
          <a:extLst>
            <a:ext uri="{FF2B5EF4-FFF2-40B4-BE49-F238E27FC236}">
              <a16:creationId xmlns:a16="http://schemas.microsoft.com/office/drawing/2014/main" id="{00000000-0008-0000-0D00-00009E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59" name="image3.png">
          <a:extLst>
            <a:ext uri="{FF2B5EF4-FFF2-40B4-BE49-F238E27FC236}">
              <a16:creationId xmlns:a16="http://schemas.microsoft.com/office/drawing/2014/main" id="{00000000-0008-0000-0D00-00009F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60" name="image17.jpg">
          <a:extLst>
            <a:ext uri="{FF2B5EF4-FFF2-40B4-BE49-F238E27FC236}">
              <a16:creationId xmlns:a16="http://schemas.microsoft.com/office/drawing/2014/main" id="{00000000-0008-0000-0D00-0000A0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61" name="image3.png">
          <a:extLst>
            <a:ext uri="{FF2B5EF4-FFF2-40B4-BE49-F238E27FC236}">
              <a16:creationId xmlns:a16="http://schemas.microsoft.com/office/drawing/2014/main" id="{00000000-0008-0000-0D00-0000A1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562" name="image17.jpg">
          <a:extLst>
            <a:ext uri="{FF2B5EF4-FFF2-40B4-BE49-F238E27FC236}">
              <a16:creationId xmlns:a16="http://schemas.microsoft.com/office/drawing/2014/main" id="{00000000-0008-0000-0D00-0000A2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563" name="image17.jpg">
          <a:extLst>
            <a:ext uri="{FF2B5EF4-FFF2-40B4-BE49-F238E27FC236}">
              <a16:creationId xmlns:a16="http://schemas.microsoft.com/office/drawing/2014/main" id="{00000000-0008-0000-0D00-0000A3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564" name="image3.png">
          <a:extLst>
            <a:ext uri="{FF2B5EF4-FFF2-40B4-BE49-F238E27FC236}">
              <a16:creationId xmlns:a16="http://schemas.microsoft.com/office/drawing/2014/main" id="{00000000-0008-0000-0D00-0000A4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65" name="image17.jpg">
          <a:extLst>
            <a:ext uri="{FF2B5EF4-FFF2-40B4-BE49-F238E27FC236}">
              <a16:creationId xmlns:a16="http://schemas.microsoft.com/office/drawing/2014/main" id="{00000000-0008-0000-0D00-0000A5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66" name="image3.png">
          <a:extLst>
            <a:ext uri="{FF2B5EF4-FFF2-40B4-BE49-F238E27FC236}">
              <a16:creationId xmlns:a16="http://schemas.microsoft.com/office/drawing/2014/main" id="{00000000-0008-0000-0D00-0000A6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67" name="image17.jpg">
          <a:extLst>
            <a:ext uri="{FF2B5EF4-FFF2-40B4-BE49-F238E27FC236}">
              <a16:creationId xmlns:a16="http://schemas.microsoft.com/office/drawing/2014/main" id="{00000000-0008-0000-0D00-0000A7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68" name="image3.png">
          <a:extLst>
            <a:ext uri="{FF2B5EF4-FFF2-40B4-BE49-F238E27FC236}">
              <a16:creationId xmlns:a16="http://schemas.microsoft.com/office/drawing/2014/main" id="{00000000-0008-0000-0D00-0000A8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569" name="image17.jpg">
          <a:extLst>
            <a:ext uri="{FF2B5EF4-FFF2-40B4-BE49-F238E27FC236}">
              <a16:creationId xmlns:a16="http://schemas.microsoft.com/office/drawing/2014/main" id="{00000000-0008-0000-0D00-0000A9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570" name="image17.jpg">
          <a:extLst>
            <a:ext uri="{FF2B5EF4-FFF2-40B4-BE49-F238E27FC236}">
              <a16:creationId xmlns:a16="http://schemas.microsoft.com/office/drawing/2014/main" id="{00000000-0008-0000-0D00-0000AA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571" name="image3.png">
          <a:extLst>
            <a:ext uri="{FF2B5EF4-FFF2-40B4-BE49-F238E27FC236}">
              <a16:creationId xmlns:a16="http://schemas.microsoft.com/office/drawing/2014/main" id="{00000000-0008-0000-0D00-0000AB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72" name="image17.jpg">
          <a:extLst>
            <a:ext uri="{FF2B5EF4-FFF2-40B4-BE49-F238E27FC236}">
              <a16:creationId xmlns:a16="http://schemas.microsoft.com/office/drawing/2014/main" id="{00000000-0008-0000-0D00-0000AC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73" name="image3.png">
          <a:extLst>
            <a:ext uri="{FF2B5EF4-FFF2-40B4-BE49-F238E27FC236}">
              <a16:creationId xmlns:a16="http://schemas.microsoft.com/office/drawing/2014/main" id="{00000000-0008-0000-0D00-0000AD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74" name="image17.jpg">
          <a:extLst>
            <a:ext uri="{FF2B5EF4-FFF2-40B4-BE49-F238E27FC236}">
              <a16:creationId xmlns:a16="http://schemas.microsoft.com/office/drawing/2014/main" id="{00000000-0008-0000-0D00-0000AE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75" name="image3.png">
          <a:extLst>
            <a:ext uri="{FF2B5EF4-FFF2-40B4-BE49-F238E27FC236}">
              <a16:creationId xmlns:a16="http://schemas.microsoft.com/office/drawing/2014/main" id="{00000000-0008-0000-0D00-0000AF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576" name="image17.jpg">
          <a:extLst>
            <a:ext uri="{FF2B5EF4-FFF2-40B4-BE49-F238E27FC236}">
              <a16:creationId xmlns:a16="http://schemas.microsoft.com/office/drawing/2014/main" id="{00000000-0008-0000-0D00-0000B0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577" name="image3.png">
          <a:extLst>
            <a:ext uri="{FF2B5EF4-FFF2-40B4-BE49-F238E27FC236}">
              <a16:creationId xmlns:a16="http://schemas.microsoft.com/office/drawing/2014/main" id="{00000000-0008-0000-0D00-0000B1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578" name="image17.jpg">
          <a:extLst>
            <a:ext uri="{FF2B5EF4-FFF2-40B4-BE49-F238E27FC236}">
              <a16:creationId xmlns:a16="http://schemas.microsoft.com/office/drawing/2014/main" id="{00000000-0008-0000-0D00-0000B2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579" name="image3.png">
          <a:extLst>
            <a:ext uri="{FF2B5EF4-FFF2-40B4-BE49-F238E27FC236}">
              <a16:creationId xmlns:a16="http://schemas.microsoft.com/office/drawing/2014/main" id="{00000000-0008-0000-0D00-0000B3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80" name="image17.jpg">
          <a:extLst>
            <a:ext uri="{FF2B5EF4-FFF2-40B4-BE49-F238E27FC236}">
              <a16:creationId xmlns:a16="http://schemas.microsoft.com/office/drawing/2014/main" id="{00000000-0008-0000-0D00-0000B4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81" name="image3.png">
          <a:extLst>
            <a:ext uri="{FF2B5EF4-FFF2-40B4-BE49-F238E27FC236}">
              <a16:creationId xmlns:a16="http://schemas.microsoft.com/office/drawing/2014/main" id="{00000000-0008-0000-0D00-0000B5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82" name="image17.jpg">
          <a:extLst>
            <a:ext uri="{FF2B5EF4-FFF2-40B4-BE49-F238E27FC236}">
              <a16:creationId xmlns:a16="http://schemas.microsoft.com/office/drawing/2014/main" id="{00000000-0008-0000-0D00-0000B6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83" name="image3.png">
          <a:extLst>
            <a:ext uri="{FF2B5EF4-FFF2-40B4-BE49-F238E27FC236}">
              <a16:creationId xmlns:a16="http://schemas.microsoft.com/office/drawing/2014/main" id="{00000000-0008-0000-0D00-0000B7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584" name="image17.jpg">
          <a:extLst>
            <a:ext uri="{FF2B5EF4-FFF2-40B4-BE49-F238E27FC236}">
              <a16:creationId xmlns:a16="http://schemas.microsoft.com/office/drawing/2014/main" id="{00000000-0008-0000-0D00-0000B8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585" name="image3.png">
          <a:extLst>
            <a:ext uri="{FF2B5EF4-FFF2-40B4-BE49-F238E27FC236}">
              <a16:creationId xmlns:a16="http://schemas.microsoft.com/office/drawing/2014/main" id="{00000000-0008-0000-0D00-0000B9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586" name="image17.jpg">
          <a:extLst>
            <a:ext uri="{FF2B5EF4-FFF2-40B4-BE49-F238E27FC236}">
              <a16:creationId xmlns:a16="http://schemas.microsoft.com/office/drawing/2014/main" id="{00000000-0008-0000-0D00-0000BA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587" name="image3.png">
          <a:extLst>
            <a:ext uri="{FF2B5EF4-FFF2-40B4-BE49-F238E27FC236}">
              <a16:creationId xmlns:a16="http://schemas.microsoft.com/office/drawing/2014/main" id="{00000000-0008-0000-0D00-0000BB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88" name="image17.jpg">
          <a:extLst>
            <a:ext uri="{FF2B5EF4-FFF2-40B4-BE49-F238E27FC236}">
              <a16:creationId xmlns:a16="http://schemas.microsoft.com/office/drawing/2014/main" id="{00000000-0008-0000-0D00-0000BC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89" name="image3.png">
          <a:extLst>
            <a:ext uri="{FF2B5EF4-FFF2-40B4-BE49-F238E27FC236}">
              <a16:creationId xmlns:a16="http://schemas.microsoft.com/office/drawing/2014/main" id="{00000000-0008-0000-0D00-0000BD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90" name="image17.jpg">
          <a:extLst>
            <a:ext uri="{FF2B5EF4-FFF2-40B4-BE49-F238E27FC236}">
              <a16:creationId xmlns:a16="http://schemas.microsoft.com/office/drawing/2014/main" id="{00000000-0008-0000-0D00-0000BE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91" name="image3.png">
          <a:extLst>
            <a:ext uri="{FF2B5EF4-FFF2-40B4-BE49-F238E27FC236}">
              <a16:creationId xmlns:a16="http://schemas.microsoft.com/office/drawing/2014/main" id="{00000000-0008-0000-0D00-0000BF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592" name="image17.jpg">
          <a:extLst>
            <a:ext uri="{FF2B5EF4-FFF2-40B4-BE49-F238E27FC236}">
              <a16:creationId xmlns:a16="http://schemas.microsoft.com/office/drawing/2014/main" id="{00000000-0008-0000-0D00-0000C0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593" name="image3.png">
          <a:extLst>
            <a:ext uri="{FF2B5EF4-FFF2-40B4-BE49-F238E27FC236}">
              <a16:creationId xmlns:a16="http://schemas.microsoft.com/office/drawing/2014/main" id="{00000000-0008-0000-0D00-0000C1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594" name="image17.jpg">
          <a:extLst>
            <a:ext uri="{FF2B5EF4-FFF2-40B4-BE49-F238E27FC236}">
              <a16:creationId xmlns:a16="http://schemas.microsoft.com/office/drawing/2014/main" id="{00000000-0008-0000-0D00-0000C2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595" name="image3.png">
          <a:extLst>
            <a:ext uri="{FF2B5EF4-FFF2-40B4-BE49-F238E27FC236}">
              <a16:creationId xmlns:a16="http://schemas.microsoft.com/office/drawing/2014/main" id="{00000000-0008-0000-0D00-0000C3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96" name="image17.jpg">
          <a:extLst>
            <a:ext uri="{FF2B5EF4-FFF2-40B4-BE49-F238E27FC236}">
              <a16:creationId xmlns:a16="http://schemas.microsoft.com/office/drawing/2014/main" id="{00000000-0008-0000-0D00-0000C4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97" name="image3.png">
          <a:extLst>
            <a:ext uri="{FF2B5EF4-FFF2-40B4-BE49-F238E27FC236}">
              <a16:creationId xmlns:a16="http://schemas.microsoft.com/office/drawing/2014/main" id="{00000000-0008-0000-0D00-0000C5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98" name="image17.jpg">
          <a:extLst>
            <a:ext uri="{FF2B5EF4-FFF2-40B4-BE49-F238E27FC236}">
              <a16:creationId xmlns:a16="http://schemas.microsoft.com/office/drawing/2014/main" id="{00000000-0008-0000-0D00-0000C6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99" name="image3.png">
          <a:extLst>
            <a:ext uri="{FF2B5EF4-FFF2-40B4-BE49-F238E27FC236}">
              <a16:creationId xmlns:a16="http://schemas.microsoft.com/office/drawing/2014/main" id="{00000000-0008-0000-0D00-0000C7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600" name="image17.jpg">
          <a:extLst>
            <a:ext uri="{FF2B5EF4-FFF2-40B4-BE49-F238E27FC236}">
              <a16:creationId xmlns:a16="http://schemas.microsoft.com/office/drawing/2014/main" id="{00000000-0008-0000-0D00-0000C8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601" name="image3.png">
          <a:extLst>
            <a:ext uri="{FF2B5EF4-FFF2-40B4-BE49-F238E27FC236}">
              <a16:creationId xmlns:a16="http://schemas.microsoft.com/office/drawing/2014/main" id="{00000000-0008-0000-0D00-0000C9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602" name="image17.jpg">
          <a:extLst>
            <a:ext uri="{FF2B5EF4-FFF2-40B4-BE49-F238E27FC236}">
              <a16:creationId xmlns:a16="http://schemas.microsoft.com/office/drawing/2014/main" id="{00000000-0008-0000-0D00-0000CA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603" name="image3.png">
          <a:extLst>
            <a:ext uri="{FF2B5EF4-FFF2-40B4-BE49-F238E27FC236}">
              <a16:creationId xmlns:a16="http://schemas.microsoft.com/office/drawing/2014/main" id="{00000000-0008-0000-0D00-0000CB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04" name="image17.jpg">
          <a:extLst>
            <a:ext uri="{FF2B5EF4-FFF2-40B4-BE49-F238E27FC236}">
              <a16:creationId xmlns:a16="http://schemas.microsoft.com/office/drawing/2014/main" id="{00000000-0008-0000-0D00-0000CC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605" name="image3.png">
          <a:extLst>
            <a:ext uri="{FF2B5EF4-FFF2-40B4-BE49-F238E27FC236}">
              <a16:creationId xmlns:a16="http://schemas.microsoft.com/office/drawing/2014/main" id="{00000000-0008-0000-0D00-0000CD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06" name="image17.jpg">
          <a:extLst>
            <a:ext uri="{FF2B5EF4-FFF2-40B4-BE49-F238E27FC236}">
              <a16:creationId xmlns:a16="http://schemas.microsoft.com/office/drawing/2014/main" id="{00000000-0008-0000-0D00-0000CE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607" name="image3.png">
          <a:extLst>
            <a:ext uri="{FF2B5EF4-FFF2-40B4-BE49-F238E27FC236}">
              <a16:creationId xmlns:a16="http://schemas.microsoft.com/office/drawing/2014/main" id="{00000000-0008-0000-0D00-0000CF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608" name="image17.jpg">
          <a:extLst>
            <a:ext uri="{FF2B5EF4-FFF2-40B4-BE49-F238E27FC236}">
              <a16:creationId xmlns:a16="http://schemas.microsoft.com/office/drawing/2014/main" id="{00000000-0008-0000-0D00-0000D0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609" name="image3.png">
          <a:extLst>
            <a:ext uri="{FF2B5EF4-FFF2-40B4-BE49-F238E27FC236}">
              <a16:creationId xmlns:a16="http://schemas.microsoft.com/office/drawing/2014/main" id="{00000000-0008-0000-0D00-0000D1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610" name="image17.jpg">
          <a:extLst>
            <a:ext uri="{FF2B5EF4-FFF2-40B4-BE49-F238E27FC236}">
              <a16:creationId xmlns:a16="http://schemas.microsoft.com/office/drawing/2014/main" id="{00000000-0008-0000-0D00-0000D2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611" name="image3.png">
          <a:extLst>
            <a:ext uri="{FF2B5EF4-FFF2-40B4-BE49-F238E27FC236}">
              <a16:creationId xmlns:a16="http://schemas.microsoft.com/office/drawing/2014/main" id="{00000000-0008-0000-0D00-0000D3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12" name="image17.jpg">
          <a:extLst>
            <a:ext uri="{FF2B5EF4-FFF2-40B4-BE49-F238E27FC236}">
              <a16:creationId xmlns:a16="http://schemas.microsoft.com/office/drawing/2014/main" id="{00000000-0008-0000-0D00-0000D4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613" name="image3.png">
          <a:extLst>
            <a:ext uri="{FF2B5EF4-FFF2-40B4-BE49-F238E27FC236}">
              <a16:creationId xmlns:a16="http://schemas.microsoft.com/office/drawing/2014/main" id="{00000000-0008-0000-0D00-0000D5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14" name="image17.jpg">
          <a:extLst>
            <a:ext uri="{FF2B5EF4-FFF2-40B4-BE49-F238E27FC236}">
              <a16:creationId xmlns:a16="http://schemas.microsoft.com/office/drawing/2014/main" id="{00000000-0008-0000-0D00-0000D6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615" name="image3.png">
          <a:extLst>
            <a:ext uri="{FF2B5EF4-FFF2-40B4-BE49-F238E27FC236}">
              <a16:creationId xmlns:a16="http://schemas.microsoft.com/office/drawing/2014/main" id="{00000000-0008-0000-0D00-0000D7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616" name="image17.jpg">
          <a:extLst>
            <a:ext uri="{FF2B5EF4-FFF2-40B4-BE49-F238E27FC236}">
              <a16:creationId xmlns:a16="http://schemas.microsoft.com/office/drawing/2014/main" id="{00000000-0008-0000-0D00-0000D8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617" name="image3.png">
          <a:extLst>
            <a:ext uri="{FF2B5EF4-FFF2-40B4-BE49-F238E27FC236}">
              <a16:creationId xmlns:a16="http://schemas.microsoft.com/office/drawing/2014/main" id="{00000000-0008-0000-0D00-0000D9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618" name="image17.jpg">
          <a:extLst>
            <a:ext uri="{FF2B5EF4-FFF2-40B4-BE49-F238E27FC236}">
              <a16:creationId xmlns:a16="http://schemas.microsoft.com/office/drawing/2014/main" id="{00000000-0008-0000-0D00-0000DA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619" name="image3.png">
          <a:extLst>
            <a:ext uri="{FF2B5EF4-FFF2-40B4-BE49-F238E27FC236}">
              <a16:creationId xmlns:a16="http://schemas.microsoft.com/office/drawing/2014/main" id="{00000000-0008-0000-0D00-0000DB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20" name="image17.jpg">
          <a:extLst>
            <a:ext uri="{FF2B5EF4-FFF2-40B4-BE49-F238E27FC236}">
              <a16:creationId xmlns:a16="http://schemas.microsoft.com/office/drawing/2014/main" id="{00000000-0008-0000-0D00-0000DC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621" name="image3.png">
          <a:extLst>
            <a:ext uri="{FF2B5EF4-FFF2-40B4-BE49-F238E27FC236}">
              <a16:creationId xmlns:a16="http://schemas.microsoft.com/office/drawing/2014/main" id="{00000000-0008-0000-0D00-0000DD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22" name="image17.jpg">
          <a:extLst>
            <a:ext uri="{FF2B5EF4-FFF2-40B4-BE49-F238E27FC236}">
              <a16:creationId xmlns:a16="http://schemas.microsoft.com/office/drawing/2014/main" id="{00000000-0008-0000-0D00-0000DE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623" name="image3.png">
          <a:extLst>
            <a:ext uri="{FF2B5EF4-FFF2-40B4-BE49-F238E27FC236}">
              <a16:creationId xmlns:a16="http://schemas.microsoft.com/office/drawing/2014/main" id="{00000000-0008-0000-0D00-0000DF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624" name="image17.jpg">
          <a:extLst>
            <a:ext uri="{FF2B5EF4-FFF2-40B4-BE49-F238E27FC236}">
              <a16:creationId xmlns:a16="http://schemas.microsoft.com/office/drawing/2014/main" id="{00000000-0008-0000-0D00-0000E0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625" name="image3.png">
          <a:extLst>
            <a:ext uri="{FF2B5EF4-FFF2-40B4-BE49-F238E27FC236}">
              <a16:creationId xmlns:a16="http://schemas.microsoft.com/office/drawing/2014/main" id="{00000000-0008-0000-0D00-0000E1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626" name="image17.jpg">
          <a:extLst>
            <a:ext uri="{FF2B5EF4-FFF2-40B4-BE49-F238E27FC236}">
              <a16:creationId xmlns:a16="http://schemas.microsoft.com/office/drawing/2014/main" id="{00000000-0008-0000-0D00-0000E2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627" name="image3.png">
          <a:extLst>
            <a:ext uri="{FF2B5EF4-FFF2-40B4-BE49-F238E27FC236}">
              <a16:creationId xmlns:a16="http://schemas.microsoft.com/office/drawing/2014/main" id="{00000000-0008-0000-0D00-0000E3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28" name="image17.jpg">
          <a:extLst>
            <a:ext uri="{FF2B5EF4-FFF2-40B4-BE49-F238E27FC236}">
              <a16:creationId xmlns:a16="http://schemas.microsoft.com/office/drawing/2014/main" id="{00000000-0008-0000-0D00-0000E4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629" name="image3.png">
          <a:extLst>
            <a:ext uri="{FF2B5EF4-FFF2-40B4-BE49-F238E27FC236}">
              <a16:creationId xmlns:a16="http://schemas.microsoft.com/office/drawing/2014/main" id="{00000000-0008-0000-0D00-0000E5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30" name="image17.jpg">
          <a:extLst>
            <a:ext uri="{FF2B5EF4-FFF2-40B4-BE49-F238E27FC236}">
              <a16:creationId xmlns:a16="http://schemas.microsoft.com/office/drawing/2014/main" id="{00000000-0008-0000-0D00-0000E6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631" name="image3.png">
          <a:extLst>
            <a:ext uri="{FF2B5EF4-FFF2-40B4-BE49-F238E27FC236}">
              <a16:creationId xmlns:a16="http://schemas.microsoft.com/office/drawing/2014/main" id="{00000000-0008-0000-0D00-0000E7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632" name="image17.jpg">
          <a:extLst>
            <a:ext uri="{FF2B5EF4-FFF2-40B4-BE49-F238E27FC236}">
              <a16:creationId xmlns:a16="http://schemas.microsoft.com/office/drawing/2014/main" id="{00000000-0008-0000-0D00-0000E8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633" name="image3.png">
          <a:extLst>
            <a:ext uri="{FF2B5EF4-FFF2-40B4-BE49-F238E27FC236}">
              <a16:creationId xmlns:a16="http://schemas.microsoft.com/office/drawing/2014/main" id="{00000000-0008-0000-0D00-0000E9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634" name="image17.jpg">
          <a:extLst>
            <a:ext uri="{FF2B5EF4-FFF2-40B4-BE49-F238E27FC236}">
              <a16:creationId xmlns:a16="http://schemas.microsoft.com/office/drawing/2014/main" id="{00000000-0008-0000-0D00-0000EA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635" name="image3.png">
          <a:extLst>
            <a:ext uri="{FF2B5EF4-FFF2-40B4-BE49-F238E27FC236}">
              <a16:creationId xmlns:a16="http://schemas.microsoft.com/office/drawing/2014/main" id="{00000000-0008-0000-0D00-0000EB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36" name="image17.jpg">
          <a:extLst>
            <a:ext uri="{FF2B5EF4-FFF2-40B4-BE49-F238E27FC236}">
              <a16:creationId xmlns:a16="http://schemas.microsoft.com/office/drawing/2014/main" id="{00000000-0008-0000-0D00-0000EC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637" name="image3.png">
          <a:extLst>
            <a:ext uri="{FF2B5EF4-FFF2-40B4-BE49-F238E27FC236}">
              <a16:creationId xmlns:a16="http://schemas.microsoft.com/office/drawing/2014/main" id="{00000000-0008-0000-0D00-0000ED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38" name="image17.jpg">
          <a:extLst>
            <a:ext uri="{FF2B5EF4-FFF2-40B4-BE49-F238E27FC236}">
              <a16:creationId xmlns:a16="http://schemas.microsoft.com/office/drawing/2014/main" id="{00000000-0008-0000-0D00-0000EE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639" name="image3.png">
          <a:extLst>
            <a:ext uri="{FF2B5EF4-FFF2-40B4-BE49-F238E27FC236}">
              <a16:creationId xmlns:a16="http://schemas.microsoft.com/office/drawing/2014/main" id="{00000000-0008-0000-0D00-0000EF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640" name="image17.jpg">
          <a:extLst>
            <a:ext uri="{FF2B5EF4-FFF2-40B4-BE49-F238E27FC236}">
              <a16:creationId xmlns:a16="http://schemas.microsoft.com/office/drawing/2014/main" id="{00000000-0008-0000-0D00-0000F0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641" name="image3.png">
          <a:extLst>
            <a:ext uri="{FF2B5EF4-FFF2-40B4-BE49-F238E27FC236}">
              <a16:creationId xmlns:a16="http://schemas.microsoft.com/office/drawing/2014/main" id="{00000000-0008-0000-0D00-0000F1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642" name="image17.jpg">
          <a:extLst>
            <a:ext uri="{FF2B5EF4-FFF2-40B4-BE49-F238E27FC236}">
              <a16:creationId xmlns:a16="http://schemas.microsoft.com/office/drawing/2014/main" id="{00000000-0008-0000-0D00-0000F2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643" name="image3.png">
          <a:extLst>
            <a:ext uri="{FF2B5EF4-FFF2-40B4-BE49-F238E27FC236}">
              <a16:creationId xmlns:a16="http://schemas.microsoft.com/office/drawing/2014/main" id="{00000000-0008-0000-0D00-0000F3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44" name="image17.jpg">
          <a:extLst>
            <a:ext uri="{FF2B5EF4-FFF2-40B4-BE49-F238E27FC236}">
              <a16:creationId xmlns:a16="http://schemas.microsoft.com/office/drawing/2014/main" id="{00000000-0008-0000-0D00-0000F4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645" name="image3.png">
          <a:extLst>
            <a:ext uri="{FF2B5EF4-FFF2-40B4-BE49-F238E27FC236}">
              <a16:creationId xmlns:a16="http://schemas.microsoft.com/office/drawing/2014/main" id="{00000000-0008-0000-0D00-0000F5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46" name="image17.jpg">
          <a:extLst>
            <a:ext uri="{FF2B5EF4-FFF2-40B4-BE49-F238E27FC236}">
              <a16:creationId xmlns:a16="http://schemas.microsoft.com/office/drawing/2014/main" id="{00000000-0008-0000-0D00-0000F6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647" name="image3.png">
          <a:extLst>
            <a:ext uri="{FF2B5EF4-FFF2-40B4-BE49-F238E27FC236}">
              <a16:creationId xmlns:a16="http://schemas.microsoft.com/office/drawing/2014/main" id="{00000000-0008-0000-0D00-0000F7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648" name="image17.jpg">
          <a:extLst>
            <a:ext uri="{FF2B5EF4-FFF2-40B4-BE49-F238E27FC236}">
              <a16:creationId xmlns:a16="http://schemas.microsoft.com/office/drawing/2014/main" id="{00000000-0008-0000-0D00-0000F8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649" name="image3.png">
          <a:extLst>
            <a:ext uri="{FF2B5EF4-FFF2-40B4-BE49-F238E27FC236}">
              <a16:creationId xmlns:a16="http://schemas.microsoft.com/office/drawing/2014/main" id="{00000000-0008-0000-0D00-0000F9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650" name="image17.jpg">
          <a:extLst>
            <a:ext uri="{FF2B5EF4-FFF2-40B4-BE49-F238E27FC236}">
              <a16:creationId xmlns:a16="http://schemas.microsoft.com/office/drawing/2014/main" id="{00000000-0008-0000-0D00-0000FA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651" name="image3.png">
          <a:extLst>
            <a:ext uri="{FF2B5EF4-FFF2-40B4-BE49-F238E27FC236}">
              <a16:creationId xmlns:a16="http://schemas.microsoft.com/office/drawing/2014/main" id="{00000000-0008-0000-0D00-0000FB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52" name="image17.jpg">
          <a:extLst>
            <a:ext uri="{FF2B5EF4-FFF2-40B4-BE49-F238E27FC236}">
              <a16:creationId xmlns:a16="http://schemas.microsoft.com/office/drawing/2014/main" id="{00000000-0008-0000-0D00-0000FC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653" name="image3.png">
          <a:extLst>
            <a:ext uri="{FF2B5EF4-FFF2-40B4-BE49-F238E27FC236}">
              <a16:creationId xmlns:a16="http://schemas.microsoft.com/office/drawing/2014/main" id="{00000000-0008-0000-0D00-0000FD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54" name="image17.jpg">
          <a:extLst>
            <a:ext uri="{FF2B5EF4-FFF2-40B4-BE49-F238E27FC236}">
              <a16:creationId xmlns:a16="http://schemas.microsoft.com/office/drawing/2014/main" id="{00000000-0008-0000-0D00-0000FE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655" name="image3.png">
          <a:extLst>
            <a:ext uri="{FF2B5EF4-FFF2-40B4-BE49-F238E27FC236}">
              <a16:creationId xmlns:a16="http://schemas.microsoft.com/office/drawing/2014/main" id="{00000000-0008-0000-0D00-0000FF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656" name="image17.jpg">
          <a:extLst>
            <a:ext uri="{FF2B5EF4-FFF2-40B4-BE49-F238E27FC236}">
              <a16:creationId xmlns:a16="http://schemas.microsoft.com/office/drawing/2014/main" id="{00000000-0008-0000-0D00-000000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657" name="image3.png">
          <a:extLst>
            <a:ext uri="{FF2B5EF4-FFF2-40B4-BE49-F238E27FC236}">
              <a16:creationId xmlns:a16="http://schemas.microsoft.com/office/drawing/2014/main" id="{00000000-0008-0000-0D00-000001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658" name="image17.jpg">
          <a:extLst>
            <a:ext uri="{FF2B5EF4-FFF2-40B4-BE49-F238E27FC236}">
              <a16:creationId xmlns:a16="http://schemas.microsoft.com/office/drawing/2014/main" id="{00000000-0008-0000-0D00-000002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659" name="image3.png">
          <a:extLst>
            <a:ext uri="{FF2B5EF4-FFF2-40B4-BE49-F238E27FC236}">
              <a16:creationId xmlns:a16="http://schemas.microsoft.com/office/drawing/2014/main" id="{00000000-0008-0000-0D00-000003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60" name="image17.jpg">
          <a:extLst>
            <a:ext uri="{FF2B5EF4-FFF2-40B4-BE49-F238E27FC236}">
              <a16:creationId xmlns:a16="http://schemas.microsoft.com/office/drawing/2014/main" id="{00000000-0008-0000-0D00-000004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661" name="image3.png">
          <a:extLst>
            <a:ext uri="{FF2B5EF4-FFF2-40B4-BE49-F238E27FC236}">
              <a16:creationId xmlns:a16="http://schemas.microsoft.com/office/drawing/2014/main" id="{00000000-0008-0000-0D00-000005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62" name="image17.jpg">
          <a:extLst>
            <a:ext uri="{FF2B5EF4-FFF2-40B4-BE49-F238E27FC236}">
              <a16:creationId xmlns:a16="http://schemas.microsoft.com/office/drawing/2014/main" id="{00000000-0008-0000-0D00-000006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663" name="image17.jpg">
          <a:extLst>
            <a:ext uri="{FF2B5EF4-FFF2-40B4-BE49-F238E27FC236}">
              <a16:creationId xmlns:a16="http://schemas.microsoft.com/office/drawing/2014/main" id="{00000000-0008-0000-0D00-000007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664" name="image17.jpg">
          <a:extLst>
            <a:ext uri="{FF2B5EF4-FFF2-40B4-BE49-F238E27FC236}">
              <a16:creationId xmlns:a16="http://schemas.microsoft.com/office/drawing/2014/main" id="{00000000-0008-0000-0D00-000008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65" name="image17.jpg">
          <a:extLst>
            <a:ext uri="{FF2B5EF4-FFF2-40B4-BE49-F238E27FC236}">
              <a16:creationId xmlns:a16="http://schemas.microsoft.com/office/drawing/2014/main" id="{00000000-0008-0000-0D00-000009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66" name="image17.jpg">
          <a:extLst>
            <a:ext uri="{FF2B5EF4-FFF2-40B4-BE49-F238E27FC236}">
              <a16:creationId xmlns:a16="http://schemas.microsoft.com/office/drawing/2014/main" id="{00000000-0008-0000-0D00-00000A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85775"/>
    <xdr:pic>
      <xdr:nvPicPr>
        <xdr:cNvPr id="6667" name="image17.jpg">
          <a:extLst>
            <a:ext uri="{FF2B5EF4-FFF2-40B4-BE49-F238E27FC236}">
              <a16:creationId xmlns:a16="http://schemas.microsoft.com/office/drawing/2014/main" id="{00000000-0008-0000-0D00-00000B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6668" name="image3.png">
          <a:extLst>
            <a:ext uri="{FF2B5EF4-FFF2-40B4-BE49-F238E27FC236}">
              <a16:creationId xmlns:a16="http://schemas.microsoft.com/office/drawing/2014/main" id="{00000000-0008-0000-0D00-00000C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669" name="image17.jpg">
          <a:extLst>
            <a:ext uri="{FF2B5EF4-FFF2-40B4-BE49-F238E27FC236}">
              <a16:creationId xmlns:a16="http://schemas.microsoft.com/office/drawing/2014/main" id="{00000000-0008-0000-0D00-00000D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670" name="image3.png">
          <a:extLst>
            <a:ext uri="{FF2B5EF4-FFF2-40B4-BE49-F238E27FC236}">
              <a16:creationId xmlns:a16="http://schemas.microsoft.com/office/drawing/2014/main" id="{00000000-0008-0000-0D00-00000E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71" name="image17.jpg">
          <a:extLst>
            <a:ext uri="{FF2B5EF4-FFF2-40B4-BE49-F238E27FC236}">
              <a16:creationId xmlns:a16="http://schemas.microsoft.com/office/drawing/2014/main" id="{00000000-0008-0000-0D00-00000F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672" name="image3.png">
          <a:extLst>
            <a:ext uri="{FF2B5EF4-FFF2-40B4-BE49-F238E27FC236}">
              <a16:creationId xmlns:a16="http://schemas.microsoft.com/office/drawing/2014/main" id="{00000000-0008-0000-0D00-000010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73" name="image17.jpg">
          <a:extLst>
            <a:ext uri="{FF2B5EF4-FFF2-40B4-BE49-F238E27FC236}">
              <a16:creationId xmlns:a16="http://schemas.microsoft.com/office/drawing/2014/main" id="{00000000-0008-0000-0D00-000011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674" name="image3.png">
          <a:extLst>
            <a:ext uri="{FF2B5EF4-FFF2-40B4-BE49-F238E27FC236}">
              <a16:creationId xmlns:a16="http://schemas.microsoft.com/office/drawing/2014/main" id="{00000000-0008-0000-0D00-000012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85775"/>
    <xdr:pic>
      <xdr:nvPicPr>
        <xdr:cNvPr id="6675" name="image17.jpg">
          <a:extLst>
            <a:ext uri="{FF2B5EF4-FFF2-40B4-BE49-F238E27FC236}">
              <a16:creationId xmlns:a16="http://schemas.microsoft.com/office/drawing/2014/main" id="{00000000-0008-0000-0D00-000013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6676" name="image3.png">
          <a:extLst>
            <a:ext uri="{FF2B5EF4-FFF2-40B4-BE49-F238E27FC236}">
              <a16:creationId xmlns:a16="http://schemas.microsoft.com/office/drawing/2014/main" id="{00000000-0008-0000-0D00-000014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677" name="image17.jpg">
          <a:extLst>
            <a:ext uri="{FF2B5EF4-FFF2-40B4-BE49-F238E27FC236}">
              <a16:creationId xmlns:a16="http://schemas.microsoft.com/office/drawing/2014/main" id="{00000000-0008-0000-0D00-000015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678" name="image3.png">
          <a:extLst>
            <a:ext uri="{FF2B5EF4-FFF2-40B4-BE49-F238E27FC236}">
              <a16:creationId xmlns:a16="http://schemas.microsoft.com/office/drawing/2014/main" id="{00000000-0008-0000-0D00-000016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79" name="image17.jpg">
          <a:extLst>
            <a:ext uri="{FF2B5EF4-FFF2-40B4-BE49-F238E27FC236}">
              <a16:creationId xmlns:a16="http://schemas.microsoft.com/office/drawing/2014/main" id="{00000000-0008-0000-0D00-000017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680" name="image3.png">
          <a:extLst>
            <a:ext uri="{FF2B5EF4-FFF2-40B4-BE49-F238E27FC236}">
              <a16:creationId xmlns:a16="http://schemas.microsoft.com/office/drawing/2014/main" id="{00000000-0008-0000-0D00-000018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81" name="image17.jpg">
          <a:extLst>
            <a:ext uri="{FF2B5EF4-FFF2-40B4-BE49-F238E27FC236}">
              <a16:creationId xmlns:a16="http://schemas.microsoft.com/office/drawing/2014/main" id="{00000000-0008-0000-0D00-000019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682" name="image3.png">
          <a:extLst>
            <a:ext uri="{FF2B5EF4-FFF2-40B4-BE49-F238E27FC236}">
              <a16:creationId xmlns:a16="http://schemas.microsoft.com/office/drawing/2014/main" id="{00000000-0008-0000-0D00-00001A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38150"/>
    <xdr:pic>
      <xdr:nvPicPr>
        <xdr:cNvPr id="6683" name="image17.jpg">
          <a:extLst>
            <a:ext uri="{FF2B5EF4-FFF2-40B4-BE49-F238E27FC236}">
              <a16:creationId xmlns:a16="http://schemas.microsoft.com/office/drawing/2014/main" id="{00000000-0008-0000-0D00-00001B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61950"/>
    <xdr:pic>
      <xdr:nvPicPr>
        <xdr:cNvPr id="6684" name="image3.png">
          <a:extLst>
            <a:ext uri="{FF2B5EF4-FFF2-40B4-BE49-F238E27FC236}">
              <a16:creationId xmlns:a16="http://schemas.microsoft.com/office/drawing/2014/main" id="{00000000-0008-0000-0D00-00001C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685" name="image17.jpg">
          <a:extLst>
            <a:ext uri="{FF2B5EF4-FFF2-40B4-BE49-F238E27FC236}">
              <a16:creationId xmlns:a16="http://schemas.microsoft.com/office/drawing/2014/main" id="{00000000-0008-0000-0D00-00001D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686" name="image3.png">
          <a:extLst>
            <a:ext uri="{FF2B5EF4-FFF2-40B4-BE49-F238E27FC236}">
              <a16:creationId xmlns:a16="http://schemas.microsoft.com/office/drawing/2014/main" id="{00000000-0008-0000-0D00-00001E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87" name="image17.jpg">
          <a:extLst>
            <a:ext uri="{FF2B5EF4-FFF2-40B4-BE49-F238E27FC236}">
              <a16:creationId xmlns:a16="http://schemas.microsoft.com/office/drawing/2014/main" id="{00000000-0008-0000-0D00-00001F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688" name="image3.png">
          <a:extLst>
            <a:ext uri="{FF2B5EF4-FFF2-40B4-BE49-F238E27FC236}">
              <a16:creationId xmlns:a16="http://schemas.microsoft.com/office/drawing/2014/main" id="{00000000-0008-0000-0D00-000020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89" name="image17.jpg">
          <a:extLst>
            <a:ext uri="{FF2B5EF4-FFF2-40B4-BE49-F238E27FC236}">
              <a16:creationId xmlns:a16="http://schemas.microsoft.com/office/drawing/2014/main" id="{00000000-0008-0000-0D00-000021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690" name="image3.png">
          <a:extLst>
            <a:ext uri="{FF2B5EF4-FFF2-40B4-BE49-F238E27FC236}">
              <a16:creationId xmlns:a16="http://schemas.microsoft.com/office/drawing/2014/main" id="{00000000-0008-0000-0D00-000022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38150"/>
    <xdr:pic>
      <xdr:nvPicPr>
        <xdr:cNvPr id="6691" name="image17.jpg">
          <a:extLst>
            <a:ext uri="{FF2B5EF4-FFF2-40B4-BE49-F238E27FC236}">
              <a16:creationId xmlns:a16="http://schemas.microsoft.com/office/drawing/2014/main" id="{00000000-0008-0000-0D00-000023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61950"/>
    <xdr:pic>
      <xdr:nvPicPr>
        <xdr:cNvPr id="6692" name="image3.png">
          <a:extLst>
            <a:ext uri="{FF2B5EF4-FFF2-40B4-BE49-F238E27FC236}">
              <a16:creationId xmlns:a16="http://schemas.microsoft.com/office/drawing/2014/main" id="{00000000-0008-0000-0D00-000024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693" name="image17.jpg">
          <a:extLst>
            <a:ext uri="{FF2B5EF4-FFF2-40B4-BE49-F238E27FC236}">
              <a16:creationId xmlns:a16="http://schemas.microsoft.com/office/drawing/2014/main" id="{00000000-0008-0000-0D00-000025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694" name="image3.png">
          <a:extLst>
            <a:ext uri="{FF2B5EF4-FFF2-40B4-BE49-F238E27FC236}">
              <a16:creationId xmlns:a16="http://schemas.microsoft.com/office/drawing/2014/main" id="{00000000-0008-0000-0D00-000026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95" name="image17.jpg">
          <a:extLst>
            <a:ext uri="{FF2B5EF4-FFF2-40B4-BE49-F238E27FC236}">
              <a16:creationId xmlns:a16="http://schemas.microsoft.com/office/drawing/2014/main" id="{00000000-0008-0000-0D00-000027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696" name="image3.png">
          <a:extLst>
            <a:ext uri="{FF2B5EF4-FFF2-40B4-BE49-F238E27FC236}">
              <a16:creationId xmlns:a16="http://schemas.microsoft.com/office/drawing/2014/main" id="{00000000-0008-0000-0D00-000028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97" name="image17.jpg">
          <a:extLst>
            <a:ext uri="{FF2B5EF4-FFF2-40B4-BE49-F238E27FC236}">
              <a16:creationId xmlns:a16="http://schemas.microsoft.com/office/drawing/2014/main" id="{00000000-0008-0000-0D00-000029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698" name="image3.png">
          <a:extLst>
            <a:ext uri="{FF2B5EF4-FFF2-40B4-BE49-F238E27FC236}">
              <a16:creationId xmlns:a16="http://schemas.microsoft.com/office/drawing/2014/main" id="{00000000-0008-0000-0D00-00002A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6699" name="image17.jpg">
          <a:extLst>
            <a:ext uri="{FF2B5EF4-FFF2-40B4-BE49-F238E27FC236}">
              <a16:creationId xmlns:a16="http://schemas.microsoft.com/office/drawing/2014/main" id="{00000000-0008-0000-0D00-00002B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6700" name="image3.png">
          <a:extLst>
            <a:ext uri="{FF2B5EF4-FFF2-40B4-BE49-F238E27FC236}">
              <a16:creationId xmlns:a16="http://schemas.microsoft.com/office/drawing/2014/main" id="{00000000-0008-0000-0D00-00002C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701" name="image17.jpg">
          <a:extLst>
            <a:ext uri="{FF2B5EF4-FFF2-40B4-BE49-F238E27FC236}">
              <a16:creationId xmlns:a16="http://schemas.microsoft.com/office/drawing/2014/main" id="{00000000-0008-0000-0D00-00002D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702" name="image3.png">
          <a:extLst>
            <a:ext uri="{FF2B5EF4-FFF2-40B4-BE49-F238E27FC236}">
              <a16:creationId xmlns:a16="http://schemas.microsoft.com/office/drawing/2014/main" id="{00000000-0008-0000-0D00-00002E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703" name="image17.jpg">
          <a:extLst>
            <a:ext uri="{FF2B5EF4-FFF2-40B4-BE49-F238E27FC236}">
              <a16:creationId xmlns:a16="http://schemas.microsoft.com/office/drawing/2014/main" id="{00000000-0008-0000-0D00-00002F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704" name="image3.png">
          <a:extLst>
            <a:ext uri="{FF2B5EF4-FFF2-40B4-BE49-F238E27FC236}">
              <a16:creationId xmlns:a16="http://schemas.microsoft.com/office/drawing/2014/main" id="{00000000-0008-0000-0D00-000030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705" name="image17.jpg">
          <a:extLst>
            <a:ext uri="{FF2B5EF4-FFF2-40B4-BE49-F238E27FC236}">
              <a16:creationId xmlns:a16="http://schemas.microsoft.com/office/drawing/2014/main" id="{00000000-0008-0000-0D00-000031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706" name="image3.png">
          <a:extLst>
            <a:ext uri="{FF2B5EF4-FFF2-40B4-BE49-F238E27FC236}">
              <a16:creationId xmlns:a16="http://schemas.microsoft.com/office/drawing/2014/main" id="{00000000-0008-0000-0D00-000032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6707" name="image17.jpg">
          <a:extLst>
            <a:ext uri="{FF2B5EF4-FFF2-40B4-BE49-F238E27FC236}">
              <a16:creationId xmlns:a16="http://schemas.microsoft.com/office/drawing/2014/main" id="{00000000-0008-0000-0D00-000033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6708" name="image3.png">
          <a:extLst>
            <a:ext uri="{FF2B5EF4-FFF2-40B4-BE49-F238E27FC236}">
              <a16:creationId xmlns:a16="http://schemas.microsoft.com/office/drawing/2014/main" id="{00000000-0008-0000-0D00-000034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709" name="image17.jpg">
          <a:extLst>
            <a:ext uri="{FF2B5EF4-FFF2-40B4-BE49-F238E27FC236}">
              <a16:creationId xmlns:a16="http://schemas.microsoft.com/office/drawing/2014/main" id="{00000000-0008-0000-0D00-000035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710" name="image3.png">
          <a:extLst>
            <a:ext uri="{FF2B5EF4-FFF2-40B4-BE49-F238E27FC236}">
              <a16:creationId xmlns:a16="http://schemas.microsoft.com/office/drawing/2014/main" id="{00000000-0008-0000-0D00-000036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711" name="image17.jpg">
          <a:extLst>
            <a:ext uri="{FF2B5EF4-FFF2-40B4-BE49-F238E27FC236}">
              <a16:creationId xmlns:a16="http://schemas.microsoft.com/office/drawing/2014/main" id="{00000000-0008-0000-0D00-000037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712" name="image3.png">
          <a:extLst>
            <a:ext uri="{FF2B5EF4-FFF2-40B4-BE49-F238E27FC236}">
              <a16:creationId xmlns:a16="http://schemas.microsoft.com/office/drawing/2014/main" id="{00000000-0008-0000-0D00-000038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713" name="image17.jpg">
          <a:extLst>
            <a:ext uri="{FF2B5EF4-FFF2-40B4-BE49-F238E27FC236}">
              <a16:creationId xmlns:a16="http://schemas.microsoft.com/office/drawing/2014/main" id="{00000000-0008-0000-0D00-000039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714" name="image3.png">
          <a:extLst>
            <a:ext uri="{FF2B5EF4-FFF2-40B4-BE49-F238E27FC236}">
              <a16:creationId xmlns:a16="http://schemas.microsoft.com/office/drawing/2014/main" id="{00000000-0008-0000-0D00-00003A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6715" name="image17.jpg">
          <a:extLst>
            <a:ext uri="{FF2B5EF4-FFF2-40B4-BE49-F238E27FC236}">
              <a16:creationId xmlns:a16="http://schemas.microsoft.com/office/drawing/2014/main" id="{00000000-0008-0000-0D00-00003B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6716" name="image3.png">
          <a:extLst>
            <a:ext uri="{FF2B5EF4-FFF2-40B4-BE49-F238E27FC236}">
              <a16:creationId xmlns:a16="http://schemas.microsoft.com/office/drawing/2014/main" id="{00000000-0008-0000-0D00-00003C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717" name="image17.jpg">
          <a:extLst>
            <a:ext uri="{FF2B5EF4-FFF2-40B4-BE49-F238E27FC236}">
              <a16:creationId xmlns:a16="http://schemas.microsoft.com/office/drawing/2014/main" id="{00000000-0008-0000-0D00-00003D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718" name="image3.png">
          <a:extLst>
            <a:ext uri="{FF2B5EF4-FFF2-40B4-BE49-F238E27FC236}">
              <a16:creationId xmlns:a16="http://schemas.microsoft.com/office/drawing/2014/main" id="{00000000-0008-0000-0D00-00003E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719" name="image17.jpg">
          <a:extLst>
            <a:ext uri="{FF2B5EF4-FFF2-40B4-BE49-F238E27FC236}">
              <a16:creationId xmlns:a16="http://schemas.microsoft.com/office/drawing/2014/main" id="{00000000-0008-0000-0D00-00003F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720" name="image3.png">
          <a:extLst>
            <a:ext uri="{FF2B5EF4-FFF2-40B4-BE49-F238E27FC236}">
              <a16:creationId xmlns:a16="http://schemas.microsoft.com/office/drawing/2014/main" id="{00000000-0008-0000-0D00-000040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721" name="image17.jpg">
          <a:extLst>
            <a:ext uri="{FF2B5EF4-FFF2-40B4-BE49-F238E27FC236}">
              <a16:creationId xmlns:a16="http://schemas.microsoft.com/office/drawing/2014/main" id="{00000000-0008-0000-0D00-000041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722" name="image3.png">
          <a:extLst>
            <a:ext uri="{FF2B5EF4-FFF2-40B4-BE49-F238E27FC236}">
              <a16:creationId xmlns:a16="http://schemas.microsoft.com/office/drawing/2014/main" id="{00000000-0008-0000-0D00-000042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6723" name="image17.jpg">
          <a:extLst>
            <a:ext uri="{FF2B5EF4-FFF2-40B4-BE49-F238E27FC236}">
              <a16:creationId xmlns:a16="http://schemas.microsoft.com/office/drawing/2014/main" id="{00000000-0008-0000-0D00-000043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6724" name="image3.png">
          <a:extLst>
            <a:ext uri="{FF2B5EF4-FFF2-40B4-BE49-F238E27FC236}">
              <a16:creationId xmlns:a16="http://schemas.microsoft.com/office/drawing/2014/main" id="{00000000-0008-0000-0D00-000044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725" name="image17.jpg">
          <a:extLst>
            <a:ext uri="{FF2B5EF4-FFF2-40B4-BE49-F238E27FC236}">
              <a16:creationId xmlns:a16="http://schemas.microsoft.com/office/drawing/2014/main" id="{00000000-0008-0000-0D00-000045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726" name="image3.png">
          <a:extLst>
            <a:ext uri="{FF2B5EF4-FFF2-40B4-BE49-F238E27FC236}">
              <a16:creationId xmlns:a16="http://schemas.microsoft.com/office/drawing/2014/main" id="{00000000-0008-0000-0D00-000046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727" name="image17.jpg">
          <a:extLst>
            <a:ext uri="{FF2B5EF4-FFF2-40B4-BE49-F238E27FC236}">
              <a16:creationId xmlns:a16="http://schemas.microsoft.com/office/drawing/2014/main" id="{00000000-0008-0000-0D00-000047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728" name="image3.png">
          <a:extLst>
            <a:ext uri="{FF2B5EF4-FFF2-40B4-BE49-F238E27FC236}">
              <a16:creationId xmlns:a16="http://schemas.microsoft.com/office/drawing/2014/main" id="{00000000-0008-0000-0D00-000048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729" name="image17.jpg">
          <a:extLst>
            <a:ext uri="{FF2B5EF4-FFF2-40B4-BE49-F238E27FC236}">
              <a16:creationId xmlns:a16="http://schemas.microsoft.com/office/drawing/2014/main" id="{00000000-0008-0000-0D00-000049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730" name="image3.png">
          <a:extLst>
            <a:ext uri="{FF2B5EF4-FFF2-40B4-BE49-F238E27FC236}">
              <a16:creationId xmlns:a16="http://schemas.microsoft.com/office/drawing/2014/main" id="{00000000-0008-0000-0D00-00004A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6731" name="image17.jpg">
          <a:extLst>
            <a:ext uri="{FF2B5EF4-FFF2-40B4-BE49-F238E27FC236}">
              <a16:creationId xmlns:a16="http://schemas.microsoft.com/office/drawing/2014/main" id="{00000000-0008-0000-0D00-00004B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732" name="image3.png">
          <a:extLst>
            <a:ext uri="{FF2B5EF4-FFF2-40B4-BE49-F238E27FC236}">
              <a16:creationId xmlns:a16="http://schemas.microsoft.com/office/drawing/2014/main" id="{00000000-0008-0000-0D00-00004C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733" name="image17.jpg">
          <a:extLst>
            <a:ext uri="{FF2B5EF4-FFF2-40B4-BE49-F238E27FC236}">
              <a16:creationId xmlns:a16="http://schemas.microsoft.com/office/drawing/2014/main" id="{00000000-0008-0000-0D00-00004D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734" name="image3.png">
          <a:extLst>
            <a:ext uri="{FF2B5EF4-FFF2-40B4-BE49-F238E27FC236}">
              <a16:creationId xmlns:a16="http://schemas.microsoft.com/office/drawing/2014/main" id="{00000000-0008-0000-0D00-00004E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735" name="image17.jpg">
          <a:extLst>
            <a:ext uri="{FF2B5EF4-FFF2-40B4-BE49-F238E27FC236}">
              <a16:creationId xmlns:a16="http://schemas.microsoft.com/office/drawing/2014/main" id="{00000000-0008-0000-0D00-00004F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736" name="image3.png">
          <a:extLst>
            <a:ext uri="{FF2B5EF4-FFF2-40B4-BE49-F238E27FC236}">
              <a16:creationId xmlns:a16="http://schemas.microsoft.com/office/drawing/2014/main" id="{00000000-0008-0000-0D00-000050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737" name="image17.jpg">
          <a:extLst>
            <a:ext uri="{FF2B5EF4-FFF2-40B4-BE49-F238E27FC236}">
              <a16:creationId xmlns:a16="http://schemas.microsoft.com/office/drawing/2014/main" id="{00000000-0008-0000-0D00-000051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738" name="image3.png">
          <a:extLst>
            <a:ext uri="{FF2B5EF4-FFF2-40B4-BE49-F238E27FC236}">
              <a16:creationId xmlns:a16="http://schemas.microsoft.com/office/drawing/2014/main" id="{00000000-0008-0000-0D00-000052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6739" name="image17.jpg">
          <a:extLst>
            <a:ext uri="{FF2B5EF4-FFF2-40B4-BE49-F238E27FC236}">
              <a16:creationId xmlns:a16="http://schemas.microsoft.com/office/drawing/2014/main" id="{00000000-0008-0000-0D00-000053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740" name="image3.png">
          <a:extLst>
            <a:ext uri="{FF2B5EF4-FFF2-40B4-BE49-F238E27FC236}">
              <a16:creationId xmlns:a16="http://schemas.microsoft.com/office/drawing/2014/main" id="{00000000-0008-0000-0D00-000054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741" name="image17.jpg">
          <a:extLst>
            <a:ext uri="{FF2B5EF4-FFF2-40B4-BE49-F238E27FC236}">
              <a16:creationId xmlns:a16="http://schemas.microsoft.com/office/drawing/2014/main" id="{00000000-0008-0000-0D00-000055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742" name="image3.png">
          <a:extLst>
            <a:ext uri="{FF2B5EF4-FFF2-40B4-BE49-F238E27FC236}">
              <a16:creationId xmlns:a16="http://schemas.microsoft.com/office/drawing/2014/main" id="{00000000-0008-0000-0D00-000056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743" name="image17.jpg">
          <a:extLst>
            <a:ext uri="{FF2B5EF4-FFF2-40B4-BE49-F238E27FC236}">
              <a16:creationId xmlns:a16="http://schemas.microsoft.com/office/drawing/2014/main" id="{00000000-0008-0000-0D00-000057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744" name="image3.png">
          <a:extLst>
            <a:ext uri="{FF2B5EF4-FFF2-40B4-BE49-F238E27FC236}">
              <a16:creationId xmlns:a16="http://schemas.microsoft.com/office/drawing/2014/main" id="{00000000-0008-0000-0D00-000058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745" name="image17.jpg">
          <a:extLst>
            <a:ext uri="{FF2B5EF4-FFF2-40B4-BE49-F238E27FC236}">
              <a16:creationId xmlns:a16="http://schemas.microsoft.com/office/drawing/2014/main" id="{00000000-0008-0000-0D00-000059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746" name="image3.png">
          <a:extLst>
            <a:ext uri="{FF2B5EF4-FFF2-40B4-BE49-F238E27FC236}">
              <a16:creationId xmlns:a16="http://schemas.microsoft.com/office/drawing/2014/main" id="{00000000-0008-0000-0D00-00005A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6747" name="image17.jpg">
          <a:extLst>
            <a:ext uri="{FF2B5EF4-FFF2-40B4-BE49-F238E27FC236}">
              <a16:creationId xmlns:a16="http://schemas.microsoft.com/office/drawing/2014/main" id="{00000000-0008-0000-0D00-00005B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748" name="image3.png">
          <a:extLst>
            <a:ext uri="{FF2B5EF4-FFF2-40B4-BE49-F238E27FC236}">
              <a16:creationId xmlns:a16="http://schemas.microsoft.com/office/drawing/2014/main" id="{00000000-0008-0000-0D00-00005C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749" name="image17.jpg">
          <a:extLst>
            <a:ext uri="{FF2B5EF4-FFF2-40B4-BE49-F238E27FC236}">
              <a16:creationId xmlns:a16="http://schemas.microsoft.com/office/drawing/2014/main" id="{00000000-0008-0000-0D00-00005D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750" name="image3.png">
          <a:extLst>
            <a:ext uri="{FF2B5EF4-FFF2-40B4-BE49-F238E27FC236}">
              <a16:creationId xmlns:a16="http://schemas.microsoft.com/office/drawing/2014/main" id="{00000000-0008-0000-0D00-00005E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751" name="image17.jpg">
          <a:extLst>
            <a:ext uri="{FF2B5EF4-FFF2-40B4-BE49-F238E27FC236}">
              <a16:creationId xmlns:a16="http://schemas.microsoft.com/office/drawing/2014/main" id="{00000000-0008-0000-0D00-00005F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752" name="image3.png">
          <a:extLst>
            <a:ext uri="{FF2B5EF4-FFF2-40B4-BE49-F238E27FC236}">
              <a16:creationId xmlns:a16="http://schemas.microsoft.com/office/drawing/2014/main" id="{00000000-0008-0000-0D00-000060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753" name="image17.jpg">
          <a:extLst>
            <a:ext uri="{FF2B5EF4-FFF2-40B4-BE49-F238E27FC236}">
              <a16:creationId xmlns:a16="http://schemas.microsoft.com/office/drawing/2014/main" id="{00000000-0008-0000-0D00-000061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754" name="image3.png">
          <a:extLst>
            <a:ext uri="{FF2B5EF4-FFF2-40B4-BE49-F238E27FC236}">
              <a16:creationId xmlns:a16="http://schemas.microsoft.com/office/drawing/2014/main" id="{00000000-0008-0000-0D00-000062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6755" name="image17.jpg">
          <a:extLst>
            <a:ext uri="{FF2B5EF4-FFF2-40B4-BE49-F238E27FC236}">
              <a16:creationId xmlns:a16="http://schemas.microsoft.com/office/drawing/2014/main" id="{00000000-0008-0000-0D00-000063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756" name="image3.png">
          <a:extLst>
            <a:ext uri="{FF2B5EF4-FFF2-40B4-BE49-F238E27FC236}">
              <a16:creationId xmlns:a16="http://schemas.microsoft.com/office/drawing/2014/main" id="{00000000-0008-0000-0D00-000064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757" name="image17.jpg">
          <a:extLst>
            <a:ext uri="{FF2B5EF4-FFF2-40B4-BE49-F238E27FC236}">
              <a16:creationId xmlns:a16="http://schemas.microsoft.com/office/drawing/2014/main" id="{00000000-0008-0000-0D00-000065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758" name="image3.png">
          <a:extLst>
            <a:ext uri="{FF2B5EF4-FFF2-40B4-BE49-F238E27FC236}">
              <a16:creationId xmlns:a16="http://schemas.microsoft.com/office/drawing/2014/main" id="{00000000-0008-0000-0D00-000066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759" name="image17.jpg">
          <a:extLst>
            <a:ext uri="{FF2B5EF4-FFF2-40B4-BE49-F238E27FC236}">
              <a16:creationId xmlns:a16="http://schemas.microsoft.com/office/drawing/2014/main" id="{00000000-0008-0000-0D00-000067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760" name="image3.png">
          <a:extLst>
            <a:ext uri="{FF2B5EF4-FFF2-40B4-BE49-F238E27FC236}">
              <a16:creationId xmlns:a16="http://schemas.microsoft.com/office/drawing/2014/main" id="{00000000-0008-0000-0D00-000068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761" name="image17.jpg">
          <a:extLst>
            <a:ext uri="{FF2B5EF4-FFF2-40B4-BE49-F238E27FC236}">
              <a16:creationId xmlns:a16="http://schemas.microsoft.com/office/drawing/2014/main" id="{00000000-0008-0000-0D00-000069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762" name="image3.png">
          <a:extLst>
            <a:ext uri="{FF2B5EF4-FFF2-40B4-BE49-F238E27FC236}">
              <a16:creationId xmlns:a16="http://schemas.microsoft.com/office/drawing/2014/main" id="{00000000-0008-0000-0D00-00006A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6763" name="image17.jpg">
          <a:extLst>
            <a:ext uri="{FF2B5EF4-FFF2-40B4-BE49-F238E27FC236}">
              <a16:creationId xmlns:a16="http://schemas.microsoft.com/office/drawing/2014/main" id="{00000000-0008-0000-0D00-00006B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764" name="image3.png">
          <a:extLst>
            <a:ext uri="{FF2B5EF4-FFF2-40B4-BE49-F238E27FC236}">
              <a16:creationId xmlns:a16="http://schemas.microsoft.com/office/drawing/2014/main" id="{00000000-0008-0000-0D00-00006C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765" name="image17.jpg">
          <a:extLst>
            <a:ext uri="{FF2B5EF4-FFF2-40B4-BE49-F238E27FC236}">
              <a16:creationId xmlns:a16="http://schemas.microsoft.com/office/drawing/2014/main" id="{00000000-0008-0000-0D00-00006D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766" name="image3.png">
          <a:extLst>
            <a:ext uri="{FF2B5EF4-FFF2-40B4-BE49-F238E27FC236}">
              <a16:creationId xmlns:a16="http://schemas.microsoft.com/office/drawing/2014/main" id="{00000000-0008-0000-0D00-00006E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767" name="image17.jpg">
          <a:extLst>
            <a:ext uri="{FF2B5EF4-FFF2-40B4-BE49-F238E27FC236}">
              <a16:creationId xmlns:a16="http://schemas.microsoft.com/office/drawing/2014/main" id="{00000000-0008-0000-0D00-00006F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768" name="image3.png">
          <a:extLst>
            <a:ext uri="{FF2B5EF4-FFF2-40B4-BE49-F238E27FC236}">
              <a16:creationId xmlns:a16="http://schemas.microsoft.com/office/drawing/2014/main" id="{00000000-0008-0000-0D00-000070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769" name="image17.jpg">
          <a:extLst>
            <a:ext uri="{FF2B5EF4-FFF2-40B4-BE49-F238E27FC236}">
              <a16:creationId xmlns:a16="http://schemas.microsoft.com/office/drawing/2014/main" id="{00000000-0008-0000-0D00-000071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770" name="image3.png">
          <a:extLst>
            <a:ext uri="{FF2B5EF4-FFF2-40B4-BE49-F238E27FC236}">
              <a16:creationId xmlns:a16="http://schemas.microsoft.com/office/drawing/2014/main" id="{00000000-0008-0000-0D00-000072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6771" name="image17.jpg">
          <a:extLst>
            <a:ext uri="{FF2B5EF4-FFF2-40B4-BE49-F238E27FC236}">
              <a16:creationId xmlns:a16="http://schemas.microsoft.com/office/drawing/2014/main" id="{00000000-0008-0000-0D00-000073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772" name="image3.png">
          <a:extLst>
            <a:ext uri="{FF2B5EF4-FFF2-40B4-BE49-F238E27FC236}">
              <a16:creationId xmlns:a16="http://schemas.microsoft.com/office/drawing/2014/main" id="{00000000-0008-0000-0D00-000074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773" name="image17.jpg">
          <a:extLst>
            <a:ext uri="{FF2B5EF4-FFF2-40B4-BE49-F238E27FC236}">
              <a16:creationId xmlns:a16="http://schemas.microsoft.com/office/drawing/2014/main" id="{00000000-0008-0000-0D00-000075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774" name="image3.png">
          <a:extLst>
            <a:ext uri="{FF2B5EF4-FFF2-40B4-BE49-F238E27FC236}">
              <a16:creationId xmlns:a16="http://schemas.microsoft.com/office/drawing/2014/main" id="{00000000-0008-0000-0D00-000076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775" name="image17.jpg">
          <a:extLst>
            <a:ext uri="{FF2B5EF4-FFF2-40B4-BE49-F238E27FC236}">
              <a16:creationId xmlns:a16="http://schemas.microsoft.com/office/drawing/2014/main" id="{00000000-0008-0000-0D00-000077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776" name="image3.png">
          <a:extLst>
            <a:ext uri="{FF2B5EF4-FFF2-40B4-BE49-F238E27FC236}">
              <a16:creationId xmlns:a16="http://schemas.microsoft.com/office/drawing/2014/main" id="{00000000-0008-0000-0D00-000078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777" name="image17.jpg">
          <a:extLst>
            <a:ext uri="{FF2B5EF4-FFF2-40B4-BE49-F238E27FC236}">
              <a16:creationId xmlns:a16="http://schemas.microsoft.com/office/drawing/2014/main" id="{00000000-0008-0000-0D00-000079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778" name="image3.png">
          <a:extLst>
            <a:ext uri="{FF2B5EF4-FFF2-40B4-BE49-F238E27FC236}">
              <a16:creationId xmlns:a16="http://schemas.microsoft.com/office/drawing/2014/main" id="{00000000-0008-0000-0D00-00007A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6779" name="image17.jpg">
          <a:extLst>
            <a:ext uri="{FF2B5EF4-FFF2-40B4-BE49-F238E27FC236}">
              <a16:creationId xmlns:a16="http://schemas.microsoft.com/office/drawing/2014/main" id="{00000000-0008-0000-0D00-00007B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780" name="image3.png">
          <a:extLst>
            <a:ext uri="{FF2B5EF4-FFF2-40B4-BE49-F238E27FC236}">
              <a16:creationId xmlns:a16="http://schemas.microsoft.com/office/drawing/2014/main" id="{00000000-0008-0000-0D00-00007C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781" name="image17.jpg">
          <a:extLst>
            <a:ext uri="{FF2B5EF4-FFF2-40B4-BE49-F238E27FC236}">
              <a16:creationId xmlns:a16="http://schemas.microsoft.com/office/drawing/2014/main" id="{00000000-0008-0000-0D00-00007D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782" name="image3.png">
          <a:extLst>
            <a:ext uri="{FF2B5EF4-FFF2-40B4-BE49-F238E27FC236}">
              <a16:creationId xmlns:a16="http://schemas.microsoft.com/office/drawing/2014/main" id="{00000000-0008-0000-0D00-00007E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783" name="image17.jpg">
          <a:extLst>
            <a:ext uri="{FF2B5EF4-FFF2-40B4-BE49-F238E27FC236}">
              <a16:creationId xmlns:a16="http://schemas.microsoft.com/office/drawing/2014/main" id="{00000000-0008-0000-0D00-00007F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784" name="image3.png">
          <a:extLst>
            <a:ext uri="{FF2B5EF4-FFF2-40B4-BE49-F238E27FC236}">
              <a16:creationId xmlns:a16="http://schemas.microsoft.com/office/drawing/2014/main" id="{00000000-0008-0000-0D00-000080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785" name="image17.jpg">
          <a:extLst>
            <a:ext uri="{FF2B5EF4-FFF2-40B4-BE49-F238E27FC236}">
              <a16:creationId xmlns:a16="http://schemas.microsoft.com/office/drawing/2014/main" id="{00000000-0008-0000-0D00-000081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786" name="image3.png">
          <a:extLst>
            <a:ext uri="{FF2B5EF4-FFF2-40B4-BE49-F238E27FC236}">
              <a16:creationId xmlns:a16="http://schemas.microsoft.com/office/drawing/2014/main" id="{00000000-0008-0000-0D00-000082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6787" name="image17.jpg">
          <a:extLst>
            <a:ext uri="{FF2B5EF4-FFF2-40B4-BE49-F238E27FC236}">
              <a16:creationId xmlns:a16="http://schemas.microsoft.com/office/drawing/2014/main" id="{00000000-0008-0000-0D00-000083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788" name="image3.png">
          <a:extLst>
            <a:ext uri="{FF2B5EF4-FFF2-40B4-BE49-F238E27FC236}">
              <a16:creationId xmlns:a16="http://schemas.microsoft.com/office/drawing/2014/main" id="{00000000-0008-0000-0D00-000084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789" name="image17.jpg">
          <a:extLst>
            <a:ext uri="{FF2B5EF4-FFF2-40B4-BE49-F238E27FC236}">
              <a16:creationId xmlns:a16="http://schemas.microsoft.com/office/drawing/2014/main" id="{00000000-0008-0000-0D00-000085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790" name="image3.png">
          <a:extLst>
            <a:ext uri="{FF2B5EF4-FFF2-40B4-BE49-F238E27FC236}">
              <a16:creationId xmlns:a16="http://schemas.microsoft.com/office/drawing/2014/main" id="{00000000-0008-0000-0D00-000086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791" name="image17.jpg">
          <a:extLst>
            <a:ext uri="{FF2B5EF4-FFF2-40B4-BE49-F238E27FC236}">
              <a16:creationId xmlns:a16="http://schemas.microsoft.com/office/drawing/2014/main" id="{00000000-0008-0000-0D00-000087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792" name="image3.png">
          <a:extLst>
            <a:ext uri="{FF2B5EF4-FFF2-40B4-BE49-F238E27FC236}">
              <a16:creationId xmlns:a16="http://schemas.microsoft.com/office/drawing/2014/main" id="{00000000-0008-0000-0D00-000088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793" name="image17.jpg">
          <a:extLst>
            <a:ext uri="{FF2B5EF4-FFF2-40B4-BE49-F238E27FC236}">
              <a16:creationId xmlns:a16="http://schemas.microsoft.com/office/drawing/2014/main" id="{00000000-0008-0000-0D00-000089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794" name="image3.png">
          <a:extLst>
            <a:ext uri="{FF2B5EF4-FFF2-40B4-BE49-F238E27FC236}">
              <a16:creationId xmlns:a16="http://schemas.microsoft.com/office/drawing/2014/main" id="{00000000-0008-0000-0D00-00008A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6795" name="image17.jpg">
          <a:extLst>
            <a:ext uri="{FF2B5EF4-FFF2-40B4-BE49-F238E27FC236}">
              <a16:creationId xmlns:a16="http://schemas.microsoft.com/office/drawing/2014/main" id="{00000000-0008-0000-0D00-00008B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796" name="image3.png">
          <a:extLst>
            <a:ext uri="{FF2B5EF4-FFF2-40B4-BE49-F238E27FC236}">
              <a16:creationId xmlns:a16="http://schemas.microsoft.com/office/drawing/2014/main" id="{00000000-0008-0000-0D00-00008C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797" name="image17.jpg">
          <a:extLst>
            <a:ext uri="{FF2B5EF4-FFF2-40B4-BE49-F238E27FC236}">
              <a16:creationId xmlns:a16="http://schemas.microsoft.com/office/drawing/2014/main" id="{00000000-0008-0000-0D00-00008D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798" name="image3.png">
          <a:extLst>
            <a:ext uri="{FF2B5EF4-FFF2-40B4-BE49-F238E27FC236}">
              <a16:creationId xmlns:a16="http://schemas.microsoft.com/office/drawing/2014/main" id="{00000000-0008-0000-0D00-00008E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799" name="image17.jpg">
          <a:extLst>
            <a:ext uri="{FF2B5EF4-FFF2-40B4-BE49-F238E27FC236}">
              <a16:creationId xmlns:a16="http://schemas.microsoft.com/office/drawing/2014/main" id="{00000000-0008-0000-0D00-00008F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00" name="image3.png">
          <a:extLst>
            <a:ext uri="{FF2B5EF4-FFF2-40B4-BE49-F238E27FC236}">
              <a16:creationId xmlns:a16="http://schemas.microsoft.com/office/drawing/2014/main" id="{00000000-0008-0000-0D00-000090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801" name="image17.jpg">
          <a:extLst>
            <a:ext uri="{FF2B5EF4-FFF2-40B4-BE49-F238E27FC236}">
              <a16:creationId xmlns:a16="http://schemas.microsoft.com/office/drawing/2014/main" id="{00000000-0008-0000-0D00-000091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02" name="image3.png">
          <a:extLst>
            <a:ext uri="{FF2B5EF4-FFF2-40B4-BE49-F238E27FC236}">
              <a16:creationId xmlns:a16="http://schemas.microsoft.com/office/drawing/2014/main" id="{00000000-0008-0000-0D00-000092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6803" name="image17.jpg">
          <a:extLst>
            <a:ext uri="{FF2B5EF4-FFF2-40B4-BE49-F238E27FC236}">
              <a16:creationId xmlns:a16="http://schemas.microsoft.com/office/drawing/2014/main" id="{00000000-0008-0000-0D00-000093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804" name="image3.png">
          <a:extLst>
            <a:ext uri="{FF2B5EF4-FFF2-40B4-BE49-F238E27FC236}">
              <a16:creationId xmlns:a16="http://schemas.microsoft.com/office/drawing/2014/main" id="{00000000-0008-0000-0D00-000094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805" name="image17.jpg">
          <a:extLst>
            <a:ext uri="{FF2B5EF4-FFF2-40B4-BE49-F238E27FC236}">
              <a16:creationId xmlns:a16="http://schemas.microsoft.com/office/drawing/2014/main" id="{00000000-0008-0000-0D00-000095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806" name="image3.png">
          <a:extLst>
            <a:ext uri="{FF2B5EF4-FFF2-40B4-BE49-F238E27FC236}">
              <a16:creationId xmlns:a16="http://schemas.microsoft.com/office/drawing/2014/main" id="{00000000-0008-0000-0D00-000096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807" name="image17.jpg">
          <a:extLst>
            <a:ext uri="{FF2B5EF4-FFF2-40B4-BE49-F238E27FC236}">
              <a16:creationId xmlns:a16="http://schemas.microsoft.com/office/drawing/2014/main" id="{00000000-0008-0000-0D00-000097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08" name="image3.png">
          <a:extLst>
            <a:ext uri="{FF2B5EF4-FFF2-40B4-BE49-F238E27FC236}">
              <a16:creationId xmlns:a16="http://schemas.microsoft.com/office/drawing/2014/main" id="{00000000-0008-0000-0D00-000098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809" name="image17.jpg">
          <a:extLst>
            <a:ext uri="{FF2B5EF4-FFF2-40B4-BE49-F238E27FC236}">
              <a16:creationId xmlns:a16="http://schemas.microsoft.com/office/drawing/2014/main" id="{00000000-0008-0000-0D00-000099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10" name="image3.png">
          <a:extLst>
            <a:ext uri="{FF2B5EF4-FFF2-40B4-BE49-F238E27FC236}">
              <a16:creationId xmlns:a16="http://schemas.microsoft.com/office/drawing/2014/main" id="{00000000-0008-0000-0D00-00009A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6811" name="image17.jpg">
          <a:extLst>
            <a:ext uri="{FF2B5EF4-FFF2-40B4-BE49-F238E27FC236}">
              <a16:creationId xmlns:a16="http://schemas.microsoft.com/office/drawing/2014/main" id="{00000000-0008-0000-0D00-00009B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812" name="image3.png">
          <a:extLst>
            <a:ext uri="{FF2B5EF4-FFF2-40B4-BE49-F238E27FC236}">
              <a16:creationId xmlns:a16="http://schemas.microsoft.com/office/drawing/2014/main" id="{00000000-0008-0000-0D00-00009C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813" name="image17.jpg">
          <a:extLst>
            <a:ext uri="{FF2B5EF4-FFF2-40B4-BE49-F238E27FC236}">
              <a16:creationId xmlns:a16="http://schemas.microsoft.com/office/drawing/2014/main" id="{00000000-0008-0000-0D00-00009D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814" name="image3.png">
          <a:extLst>
            <a:ext uri="{FF2B5EF4-FFF2-40B4-BE49-F238E27FC236}">
              <a16:creationId xmlns:a16="http://schemas.microsoft.com/office/drawing/2014/main" id="{00000000-0008-0000-0D00-00009E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815" name="image17.jpg">
          <a:extLst>
            <a:ext uri="{FF2B5EF4-FFF2-40B4-BE49-F238E27FC236}">
              <a16:creationId xmlns:a16="http://schemas.microsoft.com/office/drawing/2014/main" id="{00000000-0008-0000-0D00-00009F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16" name="image3.png">
          <a:extLst>
            <a:ext uri="{FF2B5EF4-FFF2-40B4-BE49-F238E27FC236}">
              <a16:creationId xmlns:a16="http://schemas.microsoft.com/office/drawing/2014/main" id="{00000000-0008-0000-0D00-0000A0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817" name="image17.jpg">
          <a:extLst>
            <a:ext uri="{FF2B5EF4-FFF2-40B4-BE49-F238E27FC236}">
              <a16:creationId xmlns:a16="http://schemas.microsoft.com/office/drawing/2014/main" id="{00000000-0008-0000-0D00-0000A1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18" name="image3.png">
          <a:extLst>
            <a:ext uri="{FF2B5EF4-FFF2-40B4-BE49-F238E27FC236}">
              <a16:creationId xmlns:a16="http://schemas.microsoft.com/office/drawing/2014/main" id="{00000000-0008-0000-0D00-0000A2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6819" name="image17.jpg">
          <a:extLst>
            <a:ext uri="{FF2B5EF4-FFF2-40B4-BE49-F238E27FC236}">
              <a16:creationId xmlns:a16="http://schemas.microsoft.com/office/drawing/2014/main" id="{00000000-0008-0000-0D00-0000A3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820" name="image3.png">
          <a:extLst>
            <a:ext uri="{FF2B5EF4-FFF2-40B4-BE49-F238E27FC236}">
              <a16:creationId xmlns:a16="http://schemas.microsoft.com/office/drawing/2014/main" id="{00000000-0008-0000-0D00-0000A4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821" name="image17.jpg">
          <a:extLst>
            <a:ext uri="{FF2B5EF4-FFF2-40B4-BE49-F238E27FC236}">
              <a16:creationId xmlns:a16="http://schemas.microsoft.com/office/drawing/2014/main" id="{00000000-0008-0000-0D00-0000A5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822" name="image3.png">
          <a:extLst>
            <a:ext uri="{FF2B5EF4-FFF2-40B4-BE49-F238E27FC236}">
              <a16:creationId xmlns:a16="http://schemas.microsoft.com/office/drawing/2014/main" id="{00000000-0008-0000-0D00-0000A6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823" name="image17.jpg">
          <a:extLst>
            <a:ext uri="{FF2B5EF4-FFF2-40B4-BE49-F238E27FC236}">
              <a16:creationId xmlns:a16="http://schemas.microsoft.com/office/drawing/2014/main" id="{00000000-0008-0000-0D00-0000A7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24" name="image3.png">
          <a:extLst>
            <a:ext uri="{FF2B5EF4-FFF2-40B4-BE49-F238E27FC236}">
              <a16:creationId xmlns:a16="http://schemas.microsoft.com/office/drawing/2014/main" id="{00000000-0008-0000-0D00-0000A8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825" name="image17.jpg">
          <a:extLst>
            <a:ext uri="{FF2B5EF4-FFF2-40B4-BE49-F238E27FC236}">
              <a16:creationId xmlns:a16="http://schemas.microsoft.com/office/drawing/2014/main" id="{00000000-0008-0000-0D00-0000A9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26" name="image3.png">
          <a:extLst>
            <a:ext uri="{FF2B5EF4-FFF2-40B4-BE49-F238E27FC236}">
              <a16:creationId xmlns:a16="http://schemas.microsoft.com/office/drawing/2014/main" id="{00000000-0008-0000-0D00-0000AA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85775"/>
    <xdr:pic>
      <xdr:nvPicPr>
        <xdr:cNvPr id="6827" name="image17.jpg">
          <a:extLst>
            <a:ext uri="{FF2B5EF4-FFF2-40B4-BE49-F238E27FC236}">
              <a16:creationId xmlns:a16="http://schemas.microsoft.com/office/drawing/2014/main" id="{00000000-0008-0000-0D00-0000AB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6828" name="image3.png">
          <a:extLst>
            <a:ext uri="{FF2B5EF4-FFF2-40B4-BE49-F238E27FC236}">
              <a16:creationId xmlns:a16="http://schemas.microsoft.com/office/drawing/2014/main" id="{00000000-0008-0000-0D00-0000AC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829" name="image17.jpg">
          <a:extLst>
            <a:ext uri="{FF2B5EF4-FFF2-40B4-BE49-F238E27FC236}">
              <a16:creationId xmlns:a16="http://schemas.microsoft.com/office/drawing/2014/main" id="{00000000-0008-0000-0D00-0000AD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830" name="image3.png">
          <a:extLst>
            <a:ext uri="{FF2B5EF4-FFF2-40B4-BE49-F238E27FC236}">
              <a16:creationId xmlns:a16="http://schemas.microsoft.com/office/drawing/2014/main" id="{00000000-0008-0000-0D00-0000AE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831" name="image17.jpg">
          <a:extLst>
            <a:ext uri="{FF2B5EF4-FFF2-40B4-BE49-F238E27FC236}">
              <a16:creationId xmlns:a16="http://schemas.microsoft.com/office/drawing/2014/main" id="{00000000-0008-0000-0D00-0000AF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32" name="image3.png">
          <a:extLst>
            <a:ext uri="{FF2B5EF4-FFF2-40B4-BE49-F238E27FC236}">
              <a16:creationId xmlns:a16="http://schemas.microsoft.com/office/drawing/2014/main" id="{00000000-0008-0000-0D00-0000B0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833" name="image17.jpg">
          <a:extLst>
            <a:ext uri="{FF2B5EF4-FFF2-40B4-BE49-F238E27FC236}">
              <a16:creationId xmlns:a16="http://schemas.microsoft.com/office/drawing/2014/main" id="{00000000-0008-0000-0D00-0000B1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34" name="image3.png">
          <a:extLst>
            <a:ext uri="{FF2B5EF4-FFF2-40B4-BE49-F238E27FC236}">
              <a16:creationId xmlns:a16="http://schemas.microsoft.com/office/drawing/2014/main" id="{00000000-0008-0000-0D00-0000B2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85775"/>
    <xdr:pic>
      <xdr:nvPicPr>
        <xdr:cNvPr id="6835" name="image17.jpg">
          <a:extLst>
            <a:ext uri="{FF2B5EF4-FFF2-40B4-BE49-F238E27FC236}">
              <a16:creationId xmlns:a16="http://schemas.microsoft.com/office/drawing/2014/main" id="{00000000-0008-0000-0D00-0000B3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6836" name="image3.png">
          <a:extLst>
            <a:ext uri="{FF2B5EF4-FFF2-40B4-BE49-F238E27FC236}">
              <a16:creationId xmlns:a16="http://schemas.microsoft.com/office/drawing/2014/main" id="{00000000-0008-0000-0D00-0000B4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837" name="image17.jpg">
          <a:extLst>
            <a:ext uri="{FF2B5EF4-FFF2-40B4-BE49-F238E27FC236}">
              <a16:creationId xmlns:a16="http://schemas.microsoft.com/office/drawing/2014/main" id="{00000000-0008-0000-0D00-0000B5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838" name="image3.png">
          <a:extLst>
            <a:ext uri="{FF2B5EF4-FFF2-40B4-BE49-F238E27FC236}">
              <a16:creationId xmlns:a16="http://schemas.microsoft.com/office/drawing/2014/main" id="{00000000-0008-0000-0D00-0000B6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839" name="image17.jpg">
          <a:extLst>
            <a:ext uri="{FF2B5EF4-FFF2-40B4-BE49-F238E27FC236}">
              <a16:creationId xmlns:a16="http://schemas.microsoft.com/office/drawing/2014/main" id="{00000000-0008-0000-0D00-0000B7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40" name="image3.png">
          <a:extLst>
            <a:ext uri="{FF2B5EF4-FFF2-40B4-BE49-F238E27FC236}">
              <a16:creationId xmlns:a16="http://schemas.microsoft.com/office/drawing/2014/main" id="{00000000-0008-0000-0D00-0000B8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841" name="image17.jpg">
          <a:extLst>
            <a:ext uri="{FF2B5EF4-FFF2-40B4-BE49-F238E27FC236}">
              <a16:creationId xmlns:a16="http://schemas.microsoft.com/office/drawing/2014/main" id="{00000000-0008-0000-0D00-0000B9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42" name="image3.png">
          <a:extLst>
            <a:ext uri="{FF2B5EF4-FFF2-40B4-BE49-F238E27FC236}">
              <a16:creationId xmlns:a16="http://schemas.microsoft.com/office/drawing/2014/main" id="{00000000-0008-0000-0D00-0000BA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38150"/>
    <xdr:pic>
      <xdr:nvPicPr>
        <xdr:cNvPr id="6843" name="image17.jpg">
          <a:extLst>
            <a:ext uri="{FF2B5EF4-FFF2-40B4-BE49-F238E27FC236}">
              <a16:creationId xmlns:a16="http://schemas.microsoft.com/office/drawing/2014/main" id="{00000000-0008-0000-0D00-0000BB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61950"/>
    <xdr:pic>
      <xdr:nvPicPr>
        <xdr:cNvPr id="6844" name="image3.png">
          <a:extLst>
            <a:ext uri="{FF2B5EF4-FFF2-40B4-BE49-F238E27FC236}">
              <a16:creationId xmlns:a16="http://schemas.microsoft.com/office/drawing/2014/main" id="{00000000-0008-0000-0D00-0000BC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845" name="image17.jpg">
          <a:extLst>
            <a:ext uri="{FF2B5EF4-FFF2-40B4-BE49-F238E27FC236}">
              <a16:creationId xmlns:a16="http://schemas.microsoft.com/office/drawing/2014/main" id="{00000000-0008-0000-0D00-0000BD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846" name="image3.png">
          <a:extLst>
            <a:ext uri="{FF2B5EF4-FFF2-40B4-BE49-F238E27FC236}">
              <a16:creationId xmlns:a16="http://schemas.microsoft.com/office/drawing/2014/main" id="{00000000-0008-0000-0D00-0000BE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847" name="image17.jpg">
          <a:extLst>
            <a:ext uri="{FF2B5EF4-FFF2-40B4-BE49-F238E27FC236}">
              <a16:creationId xmlns:a16="http://schemas.microsoft.com/office/drawing/2014/main" id="{00000000-0008-0000-0D00-0000BF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48" name="image3.png">
          <a:extLst>
            <a:ext uri="{FF2B5EF4-FFF2-40B4-BE49-F238E27FC236}">
              <a16:creationId xmlns:a16="http://schemas.microsoft.com/office/drawing/2014/main" id="{00000000-0008-0000-0D00-0000C0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849" name="image17.jpg">
          <a:extLst>
            <a:ext uri="{FF2B5EF4-FFF2-40B4-BE49-F238E27FC236}">
              <a16:creationId xmlns:a16="http://schemas.microsoft.com/office/drawing/2014/main" id="{00000000-0008-0000-0D00-0000C1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50" name="image3.png">
          <a:extLst>
            <a:ext uri="{FF2B5EF4-FFF2-40B4-BE49-F238E27FC236}">
              <a16:creationId xmlns:a16="http://schemas.microsoft.com/office/drawing/2014/main" id="{00000000-0008-0000-0D00-0000C2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38150"/>
    <xdr:pic>
      <xdr:nvPicPr>
        <xdr:cNvPr id="6851" name="image17.jpg">
          <a:extLst>
            <a:ext uri="{FF2B5EF4-FFF2-40B4-BE49-F238E27FC236}">
              <a16:creationId xmlns:a16="http://schemas.microsoft.com/office/drawing/2014/main" id="{00000000-0008-0000-0D00-0000C3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61950"/>
    <xdr:pic>
      <xdr:nvPicPr>
        <xdr:cNvPr id="6852" name="image3.png">
          <a:extLst>
            <a:ext uri="{FF2B5EF4-FFF2-40B4-BE49-F238E27FC236}">
              <a16:creationId xmlns:a16="http://schemas.microsoft.com/office/drawing/2014/main" id="{00000000-0008-0000-0D00-0000C4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853" name="image17.jpg">
          <a:extLst>
            <a:ext uri="{FF2B5EF4-FFF2-40B4-BE49-F238E27FC236}">
              <a16:creationId xmlns:a16="http://schemas.microsoft.com/office/drawing/2014/main" id="{00000000-0008-0000-0D00-0000C5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854" name="image3.png">
          <a:extLst>
            <a:ext uri="{FF2B5EF4-FFF2-40B4-BE49-F238E27FC236}">
              <a16:creationId xmlns:a16="http://schemas.microsoft.com/office/drawing/2014/main" id="{00000000-0008-0000-0D00-0000C6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855" name="image17.jpg">
          <a:extLst>
            <a:ext uri="{FF2B5EF4-FFF2-40B4-BE49-F238E27FC236}">
              <a16:creationId xmlns:a16="http://schemas.microsoft.com/office/drawing/2014/main" id="{00000000-0008-0000-0D00-0000C7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56" name="image3.png">
          <a:extLst>
            <a:ext uri="{FF2B5EF4-FFF2-40B4-BE49-F238E27FC236}">
              <a16:creationId xmlns:a16="http://schemas.microsoft.com/office/drawing/2014/main" id="{00000000-0008-0000-0D00-0000C8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857" name="image17.jpg">
          <a:extLst>
            <a:ext uri="{FF2B5EF4-FFF2-40B4-BE49-F238E27FC236}">
              <a16:creationId xmlns:a16="http://schemas.microsoft.com/office/drawing/2014/main" id="{00000000-0008-0000-0D00-0000C9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58" name="image3.png">
          <a:extLst>
            <a:ext uri="{FF2B5EF4-FFF2-40B4-BE49-F238E27FC236}">
              <a16:creationId xmlns:a16="http://schemas.microsoft.com/office/drawing/2014/main" id="{00000000-0008-0000-0D00-0000CA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6859" name="image17.jpg">
          <a:extLst>
            <a:ext uri="{FF2B5EF4-FFF2-40B4-BE49-F238E27FC236}">
              <a16:creationId xmlns:a16="http://schemas.microsoft.com/office/drawing/2014/main" id="{00000000-0008-0000-0D00-0000CB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6860" name="image3.png">
          <a:extLst>
            <a:ext uri="{FF2B5EF4-FFF2-40B4-BE49-F238E27FC236}">
              <a16:creationId xmlns:a16="http://schemas.microsoft.com/office/drawing/2014/main" id="{00000000-0008-0000-0D00-0000CC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861" name="image17.jpg">
          <a:extLst>
            <a:ext uri="{FF2B5EF4-FFF2-40B4-BE49-F238E27FC236}">
              <a16:creationId xmlns:a16="http://schemas.microsoft.com/office/drawing/2014/main" id="{00000000-0008-0000-0D00-0000CD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862" name="image3.png">
          <a:extLst>
            <a:ext uri="{FF2B5EF4-FFF2-40B4-BE49-F238E27FC236}">
              <a16:creationId xmlns:a16="http://schemas.microsoft.com/office/drawing/2014/main" id="{00000000-0008-0000-0D00-0000CE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863" name="image17.jpg">
          <a:extLst>
            <a:ext uri="{FF2B5EF4-FFF2-40B4-BE49-F238E27FC236}">
              <a16:creationId xmlns:a16="http://schemas.microsoft.com/office/drawing/2014/main" id="{00000000-0008-0000-0D00-0000CF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64" name="image3.png">
          <a:extLst>
            <a:ext uri="{FF2B5EF4-FFF2-40B4-BE49-F238E27FC236}">
              <a16:creationId xmlns:a16="http://schemas.microsoft.com/office/drawing/2014/main" id="{00000000-0008-0000-0D00-0000D0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865" name="image17.jpg">
          <a:extLst>
            <a:ext uri="{FF2B5EF4-FFF2-40B4-BE49-F238E27FC236}">
              <a16:creationId xmlns:a16="http://schemas.microsoft.com/office/drawing/2014/main" id="{00000000-0008-0000-0D00-0000D1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66" name="image3.png">
          <a:extLst>
            <a:ext uri="{FF2B5EF4-FFF2-40B4-BE49-F238E27FC236}">
              <a16:creationId xmlns:a16="http://schemas.microsoft.com/office/drawing/2014/main" id="{00000000-0008-0000-0D00-0000D2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6867" name="image17.jpg">
          <a:extLst>
            <a:ext uri="{FF2B5EF4-FFF2-40B4-BE49-F238E27FC236}">
              <a16:creationId xmlns:a16="http://schemas.microsoft.com/office/drawing/2014/main" id="{00000000-0008-0000-0D00-0000D3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6868" name="image3.png">
          <a:extLst>
            <a:ext uri="{FF2B5EF4-FFF2-40B4-BE49-F238E27FC236}">
              <a16:creationId xmlns:a16="http://schemas.microsoft.com/office/drawing/2014/main" id="{00000000-0008-0000-0D00-0000D4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869" name="image17.jpg">
          <a:extLst>
            <a:ext uri="{FF2B5EF4-FFF2-40B4-BE49-F238E27FC236}">
              <a16:creationId xmlns:a16="http://schemas.microsoft.com/office/drawing/2014/main" id="{00000000-0008-0000-0D00-0000D5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870" name="image3.png">
          <a:extLst>
            <a:ext uri="{FF2B5EF4-FFF2-40B4-BE49-F238E27FC236}">
              <a16:creationId xmlns:a16="http://schemas.microsoft.com/office/drawing/2014/main" id="{00000000-0008-0000-0D00-0000D6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871" name="image17.jpg">
          <a:extLst>
            <a:ext uri="{FF2B5EF4-FFF2-40B4-BE49-F238E27FC236}">
              <a16:creationId xmlns:a16="http://schemas.microsoft.com/office/drawing/2014/main" id="{00000000-0008-0000-0D00-0000D7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72" name="image3.png">
          <a:extLst>
            <a:ext uri="{FF2B5EF4-FFF2-40B4-BE49-F238E27FC236}">
              <a16:creationId xmlns:a16="http://schemas.microsoft.com/office/drawing/2014/main" id="{00000000-0008-0000-0D00-0000D8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873" name="image17.jpg">
          <a:extLst>
            <a:ext uri="{FF2B5EF4-FFF2-40B4-BE49-F238E27FC236}">
              <a16:creationId xmlns:a16="http://schemas.microsoft.com/office/drawing/2014/main" id="{00000000-0008-0000-0D00-0000D9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74" name="image3.png">
          <a:extLst>
            <a:ext uri="{FF2B5EF4-FFF2-40B4-BE49-F238E27FC236}">
              <a16:creationId xmlns:a16="http://schemas.microsoft.com/office/drawing/2014/main" id="{00000000-0008-0000-0D00-0000DA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6875" name="image17.jpg">
          <a:extLst>
            <a:ext uri="{FF2B5EF4-FFF2-40B4-BE49-F238E27FC236}">
              <a16:creationId xmlns:a16="http://schemas.microsoft.com/office/drawing/2014/main" id="{00000000-0008-0000-0D00-0000DB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6876" name="image3.png">
          <a:extLst>
            <a:ext uri="{FF2B5EF4-FFF2-40B4-BE49-F238E27FC236}">
              <a16:creationId xmlns:a16="http://schemas.microsoft.com/office/drawing/2014/main" id="{00000000-0008-0000-0D00-0000DC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877" name="image17.jpg">
          <a:extLst>
            <a:ext uri="{FF2B5EF4-FFF2-40B4-BE49-F238E27FC236}">
              <a16:creationId xmlns:a16="http://schemas.microsoft.com/office/drawing/2014/main" id="{00000000-0008-0000-0D00-0000DD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878" name="image3.png">
          <a:extLst>
            <a:ext uri="{FF2B5EF4-FFF2-40B4-BE49-F238E27FC236}">
              <a16:creationId xmlns:a16="http://schemas.microsoft.com/office/drawing/2014/main" id="{00000000-0008-0000-0D00-0000DE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879" name="image17.jpg">
          <a:extLst>
            <a:ext uri="{FF2B5EF4-FFF2-40B4-BE49-F238E27FC236}">
              <a16:creationId xmlns:a16="http://schemas.microsoft.com/office/drawing/2014/main" id="{00000000-0008-0000-0D00-0000DF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80" name="image3.png">
          <a:extLst>
            <a:ext uri="{FF2B5EF4-FFF2-40B4-BE49-F238E27FC236}">
              <a16:creationId xmlns:a16="http://schemas.microsoft.com/office/drawing/2014/main" id="{00000000-0008-0000-0D00-0000E0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881" name="image17.jpg">
          <a:extLst>
            <a:ext uri="{FF2B5EF4-FFF2-40B4-BE49-F238E27FC236}">
              <a16:creationId xmlns:a16="http://schemas.microsoft.com/office/drawing/2014/main" id="{00000000-0008-0000-0D00-0000E1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82" name="image3.png">
          <a:extLst>
            <a:ext uri="{FF2B5EF4-FFF2-40B4-BE49-F238E27FC236}">
              <a16:creationId xmlns:a16="http://schemas.microsoft.com/office/drawing/2014/main" id="{00000000-0008-0000-0D00-0000E2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6883" name="image17.jpg">
          <a:extLst>
            <a:ext uri="{FF2B5EF4-FFF2-40B4-BE49-F238E27FC236}">
              <a16:creationId xmlns:a16="http://schemas.microsoft.com/office/drawing/2014/main" id="{00000000-0008-0000-0D00-0000E3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6884" name="image3.png">
          <a:extLst>
            <a:ext uri="{FF2B5EF4-FFF2-40B4-BE49-F238E27FC236}">
              <a16:creationId xmlns:a16="http://schemas.microsoft.com/office/drawing/2014/main" id="{00000000-0008-0000-0D00-0000E4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885" name="image17.jpg">
          <a:extLst>
            <a:ext uri="{FF2B5EF4-FFF2-40B4-BE49-F238E27FC236}">
              <a16:creationId xmlns:a16="http://schemas.microsoft.com/office/drawing/2014/main" id="{00000000-0008-0000-0D00-0000E5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886" name="image3.png">
          <a:extLst>
            <a:ext uri="{FF2B5EF4-FFF2-40B4-BE49-F238E27FC236}">
              <a16:creationId xmlns:a16="http://schemas.microsoft.com/office/drawing/2014/main" id="{00000000-0008-0000-0D00-0000E6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887" name="image17.jpg">
          <a:extLst>
            <a:ext uri="{FF2B5EF4-FFF2-40B4-BE49-F238E27FC236}">
              <a16:creationId xmlns:a16="http://schemas.microsoft.com/office/drawing/2014/main" id="{00000000-0008-0000-0D00-0000E7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88" name="image3.png">
          <a:extLst>
            <a:ext uri="{FF2B5EF4-FFF2-40B4-BE49-F238E27FC236}">
              <a16:creationId xmlns:a16="http://schemas.microsoft.com/office/drawing/2014/main" id="{00000000-0008-0000-0D00-0000E8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889" name="image17.jpg">
          <a:extLst>
            <a:ext uri="{FF2B5EF4-FFF2-40B4-BE49-F238E27FC236}">
              <a16:creationId xmlns:a16="http://schemas.microsoft.com/office/drawing/2014/main" id="{00000000-0008-0000-0D00-0000E9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90" name="image3.png">
          <a:extLst>
            <a:ext uri="{FF2B5EF4-FFF2-40B4-BE49-F238E27FC236}">
              <a16:creationId xmlns:a16="http://schemas.microsoft.com/office/drawing/2014/main" id="{00000000-0008-0000-0D00-0000EA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14350"/>
    <xdr:pic>
      <xdr:nvPicPr>
        <xdr:cNvPr id="6891" name="image17.jpg">
          <a:extLst>
            <a:ext uri="{FF2B5EF4-FFF2-40B4-BE49-F238E27FC236}">
              <a16:creationId xmlns:a16="http://schemas.microsoft.com/office/drawing/2014/main" id="{00000000-0008-0000-0D00-0000EB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892" name="image3.png">
          <a:extLst>
            <a:ext uri="{FF2B5EF4-FFF2-40B4-BE49-F238E27FC236}">
              <a16:creationId xmlns:a16="http://schemas.microsoft.com/office/drawing/2014/main" id="{00000000-0008-0000-0D00-0000EC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893" name="image17.jpg">
          <a:extLst>
            <a:ext uri="{FF2B5EF4-FFF2-40B4-BE49-F238E27FC236}">
              <a16:creationId xmlns:a16="http://schemas.microsoft.com/office/drawing/2014/main" id="{00000000-0008-0000-0D00-0000ED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894" name="image3.png">
          <a:extLst>
            <a:ext uri="{FF2B5EF4-FFF2-40B4-BE49-F238E27FC236}">
              <a16:creationId xmlns:a16="http://schemas.microsoft.com/office/drawing/2014/main" id="{00000000-0008-0000-0D00-0000EE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895" name="image17.jpg">
          <a:extLst>
            <a:ext uri="{FF2B5EF4-FFF2-40B4-BE49-F238E27FC236}">
              <a16:creationId xmlns:a16="http://schemas.microsoft.com/office/drawing/2014/main" id="{00000000-0008-0000-0D00-0000EF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96" name="image3.png">
          <a:extLst>
            <a:ext uri="{FF2B5EF4-FFF2-40B4-BE49-F238E27FC236}">
              <a16:creationId xmlns:a16="http://schemas.microsoft.com/office/drawing/2014/main" id="{00000000-0008-0000-0D00-0000F0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897" name="image17.jpg">
          <a:extLst>
            <a:ext uri="{FF2B5EF4-FFF2-40B4-BE49-F238E27FC236}">
              <a16:creationId xmlns:a16="http://schemas.microsoft.com/office/drawing/2014/main" id="{00000000-0008-0000-0D00-0000F1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98" name="image3.png">
          <a:extLst>
            <a:ext uri="{FF2B5EF4-FFF2-40B4-BE49-F238E27FC236}">
              <a16:creationId xmlns:a16="http://schemas.microsoft.com/office/drawing/2014/main" id="{00000000-0008-0000-0D00-0000F2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14350"/>
    <xdr:pic>
      <xdr:nvPicPr>
        <xdr:cNvPr id="6899" name="image17.jpg">
          <a:extLst>
            <a:ext uri="{FF2B5EF4-FFF2-40B4-BE49-F238E27FC236}">
              <a16:creationId xmlns:a16="http://schemas.microsoft.com/office/drawing/2014/main" id="{00000000-0008-0000-0D00-0000F3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900" name="image3.png">
          <a:extLst>
            <a:ext uri="{FF2B5EF4-FFF2-40B4-BE49-F238E27FC236}">
              <a16:creationId xmlns:a16="http://schemas.microsoft.com/office/drawing/2014/main" id="{00000000-0008-0000-0D00-0000F4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901" name="image17.jpg">
          <a:extLst>
            <a:ext uri="{FF2B5EF4-FFF2-40B4-BE49-F238E27FC236}">
              <a16:creationId xmlns:a16="http://schemas.microsoft.com/office/drawing/2014/main" id="{00000000-0008-0000-0D00-0000F5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902" name="image3.png">
          <a:extLst>
            <a:ext uri="{FF2B5EF4-FFF2-40B4-BE49-F238E27FC236}">
              <a16:creationId xmlns:a16="http://schemas.microsoft.com/office/drawing/2014/main" id="{00000000-0008-0000-0D00-0000F6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903" name="image17.jpg">
          <a:extLst>
            <a:ext uri="{FF2B5EF4-FFF2-40B4-BE49-F238E27FC236}">
              <a16:creationId xmlns:a16="http://schemas.microsoft.com/office/drawing/2014/main" id="{00000000-0008-0000-0D00-0000F7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904" name="image3.png">
          <a:extLst>
            <a:ext uri="{FF2B5EF4-FFF2-40B4-BE49-F238E27FC236}">
              <a16:creationId xmlns:a16="http://schemas.microsoft.com/office/drawing/2014/main" id="{00000000-0008-0000-0D00-0000F8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905" name="image17.jpg">
          <a:extLst>
            <a:ext uri="{FF2B5EF4-FFF2-40B4-BE49-F238E27FC236}">
              <a16:creationId xmlns:a16="http://schemas.microsoft.com/office/drawing/2014/main" id="{00000000-0008-0000-0D00-0000F9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906" name="image3.png">
          <a:extLst>
            <a:ext uri="{FF2B5EF4-FFF2-40B4-BE49-F238E27FC236}">
              <a16:creationId xmlns:a16="http://schemas.microsoft.com/office/drawing/2014/main" id="{00000000-0008-0000-0D00-0000FA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14350"/>
    <xdr:pic>
      <xdr:nvPicPr>
        <xdr:cNvPr id="6907" name="image17.jpg">
          <a:extLst>
            <a:ext uri="{FF2B5EF4-FFF2-40B4-BE49-F238E27FC236}">
              <a16:creationId xmlns:a16="http://schemas.microsoft.com/office/drawing/2014/main" id="{00000000-0008-0000-0D00-0000FB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908" name="image3.png">
          <a:extLst>
            <a:ext uri="{FF2B5EF4-FFF2-40B4-BE49-F238E27FC236}">
              <a16:creationId xmlns:a16="http://schemas.microsoft.com/office/drawing/2014/main" id="{00000000-0008-0000-0D00-0000FC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909" name="image17.jpg">
          <a:extLst>
            <a:ext uri="{FF2B5EF4-FFF2-40B4-BE49-F238E27FC236}">
              <a16:creationId xmlns:a16="http://schemas.microsoft.com/office/drawing/2014/main" id="{00000000-0008-0000-0D00-0000FD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910" name="image3.png">
          <a:extLst>
            <a:ext uri="{FF2B5EF4-FFF2-40B4-BE49-F238E27FC236}">
              <a16:creationId xmlns:a16="http://schemas.microsoft.com/office/drawing/2014/main" id="{00000000-0008-0000-0D00-0000FE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911" name="image17.jpg">
          <a:extLst>
            <a:ext uri="{FF2B5EF4-FFF2-40B4-BE49-F238E27FC236}">
              <a16:creationId xmlns:a16="http://schemas.microsoft.com/office/drawing/2014/main" id="{00000000-0008-0000-0D00-0000FF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912" name="image3.png">
          <a:extLst>
            <a:ext uri="{FF2B5EF4-FFF2-40B4-BE49-F238E27FC236}">
              <a16:creationId xmlns:a16="http://schemas.microsoft.com/office/drawing/2014/main" id="{00000000-0008-0000-0D00-000000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913" name="image17.jpg">
          <a:extLst>
            <a:ext uri="{FF2B5EF4-FFF2-40B4-BE49-F238E27FC236}">
              <a16:creationId xmlns:a16="http://schemas.microsoft.com/office/drawing/2014/main" id="{00000000-0008-0000-0D00-000001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914" name="image3.png">
          <a:extLst>
            <a:ext uri="{FF2B5EF4-FFF2-40B4-BE49-F238E27FC236}">
              <a16:creationId xmlns:a16="http://schemas.microsoft.com/office/drawing/2014/main" id="{00000000-0008-0000-0D00-000002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14350"/>
    <xdr:pic>
      <xdr:nvPicPr>
        <xdr:cNvPr id="6915" name="image17.jpg">
          <a:extLst>
            <a:ext uri="{FF2B5EF4-FFF2-40B4-BE49-F238E27FC236}">
              <a16:creationId xmlns:a16="http://schemas.microsoft.com/office/drawing/2014/main" id="{00000000-0008-0000-0D00-000003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916" name="image3.png">
          <a:extLst>
            <a:ext uri="{FF2B5EF4-FFF2-40B4-BE49-F238E27FC236}">
              <a16:creationId xmlns:a16="http://schemas.microsoft.com/office/drawing/2014/main" id="{00000000-0008-0000-0D00-000004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917" name="image17.jpg">
          <a:extLst>
            <a:ext uri="{FF2B5EF4-FFF2-40B4-BE49-F238E27FC236}">
              <a16:creationId xmlns:a16="http://schemas.microsoft.com/office/drawing/2014/main" id="{00000000-0008-0000-0D00-000005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918" name="image3.png">
          <a:extLst>
            <a:ext uri="{FF2B5EF4-FFF2-40B4-BE49-F238E27FC236}">
              <a16:creationId xmlns:a16="http://schemas.microsoft.com/office/drawing/2014/main" id="{00000000-0008-0000-0D00-000006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919" name="image17.jpg">
          <a:extLst>
            <a:ext uri="{FF2B5EF4-FFF2-40B4-BE49-F238E27FC236}">
              <a16:creationId xmlns:a16="http://schemas.microsoft.com/office/drawing/2014/main" id="{00000000-0008-0000-0D00-000007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920" name="image3.png">
          <a:extLst>
            <a:ext uri="{FF2B5EF4-FFF2-40B4-BE49-F238E27FC236}">
              <a16:creationId xmlns:a16="http://schemas.microsoft.com/office/drawing/2014/main" id="{00000000-0008-0000-0D00-000008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921" name="image17.jpg">
          <a:extLst>
            <a:ext uri="{FF2B5EF4-FFF2-40B4-BE49-F238E27FC236}">
              <a16:creationId xmlns:a16="http://schemas.microsoft.com/office/drawing/2014/main" id="{00000000-0008-0000-0D00-000009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922" name="image3.png">
          <a:extLst>
            <a:ext uri="{FF2B5EF4-FFF2-40B4-BE49-F238E27FC236}">
              <a16:creationId xmlns:a16="http://schemas.microsoft.com/office/drawing/2014/main" id="{00000000-0008-0000-0D00-00000A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14350"/>
    <xdr:pic>
      <xdr:nvPicPr>
        <xdr:cNvPr id="6923" name="image17.jpg">
          <a:extLst>
            <a:ext uri="{FF2B5EF4-FFF2-40B4-BE49-F238E27FC236}">
              <a16:creationId xmlns:a16="http://schemas.microsoft.com/office/drawing/2014/main" id="{00000000-0008-0000-0D00-00000B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924" name="image3.png">
          <a:extLst>
            <a:ext uri="{FF2B5EF4-FFF2-40B4-BE49-F238E27FC236}">
              <a16:creationId xmlns:a16="http://schemas.microsoft.com/office/drawing/2014/main" id="{00000000-0008-0000-0D00-00000C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925" name="image17.jpg">
          <a:extLst>
            <a:ext uri="{FF2B5EF4-FFF2-40B4-BE49-F238E27FC236}">
              <a16:creationId xmlns:a16="http://schemas.microsoft.com/office/drawing/2014/main" id="{00000000-0008-0000-0D00-00000D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926" name="image3.png">
          <a:extLst>
            <a:ext uri="{FF2B5EF4-FFF2-40B4-BE49-F238E27FC236}">
              <a16:creationId xmlns:a16="http://schemas.microsoft.com/office/drawing/2014/main" id="{00000000-0008-0000-0D00-00000E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927" name="image17.jpg">
          <a:extLst>
            <a:ext uri="{FF2B5EF4-FFF2-40B4-BE49-F238E27FC236}">
              <a16:creationId xmlns:a16="http://schemas.microsoft.com/office/drawing/2014/main" id="{00000000-0008-0000-0D00-00000F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928" name="image3.png">
          <a:extLst>
            <a:ext uri="{FF2B5EF4-FFF2-40B4-BE49-F238E27FC236}">
              <a16:creationId xmlns:a16="http://schemas.microsoft.com/office/drawing/2014/main" id="{00000000-0008-0000-0D00-000010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929" name="image17.jpg">
          <a:extLst>
            <a:ext uri="{FF2B5EF4-FFF2-40B4-BE49-F238E27FC236}">
              <a16:creationId xmlns:a16="http://schemas.microsoft.com/office/drawing/2014/main" id="{00000000-0008-0000-0D00-000011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930" name="image3.png">
          <a:extLst>
            <a:ext uri="{FF2B5EF4-FFF2-40B4-BE49-F238E27FC236}">
              <a16:creationId xmlns:a16="http://schemas.microsoft.com/office/drawing/2014/main" id="{00000000-0008-0000-0D00-000012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14350"/>
    <xdr:pic>
      <xdr:nvPicPr>
        <xdr:cNvPr id="6931" name="image17.jpg">
          <a:extLst>
            <a:ext uri="{FF2B5EF4-FFF2-40B4-BE49-F238E27FC236}">
              <a16:creationId xmlns:a16="http://schemas.microsoft.com/office/drawing/2014/main" id="{00000000-0008-0000-0D00-000013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932" name="image3.png">
          <a:extLst>
            <a:ext uri="{FF2B5EF4-FFF2-40B4-BE49-F238E27FC236}">
              <a16:creationId xmlns:a16="http://schemas.microsoft.com/office/drawing/2014/main" id="{00000000-0008-0000-0D00-000014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933" name="image17.jpg">
          <a:extLst>
            <a:ext uri="{FF2B5EF4-FFF2-40B4-BE49-F238E27FC236}">
              <a16:creationId xmlns:a16="http://schemas.microsoft.com/office/drawing/2014/main" id="{00000000-0008-0000-0D00-000015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934" name="image3.png">
          <a:extLst>
            <a:ext uri="{FF2B5EF4-FFF2-40B4-BE49-F238E27FC236}">
              <a16:creationId xmlns:a16="http://schemas.microsoft.com/office/drawing/2014/main" id="{00000000-0008-0000-0D00-000016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935" name="image17.jpg">
          <a:extLst>
            <a:ext uri="{FF2B5EF4-FFF2-40B4-BE49-F238E27FC236}">
              <a16:creationId xmlns:a16="http://schemas.microsoft.com/office/drawing/2014/main" id="{00000000-0008-0000-0D00-000017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936" name="image3.png">
          <a:extLst>
            <a:ext uri="{FF2B5EF4-FFF2-40B4-BE49-F238E27FC236}">
              <a16:creationId xmlns:a16="http://schemas.microsoft.com/office/drawing/2014/main" id="{00000000-0008-0000-0D00-000018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937" name="image17.jpg">
          <a:extLst>
            <a:ext uri="{FF2B5EF4-FFF2-40B4-BE49-F238E27FC236}">
              <a16:creationId xmlns:a16="http://schemas.microsoft.com/office/drawing/2014/main" id="{00000000-0008-0000-0D00-000019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938" name="image3.png">
          <a:extLst>
            <a:ext uri="{FF2B5EF4-FFF2-40B4-BE49-F238E27FC236}">
              <a16:creationId xmlns:a16="http://schemas.microsoft.com/office/drawing/2014/main" id="{00000000-0008-0000-0D00-00001A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14350"/>
    <xdr:pic>
      <xdr:nvPicPr>
        <xdr:cNvPr id="6939" name="image17.jpg">
          <a:extLst>
            <a:ext uri="{FF2B5EF4-FFF2-40B4-BE49-F238E27FC236}">
              <a16:creationId xmlns:a16="http://schemas.microsoft.com/office/drawing/2014/main" id="{00000000-0008-0000-0D00-00001B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940" name="image3.png">
          <a:extLst>
            <a:ext uri="{FF2B5EF4-FFF2-40B4-BE49-F238E27FC236}">
              <a16:creationId xmlns:a16="http://schemas.microsoft.com/office/drawing/2014/main" id="{00000000-0008-0000-0D00-00001C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941" name="image17.jpg">
          <a:extLst>
            <a:ext uri="{FF2B5EF4-FFF2-40B4-BE49-F238E27FC236}">
              <a16:creationId xmlns:a16="http://schemas.microsoft.com/office/drawing/2014/main" id="{00000000-0008-0000-0D00-00001D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942" name="image3.png">
          <a:extLst>
            <a:ext uri="{FF2B5EF4-FFF2-40B4-BE49-F238E27FC236}">
              <a16:creationId xmlns:a16="http://schemas.microsoft.com/office/drawing/2014/main" id="{00000000-0008-0000-0D00-00001E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943" name="image17.jpg">
          <a:extLst>
            <a:ext uri="{FF2B5EF4-FFF2-40B4-BE49-F238E27FC236}">
              <a16:creationId xmlns:a16="http://schemas.microsoft.com/office/drawing/2014/main" id="{00000000-0008-0000-0D00-00001F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944" name="image3.png">
          <a:extLst>
            <a:ext uri="{FF2B5EF4-FFF2-40B4-BE49-F238E27FC236}">
              <a16:creationId xmlns:a16="http://schemas.microsoft.com/office/drawing/2014/main" id="{00000000-0008-0000-0D00-000020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945" name="image17.jpg">
          <a:extLst>
            <a:ext uri="{FF2B5EF4-FFF2-40B4-BE49-F238E27FC236}">
              <a16:creationId xmlns:a16="http://schemas.microsoft.com/office/drawing/2014/main" id="{00000000-0008-0000-0D00-000021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946" name="image3.png">
          <a:extLst>
            <a:ext uri="{FF2B5EF4-FFF2-40B4-BE49-F238E27FC236}">
              <a16:creationId xmlns:a16="http://schemas.microsoft.com/office/drawing/2014/main" id="{00000000-0008-0000-0D00-000022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14350"/>
    <xdr:pic>
      <xdr:nvPicPr>
        <xdr:cNvPr id="6947" name="image17.jpg">
          <a:extLst>
            <a:ext uri="{FF2B5EF4-FFF2-40B4-BE49-F238E27FC236}">
              <a16:creationId xmlns:a16="http://schemas.microsoft.com/office/drawing/2014/main" id="{00000000-0008-0000-0D00-000023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948" name="image3.png">
          <a:extLst>
            <a:ext uri="{FF2B5EF4-FFF2-40B4-BE49-F238E27FC236}">
              <a16:creationId xmlns:a16="http://schemas.microsoft.com/office/drawing/2014/main" id="{00000000-0008-0000-0D00-000024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949" name="image17.jpg">
          <a:extLst>
            <a:ext uri="{FF2B5EF4-FFF2-40B4-BE49-F238E27FC236}">
              <a16:creationId xmlns:a16="http://schemas.microsoft.com/office/drawing/2014/main" id="{00000000-0008-0000-0D00-000025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950" name="image3.png">
          <a:extLst>
            <a:ext uri="{FF2B5EF4-FFF2-40B4-BE49-F238E27FC236}">
              <a16:creationId xmlns:a16="http://schemas.microsoft.com/office/drawing/2014/main" id="{00000000-0008-0000-0D00-000026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951" name="image17.jpg">
          <a:extLst>
            <a:ext uri="{FF2B5EF4-FFF2-40B4-BE49-F238E27FC236}">
              <a16:creationId xmlns:a16="http://schemas.microsoft.com/office/drawing/2014/main" id="{00000000-0008-0000-0D00-000027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952" name="image3.png">
          <a:extLst>
            <a:ext uri="{FF2B5EF4-FFF2-40B4-BE49-F238E27FC236}">
              <a16:creationId xmlns:a16="http://schemas.microsoft.com/office/drawing/2014/main" id="{00000000-0008-0000-0D00-000028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953" name="image17.jpg">
          <a:extLst>
            <a:ext uri="{FF2B5EF4-FFF2-40B4-BE49-F238E27FC236}">
              <a16:creationId xmlns:a16="http://schemas.microsoft.com/office/drawing/2014/main" id="{00000000-0008-0000-0D00-000029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954" name="image3.png">
          <a:extLst>
            <a:ext uri="{FF2B5EF4-FFF2-40B4-BE49-F238E27FC236}">
              <a16:creationId xmlns:a16="http://schemas.microsoft.com/office/drawing/2014/main" id="{00000000-0008-0000-0D00-00002A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14350"/>
    <xdr:pic>
      <xdr:nvPicPr>
        <xdr:cNvPr id="6955" name="image17.jpg">
          <a:extLst>
            <a:ext uri="{FF2B5EF4-FFF2-40B4-BE49-F238E27FC236}">
              <a16:creationId xmlns:a16="http://schemas.microsoft.com/office/drawing/2014/main" id="{00000000-0008-0000-0D00-00002B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956" name="image3.png">
          <a:extLst>
            <a:ext uri="{FF2B5EF4-FFF2-40B4-BE49-F238E27FC236}">
              <a16:creationId xmlns:a16="http://schemas.microsoft.com/office/drawing/2014/main" id="{00000000-0008-0000-0D00-00002C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957" name="image17.jpg">
          <a:extLst>
            <a:ext uri="{FF2B5EF4-FFF2-40B4-BE49-F238E27FC236}">
              <a16:creationId xmlns:a16="http://schemas.microsoft.com/office/drawing/2014/main" id="{00000000-0008-0000-0D00-00002D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958" name="image3.png">
          <a:extLst>
            <a:ext uri="{FF2B5EF4-FFF2-40B4-BE49-F238E27FC236}">
              <a16:creationId xmlns:a16="http://schemas.microsoft.com/office/drawing/2014/main" id="{00000000-0008-0000-0D00-00002E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959" name="image17.jpg">
          <a:extLst>
            <a:ext uri="{FF2B5EF4-FFF2-40B4-BE49-F238E27FC236}">
              <a16:creationId xmlns:a16="http://schemas.microsoft.com/office/drawing/2014/main" id="{00000000-0008-0000-0D00-00002F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960" name="image3.png">
          <a:extLst>
            <a:ext uri="{FF2B5EF4-FFF2-40B4-BE49-F238E27FC236}">
              <a16:creationId xmlns:a16="http://schemas.microsoft.com/office/drawing/2014/main" id="{00000000-0008-0000-0D00-000030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961" name="image17.jpg">
          <a:extLst>
            <a:ext uri="{FF2B5EF4-FFF2-40B4-BE49-F238E27FC236}">
              <a16:creationId xmlns:a16="http://schemas.microsoft.com/office/drawing/2014/main" id="{00000000-0008-0000-0D00-000031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962" name="image3.png">
          <a:extLst>
            <a:ext uri="{FF2B5EF4-FFF2-40B4-BE49-F238E27FC236}">
              <a16:creationId xmlns:a16="http://schemas.microsoft.com/office/drawing/2014/main" id="{00000000-0008-0000-0D00-000032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14350"/>
    <xdr:pic>
      <xdr:nvPicPr>
        <xdr:cNvPr id="6963" name="image17.jpg">
          <a:extLst>
            <a:ext uri="{FF2B5EF4-FFF2-40B4-BE49-F238E27FC236}">
              <a16:creationId xmlns:a16="http://schemas.microsoft.com/office/drawing/2014/main" id="{00000000-0008-0000-0D00-000033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964" name="image3.png">
          <a:extLst>
            <a:ext uri="{FF2B5EF4-FFF2-40B4-BE49-F238E27FC236}">
              <a16:creationId xmlns:a16="http://schemas.microsoft.com/office/drawing/2014/main" id="{00000000-0008-0000-0D00-000034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965" name="image17.jpg">
          <a:extLst>
            <a:ext uri="{FF2B5EF4-FFF2-40B4-BE49-F238E27FC236}">
              <a16:creationId xmlns:a16="http://schemas.microsoft.com/office/drawing/2014/main" id="{00000000-0008-0000-0D00-000035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966" name="image3.png">
          <a:extLst>
            <a:ext uri="{FF2B5EF4-FFF2-40B4-BE49-F238E27FC236}">
              <a16:creationId xmlns:a16="http://schemas.microsoft.com/office/drawing/2014/main" id="{00000000-0008-0000-0D00-000036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967" name="image17.jpg">
          <a:extLst>
            <a:ext uri="{FF2B5EF4-FFF2-40B4-BE49-F238E27FC236}">
              <a16:creationId xmlns:a16="http://schemas.microsoft.com/office/drawing/2014/main" id="{00000000-0008-0000-0D00-000037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968" name="image3.png">
          <a:extLst>
            <a:ext uri="{FF2B5EF4-FFF2-40B4-BE49-F238E27FC236}">
              <a16:creationId xmlns:a16="http://schemas.microsoft.com/office/drawing/2014/main" id="{00000000-0008-0000-0D00-000038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969" name="image17.jpg">
          <a:extLst>
            <a:ext uri="{FF2B5EF4-FFF2-40B4-BE49-F238E27FC236}">
              <a16:creationId xmlns:a16="http://schemas.microsoft.com/office/drawing/2014/main" id="{00000000-0008-0000-0D00-000039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970" name="image3.png">
          <a:extLst>
            <a:ext uri="{FF2B5EF4-FFF2-40B4-BE49-F238E27FC236}">
              <a16:creationId xmlns:a16="http://schemas.microsoft.com/office/drawing/2014/main" id="{00000000-0008-0000-0D00-00003A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14350"/>
    <xdr:pic>
      <xdr:nvPicPr>
        <xdr:cNvPr id="6971" name="image17.jpg">
          <a:extLst>
            <a:ext uri="{FF2B5EF4-FFF2-40B4-BE49-F238E27FC236}">
              <a16:creationId xmlns:a16="http://schemas.microsoft.com/office/drawing/2014/main" id="{00000000-0008-0000-0D00-00003B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972" name="image3.png">
          <a:extLst>
            <a:ext uri="{FF2B5EF4-FFF2-40B4-BE49-F238E27FC236}">
              <a16:creationId xmlns:a16="http://schemas.microsoft.com/office/drawing/2014/main" id="{00000000-0008-0000-0D00-00003C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973" name="image17.jpg">
          <a:extLst>
            <a:ext uri="{FF2B5EF4-FFF2-40B4-BE49-F238E27FC236}">
              <a16:creationId xmlns:a16="http://schemas.microsoft.com/office/drawing/2014/main" id="{00000000-0008-0000-0D00-00003D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974" name="image3.png">
          <a:extLst>
            <a:ext uri="{FF2B5EF4-FFF2-40B4-BE49-F238E27FC236}">
              <a16:creationId xmlns:a16="http://schemas.microsoft.com/office/drawing/2014/main" id="{00000000-0008-0000-0D00-00003E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975" name="image17.jpg">
          <a:extLst>
            <a:ext uri="{FF2B5EF4-FFF2-40B4-BE49-F238E27FC236}">
              <a16:creationId xmlns:a16="http://schemas.microsoft.com/office/drawing/2014/main" id="{00000000-0008-0000-0D00-00003F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976" name="image3.png">
          <a:extLst>
            <a:ext uri="{FF2B5EF4-FFF2-40B4-BE49-F238E27FC236}">
              <a16:creationId xmlns:a16="http://schemas.microsoft.com/office/drawing/2014/main" id="{00000000-0008-0000-0D00-000040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977" name="image17.jpg">
          <a:extLst>
            <a:ext uri="{FF2B5EF4-FFF2-40B4-BE49-F238E27FC236}">
              <a16:creationId xmlns:a16="http://schemas.microsoft.com/office/drawing/2014/main" id="{00000000-0008-0000-0D00-000041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978" name="image3.png">
          <a:extLst>
            <a:ext uri="{FF2B5EF4-FFF2-40B4-BE49-F238E27FC236}">
              <a16:creationId xmlns:a16="http://schemas.microsoft.com/office/drawing/2014/main" id="{00000000-0008-0000-0D00-000042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14350"/>
    <xdr:pic>
      <xdr:nvPicPr>
        <xdr:cNvPr id="6979" name="image17.jpg">
          <a:extLst>
            <a:ext uri="{FF2B5EF4-FFF2-40B4-BE49-F238E27FC236}">
              <a16:creationId xmlns:a16="http://schemas.microsoft.com/office/drawing/2014/main" id="{00000000-0008-0000-0D00-000043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980" name="image3.png">
          <a:extLst>
            <a:ext uri="{FF2B5EF4-FFF2-40B4-BE49-F238E27FC236}">
              <a16:creationId xmlns:a16="http://schemas.microsoft.com/office/drawing/2014/main" id="{00000000-0008-0000-0D00-000044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981" name="image17.jpg">
          <a:extLst>
            <a:ext uri="{FF2B5EF4-FFF2-40B4-BE49-F238E27FC236}">
              <a16:creationId xmlns:a16="http://schemas.microsoft.com/office/drawing/2014/main" id="{00000000-0008-0000-0D00-000045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982" name="image3.png">
          <a:extLst>
            <a:ext uri="{FF2B5EF4-FFF2-40B4-BE49-F238E27FC236}">
              <a16:creationId xmlns:a16="http://schemas.microsoft.com/office/drawing/2014/main" id="{00000000-0008-0000-0D00-000046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983" name="image17.jpg">
          <a:extLst>
            <a:ext uri="{FF2B5EF4-FFF2-40B4-BE49-F238E27FC236}">
              <a16:creationId xmlns:a16="http://schemas.microsoft.com/office/drawing/2014/main" id="{00000000-0008-0000-0D00-000047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984" name="image3.png">
          <a:extLst>
            <a:ext uri="{FF2B5EF4-FFF2-40B4-BE49-F238E27FC236}">
              <a16:creationId xmlns:a16="http://schemas.microsoft.com/office/drawing/2014/main" id="{00000000-0008-0000-0D00-000048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985" name="image17.jpg">
          <a:extLst>
            <a:ext uri="{FF2B5EF4-FFF2-40B4-BE49-F238E27FC236}">
              <a16:creationId xmlns:a16="http://schemas.microsoft.com/office/drawing/2014/main" id="{00000000-0008-0000-0D00-000049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986" name="image3.png">
          <a:extLst>
            <a:ext uri="{FF2B5EF4-FFF2-40B4-BE49-F238E27FC236}">
              <a16:creationId xmlns:a16="http://schemas.microsoft.com/office/drawing/2014/main" id="{00000000-0008-0000-0D00-00004A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85775"/>
    <xdr:pic>
      <xdr:nvPicPr>
        <xdr:cNvPr id="6987" name="image17.jpg">
          <a:extLst>
            <a:ext uri="{FF2B5EF4-FFF2-40B4-BE49-F238E27FC236}">
              <a16:creationId xmlns:a16="http://schemas.microsoft.com/office/drawing/2014/main" id="{00000000-0008-0000-0D00-00004B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6988" name="image3.png">
          <a:extLst>
            <a:ext uri="{FF2B5EF4-FFF2-40B4-BE49-F238E27FC236}">
              <a16:creationId xmlns:a16="http://schemas.microsoft.com/office/drawing/2014/main" id="{00000000-0008-0000-0D00-00004C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989" name="image17.jpg">
          <a:extLst>
            <a:ext uri="{FF2B5EF4-FFF2-40B4-BE49-F238E27FC236}">
              <a16:creationId xmlns:a16="http://schemas.microsoft.com/office/drawing/2014/main" id="{00000000-0008-0000-0D00-00004D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990" name="image3.png">
          <a:extLst>
            <a:ext uri="{FF2B5EF4-FFF2-40B4-BE49-F238E27FC236}">
              <a16:creationId xmlns:a16="http://schemas.microsoft.com/office/drawing/2014/main" id="{00000000-0008-0000-0D00-00004E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991" name="image17.jpg">
          <a:extLst>
            <a:ext uri="{FF2B5EF4-FFF2-40B4-BE49-F238E27FC236}">
              <a16:creationId xmlns:a16="http://schemas.microsoft.com/office/drawing/2014/main" id="{00000000-0008-0000-0D00-00004F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992" name="image3.png">
          <a:extLst>
            <a:ext uri="{FF2B5EF4-FFF2-40B4-BE49-F238E27FC236}">
              <a16:creationId xmlns:a16="http://schemas.microsoft.com/office/drawing/2014/main" id="{00000000-0008-0000-0D00-000050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993" name="image17.jpg">
          <a:extLst>
            <a:ext uri="{FF2B5EF4-FFF2-40B4-BE49-F238E27FC236}">
              <a16:creationId xmlns:a16="http://schemas.microsoft.com/office/drawing/2014/main" id="{00000000-0008-0000-0D00-000051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994" name="image3.png">
          <a:extLst>
            <a:ext uri="{FF2B5EF4-FFF2-40B4-BE49-F238E27FC236}">
              <a16:creationId xmlns:a16="http://schemas.microsoft.com/office/drawing/2014/main" id="{00000000-0008-0000-0D00-000052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85775"/>
    <xdr:pic>
      <xdr:nvPicPr>
        <xdr:cNvPr id="6995" name="image17.jpg">
          <a:extLst>
            <a:ext uri="{FF2B5EF4-FFF2-40B4-BE49-F238E27FC236}">
              <a16:creationId xmlns:a16="http://schemas.microsoft.com/office/drawing/2014/main" id="{00000000-0008-0000-0D00-000053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6996" name="image3.png">
          <a:extLst>
            <a:ext uri="{FF2B5EF4-FFF2-40B4-BE49-F238E27FC236}">
              <a16:creationId xmlns:a16="http://schemas.microsoft.com/office/drawing/2014/main" id="{00000000-0008-0000-0D00-000054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997" name="image17.jpg">
          <a:extLst>
            <a:ext uri="{FF2B5EF4-FFF2-40B4-BE49-F238E27FC236}">
              <a16:creationId xmlns:a16="http://schemas.microsoft.com/office/drawing/2014/main" id="{00000000-0008-0000-0D00-000055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998" name="image3.png">
          <a:extLst>
            <a:ext uri="{FF2B5EF4-FFF2-40B4-BE49-F238E27FC236}">
              <a16:creationId xmlns:a16="http://schemas.microsoft.com/office/drawing/2014/main" id="{00000000-0008-0000-0D00-000056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999" name="image17.jpg">
          <a:extLst>
            <a:ext uri="{FF2B5EF4-FFF2-40B4-BE49-F238E27FC236}">
              <a16:creationId xmlns:a16="http://schemas.microsoft.com/office/drawing/2014/main" id="{00000000-0008-0000-0D00-000057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00" name="image3.png">
          <a:extLst>
            <a:ext uri="{FF2B5EF4-FFF2-40B4-BE49-F238E27FC236}">
              <a16:creationId xmlns:a16="http://schemas.microsoft.com/office/drawing/2014/main" id="{00000000-0008-0000-0D00-000058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001" name="image17.jpg">
          <a:extLst>
            <a:ext uri="{FF2B5EF4-FFF2-40B4-BE49-F238E27FC236}">
              <a16:creationId xmlns:a16="http://schemas.microsoft.com/office/drawing/2014/main" id="{00000000-0008-0000-0D00-000059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02" name="image3.png">
          <a:extLst>
            <a:ext uri="{FF2B5EF4-FFF2-40B4-BE49-F238E27FC236}">
              <a16:creationId xmlns:a16="http://schemas.microsoft.com/office/drawing/2014/main" id="{00000000-0008-0000-0D00-00005A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38150"/>
    <xdr:pic>
      <xdr:nvPicPr>
        <xdr:cNvPr id="7003" name="image17.jpg">
          <a:extLst>
            <a:ext uri="{FF2B5EF4-FFF2-40B4-BE49-F238E27FC236}">
              <a16:creationId xmlns:a16="http://schemas.microsoft.com/office/drawing/2014/main" id="{00000000-0008-0000-0D00-00005B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61950"/>
    <xdr:pic>
      <xdr:nvPicPr>
        <xdr:cNvPr id="7004" name="image3.png">
          <a:extLst>
            <a:ext uri="{FF2B5EF4-FFF2-40B4-BE49-F238E27FC236}">
              <a16:creationId xmlns:a16="http://schemas.microsoft.com/office/drawing/2014/main" id="{00000000-0008-0000-0D00-00005C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005" name="image17.jpg">
          <a:extLst>
            <a:ext uri="{FF2B5EF4-FFF2-40B4-BE49-F238E27FC236}">
              <a16:creationId xmlns:a16="http://schemas.microsoft.com/office/drawing/2014/main" id="{00000000-0008-0000-0D00-00005D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006" name="image3.png">
          <a:extLst>
            <a:ext uri="{FF2B5EF4-FFF2-40B4-BE49-F238E27FC236}">
              <a16:creationId xmlns:a16="http://schemas.microsoft.com/office/drawing/2014/main" id="{00000000-0008-0000-0D00-00005E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007" name="image17.jpg">
          <a:extLst>
            <a:ext uri="{FF2B5EF4-FFF2-40B4-BE49-F238E27FC236}">
              <a16:creationId xmlns:a16="http://schemas.microsoft.com/office/drawing/2014/main" id="{00000000-0008-0000-0D00-00005F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08" name="image3.png">
          <a:extLst>
            <a:ext uri="{FF2B5EF4-FFF2-40B4-BE49-F238E27FC236}">
              <a16:creationId xmlns:a16="http://schemas.microsoft.com/office/drawing/2014/main" id="{00000000-0008-0000-0D00-000060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009" name="image17.jpg">
          <a:extLst>
            <a:ext uri="{FF2B5EF4-FFF2-40B4-BE49-F238E27FC236}">
              <a16:creationId xmlns:a16="http://schemas.microsoft.com/office/drawing/2014/main" id="{00000000-0008-0000-0D00-000061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10" name="image3.png">
          <a:extLst>
            <a:ext uri="{FF2B5EF4-FFF2-40B4-BE49-F238E27FC236}">
              <a16:creationId xmlns:a16="http://schemas.microsoft.com/office/drawing/2014/main" id="{00000000-0008-0000-0D00-000062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38150"/>
    <xdr:pic>
      <xdr:nvPicPr>
        <xdr:cNvPr id="7011" name="image17.jpg">
          <a:extLst>
            <a:ext uri="{FF2B5EF4-FFF2-40B4-BE49-F238E27FC236}">
              <a16:creationId xmlns:a16="http://schemas.microsoft.com/office/drawing/2014/main" id="{00000000-0008-0000-0D00-000063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61950"/>
    <xdr:pic>
      <xdr:nvPicPr>
        <xdr:cNvPr id="7012" name="image3.png">
          <a:extLst>
            <a:ext uri="{FF2B5EF4-FFF2-40B4-BE49-F238E27FC236}">
              <a16:creationId xmlns:a16="http://schemas.microsoft.com/office/drawing/2014/main" id="{00000000-0008-0000-0D00-000064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013" name="image17.jpg">
          <a:extLst>
            <a:ext uri="{FF2B5EF4-FFF2-40B4-BE49-F238E27FC236}">
              <a16:creationId xmlns:a16="http://schemas.microsoft.com/office/drawing/2014/main" id="{00000000-0008-0000-0D00-000065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014" name="image3.png">
          <a:extLst>
            <a:ext uri="{FF2B5EF4-FFF2-40B4-BE49-F238E27FC236}">
              <a16:creationId xmlns:a16="http://schemas.microsoft.com/office/drawing/2014/main" id="{00000000-0008-0000-0D00-000066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015" name="image17.jpg">
          <a:extLst>
            <a:ext uri="{FF2B5EF4-FFF2-40B4-BE49-F238E27FC236}">
              <a16:creationId xmlns:a16="http://schemas.microsoft.com/office/drawing/2014/main" id="{00000000-0008-0000-0D00-000067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16" name="image3.png">
          <a:extLst>
            <a:ext uri="{FF2B5EF4-FFF2-40B4-BE49-F238E27FC236}">
              <a16:creationId xmlns:a16="http://schemas.microsoft.com/office/drawing/2014/main" id="{00000000-0008-0000-0D00-000068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017" name="image17.jpg">
          <a:extLst>
            <a:ext uri="{FF2B5EF4-FFF2-40B4-BE49-F238E27FC236}">
              <a16:creationId xmlns:a16="http://schemas.microsoft.com/office/drawing/2014/main" id="{00000000-0008-0000-0D00-000069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18" name="image3.png">
          <a:extLst>
            <a:ext uri="{FF2B5EF4-FFF2-40B4-BE49-F238E27FC236}">
              <a16:creationId xmlns:a16="http://schemas.microsoft.com/office/drawing/2014/main" id="{00000000-0008-0000-0D00-00006A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019" name="image17.jpg">
          <a:extLst>
            <a:ext uri="{FF2B5EF4-FFF2-40B4-BE49-F238E27FC236}">
              <a16:creationId xmlns:a16="http://schemas.microsoft.com/office/drawing/2014/main" id="{00000000-0008-0000-0D00-00006B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7020" name="image3.png">
          <a:extLst>
            <a:ext uri="{FF2B5EF4-FFF2-40B4-BE49-F238E27FC236}">
              <a16:creationId xmlns:a16="http://schemas.microsoft.com/office/drawing/2014/main" id="{00000000-0008-0000-0D00-00006C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021" name="image17.jpg">
          <a:extLst>
            <a:ext uri="{FF2B5EF4-FFF2-40B4-BE49-F238E27FC236}">
              <a16:creationId xmlns:a16="http://schemas.microsoft.com/office/drawing/2014/main" id="{00000000-0008-0000-0D00-00006D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022" name="image3.png">
          <a:extLst>
            <a:ext uri="{FF2B5EF4-FFF2-40B4-BE49-F238E27FC236}">
              <a16:creationId xmlns:a16="http://schemas.microsoft.com/office/drawing/2014/main" id="{00000000-0008-0000-0D00-00006E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023" name="image17.jpg">
          <a:extLst>
            <a:ext uri="{FF2B5EF4-FFF2-40B4-BE49-F238E27FC236}">
              <a16:creationId xmlns:a16="http://schemas.microsoft.com/office/drawing/2014/main" id="{00000000-0008-0000-0D00-00006F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24" name="image3.png">
          <a:extLst>
            <a:ext uri="{FF2B5EF4-FFF2-40B4-BE49-F238E27FC236}">
              <a16:creationId xmlns:a16="http://schemas.microsoft.com/office/drawing/2014/main" id="{00000000-0008-0000-0D00-000070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025" name="image17.jpg">
          <a:extLst>
            <a:ext uri="{FF2B5EF4-FFF2-40B4-BE49-F238E27FC236}">
              <a16:creationId xmlns:a16="http://schemas.microsoft.com/office/drawing/2014/main" id="{00000000-0008-0000-0D00-000071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26" name="image3.png">
          <a:extLst>
            <a:ext uri="{FF2B5EF4-FFF2-40B4-BE49-F238E27FC236}">
              <a16:creationId xmlns:a16="http://schemas.microsoft.com/office/drawing/2014/main" id="{00000000-0008-0000-0D00-000072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027" name="image17.jpg">
          <a:extLst>
            <a:ext uri="{FF2B5EF4-FFF2-40B4-BE49-F238E27FC236}">
              <a16:creationId xmlns:a16="http://schemas.microsoft.com/office/drawing/2014/main" id="{00000000-0008-0000-0D00-000073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7028" name="image3.png">
          <a:extLst>
            <a:ext uri="{FF2B5EF4-FFF2-40B4-BE49-F238E27FC236}">
              <a16:creationId xmlns:a16="http://schemas.microsoft.com/office/drawing/2014/main" id="{00000000-0008-0000-0D00-000074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029" name="image17.jpg">
          <a:extLst>
            <a:ext uri="{FF2B5EF4-FFF2-40B4-BE49-F238E27FC236}">
              <a16:creationId xmlns:a16="http://schemas.microsoft.com/office/drawing/2014/main" id="{00000000-0008-0000-0D00-000075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030" name="image3.png">
          <a:extLst>
            <a:ext uri="{FF2B5EF4-FFF2-40B4-BE49-F238E27FC236}">
              <a16:creationId xmlns:a16="http://schemas.microsoft.com/office/drawing/2014/main" id="{00000000-0008-0000-0D00-000076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031" name="image17.jpg">
          <a:extLst>
            <a:ext uri="{FF2B5EF4-FFF2-40B4-BE49-F238E27FC236}">
              <a16:creationId xmlns:a16="http://schemas.microsoft.com/office/drawing/2014/main" id="{00000000-0008-0000-0D00-000077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32" name="image3.png">
          <a:extLst>
            <a:ext uri="{FF2B5EF4-FFF2-40B4-BE49-F238E27FC236}">
              <a16:creationId xmlns:a16="http://schemas.microsoft.com/office/drawing/2014/main" id="{00000000-0008-0000-0D00-000078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033" name="image17.jpg">
          <a:extLst>
            <a:ext uri="{FF2B5EF4-FFF2-40B4-BE49-F238E27FC236}">
              <a16:creationId xmlns:a16="http://schemas.microsoft.com/office/drawing/2014/main" id="{00000000-0008-0000-0D00-000079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34" name="image3.png">
          <a:extLst>
            <a:ext uri="{FF2B5EF4-FFF2-40B4-BE49-F238E27FC236}">
              <a16:creationId xmlns:a16="http://schemas.microsoft.com/office/drawing/2014/main" id="{00000000-0008-0000-0D00-00007A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035" name="image17.jpg">
          <a:extLst>
            <a:ext uri="{FF2B5EF4-FFF2-40B4-BE49-F238E27FC236}">
              <a16:creationId xmlns:a16="http://schemas.microsoft.com/office/drawing/2014/main" id="{00000000-0008-0000-0D00-00007B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7036" name="image3.png">
          <a:extLst>
            <a:ext uri="{FF2B5EF4-FFF2-40B4-BE49-F238E27FC236}">
              <a16:creationId xmlns:a16="http://schemas.microsoft.com/office/drawing/2014/main" id="{00000000-0008-0000-0D00-00007C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037" name="image17.jpg">
          <a:extLst>
            <a:ext uri="{FF2B5EF4-FFF2-40B4-BE49-F238E27FC236}">
              <a16:creationId xmlns:a16="http://schemas.microsoft.com/office/drawing/2014/main" id="{00000000-0008-0000-0D00-00007D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038" name="image3.png">
          <a:extLst>
            <a:ext uri="{FF2B5EF4-FFF2-40B4-BE49-F238E27FC236}">
              <a16:creationId xmlns:a16="http://schemas.microsoft.com/office/drawing/2014/main" id="{00000000-0008-0000-0D00-00007E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039" name="image17.jpg">
          <a:extLst>
            <a:ext uri="{FF2B5EF4-FFF2-40B4-BE49-F238E27FC236}">
              <a16:creationId xmlns:a16="http://schemas.microsoft.com/office/drawing/2014/main" id="{00000000-0008-0000-0D00-00007F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40" name="image3.png">
          <a:extLst>
            <a:ext uri="{FF2B5EF4-FFF2-40B4-BE49-F238E27FC236}">
              <a16:creationId xmlns:a16="http://schemas.microsoft.com/office/drawing/2014/main" id="{00000000-0008-0000-0D00-000080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041" name="image17.jpg">
          <a:extLst>
            <a:ext uri="{FF2B5EF4-FFF2-40B4-BE49-F238E27FC236}">
              <a16:creationId xmlns:a16="http://schemas.microsoft.com/office/drawing/2014/main" id="{00000000-0008-0000-0D00-000081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42" name="image3.png">
          <a:extLst>
            <a:ext uri="{FF2B5EF4-FFF2-40B4-BE49-F238E27FC236}">
              <a16:creationId xmlns:a16="http://schemas.microsoft.com/office/drawing/2014/main" id="{00000000-0008-0000-0D00-000082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043" name="image17.jpg">
          <a:extLst>
            <a:ext uri="{FF2B5EF4-FFF2-40B4-BE49-F238E27FC236}">
              <a16:creationId xmlns:a16="http://schemas.microsoft.com/office/drawing/2014/main" id="{00000000-0008-0000-0D00-000083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7044" name="image3.png">
          <a:extLst>
            <a:ext uri="{FF2B5EF4-FFF2-40B4-BE49-F238E27FC236}">
              <a16:creationId xmlns:a16="http://schemas.microsoft.com/office/drawing/2014/main" id="{00000000-0008-0000-0D00-000084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045" name="image17.jpg">
          <a:extLst>
            <a:ext uri="{FF2B5EF4-FFF2-40B4-BE49-F238E27FC236}">
              <a16:creationId xmlns:a16="http://schemas.microsoft.com/office/drawing/2014/main" id="{00000000-0008-0000-0D00-000085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046" name="image3.png">
          <a:extLst>
            <a:ext uri="{FF2B5EF4-FFF2-40B4-BE49-F238E27FC236}">
              <a16:creationId xmlns:a16="http://schemas.microsoft.com/office/drawing/2014/main" id="{00000000-0008-0000-0D00-000086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047" name="image17.jpg">
          <a:extLst>
            <a:ext uri="{FF2B5EF4-FFF2-40B4-BE49-F238E27FC236}">
              <a16:creationId xmlns:a16="http://schemas.microsoft.com/office/drawing/2014/main" id="{00000000-0008-0000-0D00-000087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48" name="image3.png">
          <a:extLst>
            <a:ext uri="{FF2B5EF4-FFF2-40B4-BE49-F238E27FC236}">
              <a16:creationId xmlns:a16="http://schemas.microsoft.com/office/drawing/2014/main" id="{00000000-0008-0000-0D00-000088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049" name="image17.jpg">
          <a:extLst>
            <a:ext uri="{FF2B5EF4-FFF2-40B4-BE49-F238E27FC236}">
              <a16:creationId xmlns:a16="http://schemas.microsoft.com/office/drawing/2014/main" id="{00000000-0008-0000-0D00-000089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50" name="image3.png">
          <a:extLst>
            <a:ext uri="{FF2B5EF4-FFF2-40B4-BE49-F238E27FC236}">
              <a16:creationId xmlns:a16="http://schemas.microsoft.com/office/drawing/2014/main" id="{00000000-0008-0000-0D00-00008A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051" name="image17.jpg">
          <a:extLst>
            <a:ext uri="{FF2B5EF4-FFF2-40B4-BE49-F238E27FC236}">
              <a16:creationId xmlns:a16="http://schemas.microsoft.com/office/drawing/2014/main" id="{00000000-0008-0000-0D00-00008B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7052" name="image3.png">
          <a:extLst>
            <a:ext uri="{FF2B5EF4-FFF2-40B4-BE49-F238E27FC236}">
              <a16:creationId xmlns:a16="http://schemas.microsoft.com/office/drawing/2014/main" id="{00000000-0008-0000-0D00-00008C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053" name="image17.jpg">
          <a:extLst>
            <a:ext uri="{FF2B5EF4-FFF2-40B4-BE49-F238E27FC236}">
              <a16:creationId xmlns:a16="http://schemas.microsoft.com/office/drawing/2014/main" id="{00000000-0008-0000-0D00-00008D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054" name="image3.png">
          <a:extLst>
            <a:ext uri="{FF2B5EF4-FFF2-40B4-BE49-F238E27FC236}">
              <a16:creationId xmlns:a16="http://schemas.microsoft.com/office/drawing/2014/main" id="{00000000-0008-0000-0D00-00008E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055" name="image17.jpg">
          <a:extLst>
            <a:ext uri="{FF2B5EF4-FFF2-40B4-BE49-F238E27FC236}">
              <a16:creationId xmlns:a16="http://schemas.microsoft.com/office/drawing/2014/main" id="{00000000-0008-0000-0D00-00008F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56" name="image3.png">
          <a:extLst>
            <a:ext uri="{FF2B5EF4-FFF2-40B4-BE49-F238E27FC236}">
              <a16:creationId xmlns:a16="http://schemas.microsoft.com/office/drawing/2014/main" id="{00000000-0008-0000-0D00-000090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057" name="image17.jpg">
          <a:extLst>
            <a:ext uri="{FF2B5EF4-FFF2-40B4-BE49-F238E27FC236}">
              <a16:creationId xmlns:a16="http://schemas.microsoft.com/office/drawing/2014/main" id="{00000000-0008-0000-0D00-000091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58" name="image3.png">
          <a:extLst>
            <a:ext uri="{FF2B5EF4-FFF2-40B4-BE49-F238E27FC236}">
              <a16:creationId xmlns:a16="http://schemas.microsoft.com/office/drawing/2014/main" id="{00000000-0008-0000-0D00-000092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059" name="image17.jpg">
          <a:extLst>
            <a:ext uri="{FF2B5EF4-FFF2-40B4-BE49-F238E27FC236}">
              <a16:creationId xmlns:a16="http://schemas.microsoft.com/office/drawing/2014/main" id="{00000000-0008-0000-0D00-000093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7060" name="image3.png">
          <a:extLst>
            <a:ext uri="{FF2B5EF4-FFF2-40B4-BE49-F238E27FC236}">
              <a16:creationId xmlns:a16="http://schemas.microsoft.com/office/drawing/2014/main" id="{00000000-0008-0000-0D00-000094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061" name="image17.jpg">
          <a:extLst>
            <a:ext uri="{FF2B5EF4-FFF2-40B4-BE49-F238E27FC236}">
              <a16:creationId xmlns:a16="http://schemas.microsoft.com/office/drawing/2014/main" id="{00000000-0008-0000-0D00-000095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062" name="image3.png">
          <a:extLst>
            <a:ext uri="{FF2B5EF4-FFF2-40B4-BE49-F238E27FC236}">
              <a16:creationId xmlns:a16="http://schemas.microsoft.com/office/drawing/2014/main" id="{00000000-0008-0000-0D00-000096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063" name="image17.jpg">
          <a:extLst>
            <a:ext uri="{FF2B5EF4-FFF2-40B4-BE49-F238E27FC236}">
              <a16:creationId xmlns:a16="http://schemas.microsoft.com/office/drawing/2014/main" id="{00000000-0008-0000-0D00-000097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64" name="image3.png">
          <a:extLst>
            <a:ext uri="{FF2B5EF4-FFF2-40B4-BE49-F238E27FC236}">
              <a16:creationId xmlns:a16="http://schemas.microsoft.com/office/drawing/2014/main" id="{00000000-0008-0000-0D00-000098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065" name="image17.jpg">
          <a:extLst>
            <a:ext uri="{FF2B5EF4-FFF2-40B4-BE49-F238E27FC236}">
              <a16:creationId xmlns:a16="http://schemas.microsoft.com/office/drawing/2014/main" id="{00000000-0008-0000-0D00-000099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66" name="image3.png">
          <a:extLst>
            <a:ext uri="{FF2B5EF4-FFF2-40B4-BE49-F238E27FC236}">
              <a16:creationId xmlns:a16="http://schemas.microsoft.com/office/drawing/2014/main" id="{00000000-0008-0000-0D00-00009A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067" name="image17.jpg">
          <a:extLst>
            <a:ext uri="{FF2B5EF4-FFF2-40B4-BE49-F238E27FC236}">
              <a16:creationId xmlns:a16="http://schemas.microsoft.com/office/drawing/2014/main" id="{00000000-0008-0000-0D00-00009B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7068" name="image3.png">
          <a:extLst>
            <a:ext uri="{FF2B5EF4-FFF2-40B4-BE49-F238E27FC236}">
              <a16:creationId xmlns:a16="http://schemas.microsoft.com/office/drawing/2014/main" id="{00000000-0008-0000-0D00-00009C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069" name="image17.jpg">
          <a:extLst>
            <a:ext uri="{FF2B5EF4-FFF2-40B4-BE49-F238E27FC236}">
              <a16:creationId xmlns:a16="http://schemas.microsoft.com/office/drawing/2014/main" id="{00000000-0008-0000-0D00-00009D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070" name="image3.png">
          <a:extLst>
            <a:ext uri="{FF2B5EF4-FFF2-40B4-BE49-F238E27FC236}">
              <a16:creationId xmlns:a16="http://schemas.microsoft.com/office/drawing/2014/main" id="{00000000-0008-0000-0D00-00009E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071" name="image17.jpg">
          <a:extLst>
            <a:ext uri="{FF2B5EF4-FFF2-40B4-BE49-F238E27FC236}">
              <a16:creationId xmlns:a16="http://schemas.microsoft.com/office/drawing/2014/main" id="{00000000-0008-0000-0D00-00009F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72" name="image3.png">
          <a:extLst>
            <a:ext uri="{FF2B5EF4-FFF2-40B4-BE49-F238E27FC236}">
              <a16:creationId xmlns:a16="http://schemas.microsoft.com/office/drawing/2014/main" id="{00000000-0008-0000-0D00-0000A0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073" name="image17.jpg">
          <a:extLst>
            <a:ext uri="{FF2B5EF4-FFF2-40B4-BE49-F238E27FC236}">
              <a16:creationId xmlns:a16="http://schemas.microsoft.com/office/drawing/2014/main" id="{00000000-0008-0000-0D00-0000A1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74" name="image3.png">
          <a:extLst>
            <a:ext uri="{FF2B5EF4-FFF2-40B4-BE49-F238E27FC236}">
              <a16:creationId xmlns:a16="http://schemas.microsoft.com/office/drawing/2014/main" id="{00000000-0008-0000-0D00-0000A2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075" name="image17.jpg">
          <a:extLst>
            <a:ext uri="{FF2B5EF4-FFF2-40B4-BE49-F238E27FC236}">
              <a16:creationId xmlns:a16="http://schemas.microsoft.com/office/drawing/2014/main" id="{00000000-0008-0000-0D00-0000A3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7076" name="image3.png">
          <a:extLst>
            <a:ext uri="{FF2B5EF4-FFF2-40B4-BE49-F238E27FC236}">
              <a16:creationId xmlns:a16="http://schemas.microsoft.com/office/drawing/2014/main" id="{00000000-0008-0000-0D00-0000A4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077" name="image17.jpg">
          <a:extLst>
            <a:ext uri="{FF2B5EF4-FFF2-40B4-BE49-F238E27FC236}">
              <a16:creationId xmlns:a16="http://schemas.microsoft.com/office/drawing/2014/main" id="{00000000-0008-0000-0D00-0000A5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078" name="image3.png">
          <a:extLst>
            <a:ext uri="{FF2B5EF4-FFF2-40B4-BE49-F238E27FC236}">
              <a16:creationId xmlns:a16="http://schemas.microsoft.com/office/drawing/2014/main" id="{00000000-0008-0000-0D00-0000A6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079" name="image17.jpg">
          <a:extLst>
            <a:ext uri="{FF2B5EF4-FFF2-40B4-BE49-F238E27FC236}">
              <a16:creationId xmlns:a16="http://schemas.microsoft.com/office/drawing/2014/main" id="{00000000-0008-0000-0D00-0000A7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80" name="image3.png">
          <a:extLst>
            <a:ext uri="{FF2B5EF4-FFF2-40B4-BE49-F238E27FC236}">
              <a16:creationId xmlns:a16="http://schemas.microsoft.com/office/drawing/2014/main" id="{00000000-0008-0000-0D00-0000A8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081" name="image17.jpg">
          <a:extLst>
            <a:ext uri="{FF2B5EF4-FFF2-40B4-BE49-F238E27FC236}">
              <a16:creationId xmlns:a16="http://schemas.microsoft.com/office/drawing/2014/main" id="{00000000-0008-0000-0D00-0000A9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82" name="image3.png">
          <a:extLst>
            <a:ext uri="{FF2B5EF4-FFF2-40B4-BE49-F238E27FC236}">
              <a16:creationId xmlns:a16="http://schemas.microsoft.com/office/drawing/2014/main" id="{00000000-0008-0000-0D00-0000AA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083" name="image17.jpg">
          <a:extLst>
            <a:ext uri="{FF2B5EF4-FFF2-40B4-BE49-F238E27FC236}">
              <a16:creationId xmlns:a16="http://schemas.microsoft.com/office/drawing/2014/main" id="{00000000-0008-0000-0D00-0000AB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7084" name="image3.png">
          <a:extLst>
            <a:ext uri="{FF2B5EF4-FFF2-40B4-BE49-F238E27FC236}">
              <a16:creationId xmlns:a16="http://schemas.microsoft.com/office/drawing/2014/main" id="{00000000-0008-0000-0D00-0000AC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085" name="image17.jpg">
          <a:extLst>
            <a:ext uri="{FF2B5EF4-FFF2-40B4-BE49-F238E27FC236}">
              <a16:creationId xmlns:a16="http://schemas.microsoft.com/office/drawing/2014/main" id="{00000000-0008-0000-0D00-0000AD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086" name="image3.png">
          <a:extLst>
            <a:ext uri="{FF2B5EF4-FFF2-40B4-BE49-F238E27FC236}">
              <a16:creationId xmlns:a16="http://schemas.microsoft.com/office/drawing/2014/main" id="{00000000-0008-0000-0D00-0000AE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087" name="image17.jpg">
          <a:extLst>
            <a:ext uri="{FF2B5EF4-FFF2-40B4-BE49-F238E27FC236}">
              <a16:creationId xmlns:a16="http://schemas.microsoft.com/office/drawing/2014/main" id="{00000000-0008-0000-0D00-0000AF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88" name="image3.png">
          <a:extLst>
            <a:ext uri="{FF2B5EF4-FFF2-40B4-BE49-F238E27FC236}">
              <a16:creationId xmlns:a16="http://schemas.microsoft.com/office/drawing/2014/main" id="{00000000-0008-0000-0D00-0000B0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089" name="image17.jpg">
          <a:extLst>
            <a:ext uri="{FF2B5EF4-FFF2-40B4-BE49-F238E27FC236}">
              <a16:creationId xmlns:a16="http://schemas.microsoft.com/office/drawing/2014/main" id="{00000000-0008-0000-0D00-0000B1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90" name="image3.png">
          <a:extLst>
            <a:ext uri="{FF2B5EF4-FFF2-40B4-BE49-F238E27FC236}">
              <a16:creationId xmlns:a16="http://schemas.microsoft.com/office/drawing/2014/main" id="{00000000-0008-0000-0D00-0000B2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091" name="image17.jpg">
          <a:extLst>
            <a:ext uri="{FF2B5EF4-FFF2-40B4-BE49-F238E27FC236}">
              <a16:creationId xmlns:a16="http://schemas.microsoft.com/office/drawing/2014/main" id="{00000000-0008-0000-0D00-0000B3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7092" name="image3.png">
          <a:extLst>
            <a:ext uri="{FF2B5EF4-FFF2-40B4-BE49-F238E27FC236}">
              <a16:creationId xmlns:a16="http://schemas.microsoft.com/office/drawing/2014/main" id="{00000000-0008-0000-0D00-0000B4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093" name="image17.jpg">
          <a:extLst>
            <a:ext uri="{FF2B5EF4-FFF2-40B4-BE49-F238E27FC236}">
              <a16:creationId xmlns:a16="http://schemas.microsoft.com/office/drawing/2014/main" id="{00000000-0008-0000-0D00-0000B5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094" name="image3.png">
          <a:extLst>
            <a:ext uri="{FF2B5EF4-FFF2-40B4-BE49-F238E27FC236}">
              <a16:creationId xmlns:a16="http://schemas.microsoft.com/office/drawing/2014/main" id="{00000000-0008-0000-0D00-0000B6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095" name="image17.jpg">
          <a:extLst>
            <a:ext uri="{FF2B5EF4-FFF2-40B4-BE49-F238E27FC236}">
              <a16:creationId xmlns:a16="http://schemas.microsoft.com/office/drawing/2014/main" id="{00000000-0008-0000-0D00-0000B7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96" name="image3.png">
          <a:extLst>
            <a:ext uri="{FF2B5EF4-FFF2-40B4-BE49-F238E27FC236}">
              <a16:creationId xmlns:a16="http://schemas.microsoft.com/office/drawing/2014/main" id="{00000000-0008-0000-0D00-0000B8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097" name="image17.jpg">
          <a:extLst>
            <a:ext uri="{FF2B5EF4-FFF2-40B4-BE49-F238E27FC236}">
              <a16:creationId xmlns:a16="http://schemas.microsoft.com/office/drawing/2014/main" id="{00000000-0008-0000-0D00-0000B9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98" name="image3.png">
          <a:extLst>
            <a:ext uri="{FF2B5EF4-FFF2-40B4-BE49-F238E27FC236}">
              <a16:creationId xmlns:a16="http://schemas.microsoft.com/office/drawing/2014/main" id="{00000000-0008-0000-0D00-0000BA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099" name="image17.jpg">
          <a:extLst>
            <a:ext uri="{FF2B5EF4-FFF2-40B4-BE49-F238E27FC236}">
              <a16:creationId xmlns:a16="http://schemas.microsoft.com/office/drawing/2014/main" id="{00000000-0008-0000-0D00-0000BB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7100" name="image3.png">
          <a:extLst>
            <a:ext uri="{FF2B5EF4-FFF2-40B4-BE49-F238E27FC236}">
              <a16:creationId xmlns:a16="http://schemas.microsoft.com/office/drawing/2014/main" id="{00000000-0008-0000-0D00-0000BC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101" name="image17.jpg">
          <a:extLst>
            <a:ext uri="{FF2B5EF4-FFF2-40B4-BE49-F238E27FC236}">
              <a16:creationId xmlns:a16="http://schemas.microsoft.com/office/drawing/2014/main" id="{00000000-0008-0000-0D00-0000BD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102" name="image3.png">
          <a:extLst>
            <a:ext uri="{FF2B5EF4-FFF2-40B4-BE49-F238E27FC236}">
              <a16:creationId xmlns:a16="http://schemas.microsoft.com/office/drawing/2014/main" id="{00000000-0008-0000-0D00-0000BE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103" name="image17.jpg">
          <a:extLst>
            <a:ext uri="{FF2B5EF4-FFF2-40B4-BE49-F238E27FC236}">
              <a16:creationId xmlns:a16="http://schemas.microsoft.com/office/drawing/2014/main" id="{00000000-0008-0000-0D00-0000BF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104" name="image3.png">
          <a:extLst>
            <a:ext uri="{FF2B5EF4-FFF2-40B4-BE49-F238E27FC236}">
              <a16:creationId xmlns:a16="http://schemas.microsoft.com/office/drawing/2014/main" id="{00000000-0008-0000-0D00-0000C0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105" name="image17.jpg">
          <a:extLst>
            <a:ext uri="{FF2B5EF4-FFF2-40B4-BE49-F238E27FC236}">
              <a16:creationId xmlns:a16="http://schemas.microsoft.com/office/drawing/2014/main" id="{00000000-0008-0000-0D00-0000C1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106" name="image3.png">
          <a:extLst>
            <a:ext uri="{FF2B5EF4-FFF2-40B4-BE49-F238E27FC236}">
              <a16:creationId xmlns:a16="http://schemas.microsoft.com/office/drawing/2014/main" id="{00000000-0008-0000-0D00-0000C2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107" name="image17.jpg">
          <a:extLst>
            <a:ext uri="{FF2B5EF4-FFF2-40B4-BE49-F238E27FC236}">
              <a16:creationId xmlns:a16="http://schemas.microsoft.com/office/drawing/2014/main" id="{00000000-0008-0000-0D00-0000C3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7108" name="image3.png">
          <a:extLst>
            <a:ext uri="{FF2B5EF4-FFF2-40B4-BE49-F238E27FC236}">
              <a16:creationId xmlns:a16="http://schemas.microsoft.com/office/drawing/2014/main" id="{00000000-0008-0000-0D00-0000C4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109" name="image17.jpg">
          <a:extLst>
            <a:ext uri="{FF2B5EF4-FFF2-40B4-BE49-F238E27FC236}">
              <a16:creationId xmlns:a16="http://schemas.microsoft.com/office/drawing/2014/main" id="{00000000-0008-0000-0D00-0000C5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110" name="image3.png">
          <a:extLst>
            <a:ext uri="{FF2B5EF4-FFF2-40B4-BE49-F238E27FC236}">
              <a16:creationId xmlns:a16="http://schemas.microsoft.com/office/drawing/2014/main" id="{00000000-0008-0000-0D00-0000C6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111" name="image17.jpg">
          <a:extLst>
            <a:ext uri="{FF2B5EF4-FFF2-40B4-BE49-F238E27FC236}">
              <a16:creationId xmlns:a16="http://schemas.microsoft.com/office/drawing/2014/main" id="{00000000-0008-0000-0D00-0000C7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112" name="image3.png">
          <a:extLst>
            <a:ext uri="{FF2B5EF4-FFF2-40B4-BE49-F238E27FC236}">
              <a16:creationId xmlns:a16="http://schemas.microsoft.com/office/drawing/2014/main" id="{00000000-0008-0000-0D00-0000C8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113" name="image17.jpg">
          <a:extLst>
            <a:ext uri="{FF2B5EF4-FFF2-40B4-BE49-F238E27FC236}">
              <a16:creationId xmlns:a16="http://schemas.microsoft.com/office/drawing/2014/main" id="{00000000-0008-0000-0D00-0000C9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114" name="image3.png">
          <a:extLst>
            <a:ext uri="{FF2B5EF4-FFF2-40B4-BE49-F238E27FC236}">
              <a16:creationId xmlns:a16="http://schemas.microsoft.com/office/drawing/2014/main" id="{00000000-0008-0000-0D00-0000CA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115" name="image17.jpg">
          <a:extLst>
            <a:ext uri="{FF2B5EF4-FFF2-40B4-BE49-F238E27FC236}">
              <a16:creationId xmlns:a16="http://schemas.microsoft.com/office/drawing/2014/main" id="{00000000-0008-0000-0D00-0000CB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7116" name="image3.png">
          <a:extLst>
            <a:ext uri="{FF2B5EF4-FFF2-40B4-BE49-F238E27FC236}">
              <a16:creationId xmlns:a16="http://schemas.microsoft.com/office/drawing/2014/main" id="{00000000-0008-0000-0D00-0000CC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117" name="image17.jpg">
          <a:extLst>
            <a:ext uri="{FF2B5EF4-FFF2-40B4-BE49-F238E27FC236}">
              <a16:creationId xmlns:a16="http://schemas.microsoft.com/office/drawing/2014/main" id="{00000000-0008-0000-0D00-0000CD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118" name="image3.png">
          <a:extLst>
            <a:ext uri="{FF2B5EF4-FFF2-40B4-BE49-F238E27FC236}">
              <a16:creationId xmlns:a16="http://schemas.microsoft.com/office/drawing/2014/main" id="{00000000-0008-0000-0D00-0000CE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119" name="image17.jpg">
          <a:extLst>
            <a:ext uri="{FF2B5EF4-FFF2-40B4-BE49-F238E27FC236}">
              <a16:creationId xmlns:a16="http://schemas.microsoft.com/office/drawing/2014/main" id="{00000000-0008-0000-0D00-0000CF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120" name="image3.png">
          <a:extLst>
            <a:ext uri="{FF2B5EF4-FFF2-40B4-BE49-F238E27FC236}">
              <a16:creationId xmlns:a16="http://schemas.microsoft.com/office/drawing/2014/main" id="{00000000-0008-0000-0D00-0000D0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121" name="image17.jpg">
          <a:extLst>
            <a:ext uri="{FF2B5EF4-FFF2-40B4-BE49-F238E27FC236}">
              <a16:creationId xmlns:a16="http://schemas.microsoft.com/office/drawing/2014/main" id="{00000000-0008-0000-0D00-0000D1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122" name="image3.png">
          <a:extLst>
            <a:ext uri="{FF2B5EF4-FFF2-40B4-BE49-F238E27FC236}">
              <a16:creationId xmlns:a16="http://schemas.microsoft.com/office/drawing/2014/main" id="{00000000-0008-0000-0D00-0000D2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123" name="image17.jpg">
          <a:extLst>
            <a:ext uri="{FF2B5EF4-FFF2-40B4-BE49-F238E27FC236}">
              <a16:creationId xmlns:a16="http://schemas.microsoft.com/office/drawing/2014/main" id="{00000000-0008-0000-0D00-0000D3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7124" name="image3.png">
          <a:extLst>
            <a:ext uri="{FF2B5EF4-FFF2-40B4-BE49-F238E27FC236}">
              <a16:creationId xmlns:a16="http://schemas.microsoft.com/office/drawing/2014/main" id="{00000000-0008-0000-0D00-0000D4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125" name="image17.jpg">
          <a:extLst>
            <a:ext uri="{FF2B5EF4-FFF2-40B4-BE49-F238E27FC236}">
              <a16:creationId xmlns:a16="http://schemas.microsoft.com/office/drawing/2014/main" id="{00000000-0008-0000-0D00-0000D5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126" name="image3.png">
          <a:extLst>
            <a:ext uri="{FF2B5EF4-FFF2-40B4-BE49-F238E27FC236}">
              <a16:creationId xmlns:a16="http://schemas.microsoft.com/office/drawing/2014/main" id="{00000000-0008-0000-0D00-0000D6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127" name="image17.jpg">
          <a:extLst>
            <a:ext uri="{FF2B5EF4-FFF2-40B4-BE49-F238E27FC236}">
              <a16:creationId xmlns:a16="http://schemas.microsoft.com/office/drawing/2014/main" id="{00000000-0008-0000-0D00-0000D7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128" name="image3.png">
          <a:extLst>
            <a:ext uri="{FF2B5EF4-FFF2-40B4-BE49-F238E27FC236}">
              <a16:creationId xmlns:a16="http://schemas.microsoft.com/office/drawing/2014/main" id="{00000000-0008-0000-0D00-0000D8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129" name="image17.jpg">
          <a:extLst>
            <a:ext uri="{FF2B5EF4-FFF2-40B4-BE49-F238E27FC236}">
              <a16:creationId xmlns:a16="http://schemas.microsoft.com/office/drawing/2014/main" id="{00000000-0008-0000-0D00-0000D9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130" name="image3.png">
          <a:extLst>
            <a:ext uri="{FF2B5EF4-FFF2-40B4-BE49-F238E27FC236}">
              <a16:creationId xmlns:a16="http://schemas.microsoft.com/office/drawing/2014/main" id="{00000000-0008-0000-0D00-0000DA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131" name="image17.jpg">
          <a:extLst>
            <a:ext uri="{FF2B5EF4-FFF2-40B4-BE49-F238E27FC236}">
              <a16:creationId xmlns:a16="http://schemas.microsoft.com/office/drawing/2014/main" id="{00000000-0008-0000-0D00-0000DB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7132" name="image3.png">
          <a:extLst>
            <a:ext uri="{FF2B5EF4-FFF2-40B4-BE49-F238E27FC236}">
              <a16:creationId xmlns:a16="http://schemas.microsoft.com/office/drawing/2014/main" id="{00000000-0008-0000-0D00-0000DC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133" name="image17.jpg">
          <a:extLst>
            <a:ext uri="{FF2B5EF4-FFF2-40B4-BE49-F238E27FC236}">
              <a16:creationId xmlns:a16="http://schemas.microsoft.com/office/drawing/2014/main" id="{00000000-0008-0000-0D00-0000DD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134" name="image3.png">
          <a:extLst>
            <a:ext uri="{FF2B5EF4-FFF2-40B4-BE49-F238E27FC236}">
              <a16:creationId xmlns:a16="http://schemas.microsoft.com/office/drawing/2014/main" id="{00000000-0008-0000-0D00-0000DE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135" name="image17.jpg">
          <a:extLst>
            <a:ext uri="{FF2B5EF4-FFF2-40B4-BE49-F238E27FC236}">
              <a16:creationId xmlns:a16="http://schemas.microsoft.com/office/drawing/2014/main" id="{00000000-0008-0000-0D00-0000DF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136" name="image3.png">
          <a:extLst>
            <a:ext uri="{FF2B5EF4-FFF2-40B4-BE49-F238E27FC236}">
              <a16:creationId xmlns:a16="http://schemas.microsoft.com/office/drawing/2014/main" id="{00000000-0008-0000-0D00-0000E0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137" name="image17.jpg">
          <a:extLst>
            <a:ext uri="{FF2B5EF4-FFF2-40B4-BE49-F238E27FC236}">
              <a16:creationId xmlns:a16="http://schemas.microsoft.com/office/drawing/2014/main" id="{00000000-0008-0000-0D00-0000E1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138" name="image3.png">
          <a:extLst>
            <a:ext uri="{FF2B5EF4-FFF2-40B4-BE49-F238E27FC236}">
              <a16:creationId xmlns:a16="http://schemas.microsoft.com/office/drawing/2014/main" id="{00000000-0008-0000-0D00-0000E2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139" name="image17.jpg">
          <a:extLst>
            <a:ext uri="{FF2B5EF4-FFF2-40B4-BE49-F238E27FC236}">
              <a16:creationId xmlns:a16="http://schemas.microsoft.com/office/drawing/2014/main" id="{00000000-0008-0000-0D00-0000E3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7140" name="image3.png">
          <a:extLst>
            <a:ext uri="{FF2B5EF4-FFF2-40B4-BE49-F238E27FC236}">
              <a16:creationId xmlns:a16="http://schemas.microsoft.com/office/drawing/2014/main" id="{00000000-0008-0000-0D00-0000E4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141" name="image17.jpg">
          <a:extLst>
            <a:ext uri="{FF2B5EF4-FFF2-40B4-BE49-F238E27FC236}">
              <a16:creationId xmlns:a16="http://schemas.microsoft.com/office/drawing/2014/main" id="{00000000-0008-0000-0D00-0000E5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142" name="image3.png">
          <a:extLst>
            <a:ext uri="{FF2B5EF4-FFF2-40B4-BE49-F238E27FC236}">
              <a16:creationId xmlns:a16="http://schemas.microsoft.com/office/drawing/2014/main" id="{00000000-0008-0000-0D00-0000E6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143" name="image17.jpg">
          <a:extLst>
            <a:ext uri="{FF2B5EF4-FFF2-40B4-BE49-F238E27FC236}">
              <a16:creationId xmlns:a16="http://schemas.microsoft.com/office/drawing/2014/main" id="{00000000-0008-0000-0D00-0000E7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144" name="image3.png">
          <a:extLst>
            <a:ext uri="{FF2B5EF4-FFF2-40B4-BE49-F238E27FC236}">
              <a16:creationId xmlns:a16="http://schemas.microsoft.com/office/drawing/2014/main" id="{00000000-0008-0000-0D00-0000E8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145" name="image17.jpg">
          <a:extLst>
            <a:ext uri="{FF2B5EF4-FFF2-40B4-BE49-F238E27FC236}">
              <a16:creationId xmlns:a16="http://schemas.microsoft.com/office/drawing/2014/main" id="{00000000-0008-0000-0D00-0000E9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146" name="image3.png">
          <a:extLst>
            <a:ext uri="{FF2B5EF4-FFF2-40B4-BE49-F238E27FC236}">
              <a16:creationId xmlns:a16="http://schemas.microsoft.com/office/drawing/2014/main" id="{00000000-0008-0000-0D00-0000EA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85775"/>
    <xdr:pic>
      <xdr:nvPicPr>
        <xdr:cNvPr id="7147" name="image17.jpg">
          <a:extLst>
            <a:ext uri="{FF2B5EF4-FFF2-40B4-BE49-F238E27FC236}">
              <a16:creationId xmlns:a16="http://schemas.microsoft.com/office/drawing/2014/main" id="{00000000-0008-0000-0D00-0000EB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7148" name="image3.png">
          <a:extLst>
            <a:ext uri="{FF2B5EF4-FFF2-40B4-BE49-F238E27FC236}">
              <a16:creationId xmlns:a16="http://schemas.microsoft.com/office/drawing/2014/main" id="{00000000-0008-0000-0D00-0000EC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149" name="image17.jpg">
          <a:extLst>
            <a:ext uri="{FF2B5EF4-FFF2-40B4-BE49-F238E27FC236}">
              <a16:creationId xmlns:a16="http://schemas.microsoft.com/office/drawing/2014/main" id="{00000000-0008-0000-0D00-0000ED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150" name="image3.png">
          <a:extLst>
            <a:ext uri="{FF2B5EF4-FFF2-40B4-BE49-F238E27FC236}">
              <a16:creationId xmlns:a16="http://schemas.microsoft.com/office/drawing/2014/main" id="{00000000-0008-0000-0D00-0000EE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151" name="image17.jpg">
          <a:extLst>
            <a:ext uri="{FF2B5EF4-FFF2-40B4-BE49-F238E27FC236}">
              <a16:creationId xmlns:a16="http://schemas.microsoft.com/office/drawing/2014/main" id="{00000000-0008-0000-0D00-0000EF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152" name="image3.png">
          <a:extLst>
            <a:ext uri="{FF2B5EF4-FFF2-40B4-BE49-F238E27FC236}">
              <a16:creationId xmlns:a16="http://schemas.microsoft.com/office/drawing/2014/main" id="{00000000-0008-0000-0D00-0000F0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153" name="image17.jpg">
          <a:extLst>
            <a:ext uri="{FF2B5EF4-FFF2-40B4-BE49-F238E27FC236}">
              <a16:creationId xmlns:a16="http://schemas.microsoft.com/office/drawing/2014/main" id="{00000000-0008-0000-0D00-0000F1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154" name="image3.png">
          <a:extLst>
            <a:ext uri="{FF2B5EF4-FFF2-40B4-BE49-F238E27FC236}">
              <a16:creationId xmlns:a16="http://schemas.microsoft.com/office/drawing/2014/main" id="{00000000-0008-0000-0D00-0000F2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85775"/>
    <xdr:pic>
      <xdr:nvPicPr>
        <xdr:cNvPr id="7155" name="image17.jpg">
          <a:extLst>
            <a:ext uri="{FF2B5EF4-FFF2-40B4-BE49-F238E27FC236}">
              <a16:creationId xmlns:a16="http://schemas.microsoft.com/office/drawing/2014/main" id="{00000000-0008-0000-0D00-0000F3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7156" name="image3.png">
          <a:extLst>
            <a:ext uri="{FF2B5EF4-FFF2-40B4-BE49-F238E27FC236}">
              <a16:creationId xmlns:a16="http://schemas.microsoft.com/office/drawing/2014/main" id="{00000000-0008-0000-0D00-0000F4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157" name="image17.jpg">
          <a:extLst>
            <a:ext uri="{FF2B5EF4-FFF2-40B4-BE49-F238E27FC236}">
              <a16:creationId xmlns:a16="http://schemas.microsoft.com/office/drawing/2014/main" id="{00000000-0008-0000-0D00-0000F5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158" name="image3.png">
          <a:extLst>
            <a:ext uri="{FF2B5EF4-FFF2-40B4-BE49-F238E27FC236}">
              <a16:creationId xmlns:a16="http://schemas.microsoft.com/office/drawing/2014/main" id="{00000000-0008-0000-0D00-0000F6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159" name="image17.jpg">
          <a:extLst>
            <a:ext uri="{FF2B5EF4-FFF2-40B4-BE49-F238E27FC236}">
              <a16:creationId xmlns:a16="http://schemas.microsoft.com/office/drawing/2014/main" id="{00000000-0008-0000-0D00-0000F7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160" name="image3.png">
          <a:extLst>
            <a:ext uri="{FF2B5EF4-FFF2-40B4-BE49-F238E27FC236}">
              <a16:creationId xmlns:a16="http://schemas.microsoft.com/office/drawing/2014/main" id="{00000000-0008-0000-0D00-0000F8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161" name="image17.jpg">
          <a:extLst>
            <a:ext uri="{FF2B5EF4-FFF2-40B4-BE49-F238E27FC236}">
              <a16:creationId xmlns:a16="http://schemas.microsoft.com/office/drawing/2014/main" id="{00000000-0008-0000-0D00-0000F9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162" name="image3.png">
          <a:extLst>
            <a:ext uri="{FF2B5EF4-FFF2-40B4-BE49-F238E27FC236}">
              <a16:creationId xmlns:a16="http://schemas.microsoft.com/office/drawing/2014/main" id="{00000000-0008-0000-0D00-0000FA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38150"/>
    <xdr:pic>
      <xdr:nvPicPr>
        <xdr:cNvPr id="7163" name="image17.jpg">
          <a:extLst>
            <a:ext uri="{FF2B5EF4-FFF2-40B4-BE49-F238E27FC236}">
              <a16:creationId xmlns:a16="http://schemas.microsoft.com/office/drawing/2014/main" id="{00000000-0008-0000-0D00-0000FB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61950"/>
    <xdr:pic>
      <xdr:nvPicPr>
        <xdr:cNvPr id="7164" name="image3.png">
          <a:extLst>
            <a:ext uri="{FF2B5EF4-FFF2-40B4-BE49-F238E27FC236}">
              <a16:creationId xmlns:a16="http://schemas.microsoft.com/office/drawing/2014/main" id="{00000000-0008-0000-0D00-0000FC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165" name="image17.jpg">
          <a:extLst>
            <a:ext uri="{FF2B5EF4-FFF2-40B4-BE49-F238E27FC236}">
              <a16:creationId xmlns:a16="http://schemas.microsoft.com/office/drawing/2014/main" id="{00000000-0008-0000-0D00-0000FD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166" name="image3.png">
          <a:extLst>
            <a:ext uri="{FF2B5EF4-FFF2-40B4-BE49-F238E27FC236}">
              <a16:creationId xmlns:a16="http://schemas.microsoft.com/office/drawing/2014/main" id="{00000000-0008-0000-0D00-0000FE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167" name="image17.jpg">
          <a:extLst>
            <a:ext uri="{FF2B5EF4-FFF2-40B4-BE49-F238E27FC236}">
              <a16:creationId xmlns:a16="http://schemas.microsoft.com/office/drawing/2014/main" id="{00000000-0008-0000-0D00-0000FF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168" name="image3.png">
          <a:extLst>
            <a:ext uri="{FF2B5EF4-FFF2-40B4-BE49-F238E27FC236}">
              <a16:creationId xmlns:a16="http://schemas.microsoft.com/office/drawing/2014/main" id="{00000000-0008-0000-0D00-000000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169" name="image17.jpg">
          <a:extLst>
            <a:ext uri="{FF2B5EF4-FFF2-40B4-BE49-F238E27FC236}">
              <a16:creationId xmlns:a16="http://schemas.microsoft.com/office/drawing/2014/main" id="{00000000-0008-0000-0D00-000001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170" name="image3.png">
          <a:extLst>
            <a:ext uri="{FF2B5EF4-FFF2-40B4-BE49-F238E27FC236}">
              <a16:creationId xmlns:a16="http://schemas.microsoft.com/office/drawing/2014/main" id="{00000000-0008-0000-0D00-000002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38150"/>
    <xdr:pic>
      <xdr:nvPicPr>
        <xdr:cNvPr id="7171" name="image17.jpg">
          <a:extLst>
            <a:ext uri="{FF2B5EF4-FFF2-40B4-BE49-F238E27FC236}">
              <a16:creationId xmlns:a16="http://schemas.microsoft.com/office/drawing/2014/main" id="{00000000-0008-0000-0D00-000003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61950"/>
    <xdr:pic>
      <xdr:nvPicPr>
        <xdr:cNvPr id="7172" name="image3.png">
          <a:extLst>
            <a:ext uri="{FF2B5EF4-FFF2-40B4-BE49-F238E27FC236}">
              <a16:creationId xmlns:a16="http://schemas.microsoft.com/office/drawing/2014/main" id="{00000000-0008-0000-0D00-000004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173" name="image17.jpg">
          <a:extLst>
            <a:ext uri="{FF2B5EF4-FFF2-40B4-BE49-F238E27FC236}">
              <a16:creationId xmlns:a16="http://schemas.microsoft.com/office/drawing/2014/main" id="{00000000-0008-0000-0D00-000005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174" name="image3.png">
          <a:extLst>
            <a:ext uri="{FF2B5EF4-FFF2-40B4-BE49-F238E27FC236}">
              <a16:creationId xmlns:a16="http://schemas.microsoft.com/office/drawing/2014/main" id="{00000000-0008-0000-0D00-000006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175" name="image17.jpg">
          <a:extLst>
            <a:ext uri="{FF2B5EF4-FFF2-40B4-BE49-F238E27FC236}">
              <a16:creationId xmlns:a16="http://schemas.microsoft.com/office/drawing/2014/main" id="{00000000-0008-0000-0D00-000007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176" name="image3.png">
          <a:extLst>
            <a:ext uri="{FF2B5EF4-FFF2-40B4-BE49-F238E27FC236}">
              <a16:creationId xmlns:a16="http://schemas.microsoft.com/office/drawing/2014/main" id="{00000000-0008-0000-0D00-000008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177" name="image17.jpg">
          <a:extLst>
            <a:ext uri="{FF2B5EF4-FFF2-40B4-BE49-F238E27FC236}">
              <a16:creationId xmlns:a16="http://schemas.microsoft.com/office/drawing/2014/main" id="{00000000-0008-0000-0D00-000009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178" name="image3.png">
          <a:extLst>
            <a:ext uri="{FF2B5EF4-FFF2-40B4-BE49-F238E27FC236}">
              <a16:creationId xmlns:a16="http://schemas.microsoft.com/office/drawing/2014/main" id="{00000000-0008-0000-0D00-00000A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179" name="image17.jpg">
          <a:extLst>
            <a:ext uri="{FF2B5EF4-FFF2-40B4-BE49-F238E27FC236}">
              <a16:creationId xmlns:a16="http://schemas.microsoft.com/office/drawing/2014/main" id="{00000000-0008-0000-0D00-00000B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7180" name="image3.png">
          <a:extLst>
            <a:ext uri="{FF2B5EF4-FFF2-40B4-BE49-F238E27FC236}">
              <a16:creationId xmlns:a16="http://schemas.microsoft.com/office/drawing/2014/main" id="{00000000-0008-0000-0D00-00000C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181" name="image17.jpg">
          <a:extLst>
            <a:ext uri="{FF2B5EF4-FFF2-40B4-BE49-F238E27FC236}">
              <a16:creationId xmlns:a16="http://schemas.microsoft.com/office/drawing/2014/main" id="{00000000-0008-0000-0D00-00000D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182" name="image3.png">
          <a:extLst>
            <a:ext uri="{FF2B5EF4-FFF2-40B4-BE49-F238E27FC236}">
              <a16:creationId xmlns:a16="http://schemas.microsoft.com/office/drawing/2014/main" id="{00000000-0008-0000-0D00-00000E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183" name="image17.jpg">
          <a:extLst>
            <a:ext uri="{FF2B5EF4-FFF2-40B4-BE49-F238E27FC236}">
              <a16:creationId xmlns:a16="http://schemas.microsoft.com/office/drawing/2014/main" id="{00000000-0008-0000-0D00-00000F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184" name="image3.png">
          <a:extLst>
            <a:ext uri="{FF2B5EF4-FFF2-40B4-BE49-F238E27FC236}">
              <a16:creationId xmlns:a16="http://schemas.microsoft.com/office/drawing/2014/main" id="{00000000-0008-0000-0D00-000010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185" name="image17.jpg">
          <a:extLst>
            <a:ext uri="{FF2B5EF4-FFF2-40B4-BE49-F238E27FC236}">
              <a16:creationId xmlns:a16="http://schemas.microsoft.com/office/drawing/2014/main" id="{00000000-0008-0000-0D00-000011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186" name="image3.png">
          <a:extLst>
            <a:ext uri="{FF2B5EF4-FFF2-40B4-BE49-F238E27FC236}">
              <a16:creationId xmlns:a16="http://schemas.microsoft.com/office/drawing/2014/main" id="{00000000-0008-0000-0D00-000012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187" name="image17.jpg">
          <a:extLst>
            <a:ext uri="{FF2B5EF4-FFF2-40B4-BE49-F238E27FC236}">
              <a16:creationId xmlns:a16="http://schemas.microsoft.com/office/drawing/2014/main" id="{00000000-0008-0000-0D00-000013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7188" name="image3.png">
          <a:extLst>
            <a:ext uri="{FF2B5EF4-FFF2-40B4-BE49-F238E27FC236}">
              <a16:creationId xmlns:a16="http://schemas.microsoft.com/office/drawing/2014/main" id="{00000000-0008-0000-0D00-000014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189" name="image17.jpg">
          <a:extLst>
            <a:ext uri="{FF2B5EF4-FFF2-40B4-BE49-F238E27FC236}">
              <a16:creationId xmlns:a16="http://schemas.microsoft.com/office/drawing/2014/main" id="{00000000-0008-0000-0D00-000015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190" name="image3.png">
          <a:extLst>
            <a:ext uri="{FF2B5EF4-FFF2-40B4-BE49-F238E27FC236}">
              <a16:creationId xmlns:a16="http://schemas.microsoft.com/office/drawing/2014/main" id="{00000000-0008-0000-0D00-000016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191" name="image17.jpg">
          <a:extLst>
            <a:ext uri="{FF2B5EF4-FFF2-40B4-BE49-F238E27FC236}">
              <a16:creationId xmlns:a16="http://schemas.microsoft.com/office/drawing/2014/main" id="{00000000-0008-0000-0D00-000017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192" name="image3.png">
          <a:extLst>
            <a:ext uri="{FF2B5EF4-FFF2-40B4-BE49-F238E27FC236}">
              <a16:creationId xmlns:a16="http://schemas.microsoft.com/office/drawing/2014/main" id="{00000000-0008-0000-0D00-000018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193" name="image17.jpg">
          <a:extLst>
            <a:ext uri="{FF2B5EF4-FFF2-40B4-BE49-F238E27FC236}">
              <a16:creationId xmlns:a16="http://schemas.microsoft.com/office/drawing/2014/main" id="{00000000-0008-0000-0D00-000019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194" name="image3.png">
          <a:extLst>
            <a:ext uri="{FF2B5EF4-FFF2-40B4-BE49-F238E27FC236}">
              <a16:creationId xmlns:a16="http://schemas.microsoft.com/office/drawing/2014/main" id="{00000000-0008-0000-0D00-00001A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195" name="image17.jpg">
          <a:extLst>
            <a:ext uri="{FF2B5EF4-FFF2-40B4-BE49-F238E27FC236}">
              <a16:creationId xmlns:a16="http://schemas.microsoft.com/office/drawing/2014/main" id="{00000000-0008-0000-0D00-00001B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7196" name="image3.png">
          <a:extLst>
            <a:ext uri="{FF2B5EF4-FFF2-40B4-BE49-F238E27FC236}">
              <a16:creationId xmlns:a16="http://schemas.microsoft.com/office/drawing/2014/main" id="{00000000-0008-0000-0D00-00001C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197" name="image17.jpg">
          <a:extLst>
            <a:ext uri="{FF2B5EF4-FFF2-40B4-BE49-F238E27FC236}">
              <a16:creationId xmlns:a16="http://schemas.microsoft.com/office/drawing/2014/main" id="{00000000-0008-0000-0D00-00001D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198" name="image3.png">
          <a:extLst>
            <a:ext uri="{FF2B5EF4-FFF2-40B4-BE49-F238E27FC236}">
              <a16:creationId xmlns:a16="http://schemas.microsoft.com/office/drawing/2014/main" id="{00000000-0008-0000-0D00-00001E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199" name="image17.jpg">
          <a:extLst>
            <a:ext uri="{FF2B5EF4-FFF2-40B4-BE49-F238E27FC236}">
              <a16:creationId xmlns:a16="http://schemas.microsoft.com/office/drawing/2014/main" id="{00000000-0008-0000-0D00-00001F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00" name="image3.png">
          <a:extLst>
            <a:ext uri="{FF2B5EF4-FFF2-40B4-BE49-F238E27FC236}">
              <a16:creationId xmlns:a16="http://schemas.microsoft.com/office/drawing/2014/main" id="{00000000-0008-0000-0D00-000020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201" name="image17.jpg">
          <a:extLst>
            <a:ext uri="{FF2B5EF4-FFF2-40B4-BE49-F238E27FC236}">
              <a16:creationId xmlns:a16="http://schemas.microsoft.com/office/drawing/2014/main" id="{00000000-0008-0000-0D00-000021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02" name="image3.png">
          <a:extLst>
            <a:ext uri="{FF2B5EF4-FFF2-40B4-BE49-F238E27FC236}">
              <a16:creationId xmlns:a16="http://schemas.microsoft.com/office/drawing/2014/main" id="{00000000-0008-0000-0D00-000022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203" name="image17.jpg">
          <a:extLst>
            <a:ext uri="{FF2B5EF4-FFF2-40B4-BE49-F238E27FC236}">
              <a16:creationId xmlns:a16="http://schemas.microsoft.com/office/drawing/2014/main" id="{00000000-0008-0000-0D00-000023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7204" name="image3.png">
          <a:extLst>
            <a:ext uri="{FF2B5EF4-FFF2-40B4-BE49-F238E27FC236}">
              <a16:creationId xmlns:a16="http://schemas.microsoft.com/office/drawing/2014/main" id="{00000000-0008-0000-0D00-000024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205" name="image17.jpg">
          <a:extLst>
            <a:ext uri="{FF2B5EF4-FFF2-40B4-BE49-F238E27FC236}">
              <a16:creationId xmlns:a16="http://schemas.microsoft.com/office/drawing/2014/main" id="{00000000-0008-0000-0D00-000025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206" name="image3.png">
          <a:extLst>
            <a:ext uri="{FF2B5EF4-FFF2-40B4-BE49-F238E27FC236}">
              <a16:creationId xmlns:a16="http://schemas.microsoft.com/office/drawing/2014/main" id="{00000000-0008-0000-0D00-000026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207" name="image17.jpg">
          <a:extLst>
            <a:ext uri="{FF2B5EF4-FFF2-40B4-BE49-F238E27FC236}">
              <a16:creationId xmlns:a16="http://schemas.microsoft.com/office/drawing/2014/main" id="{00000000-0008-0000-0D00-000027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08" name="image3.png">
          <a:extLst>
            <a:ext uri="{FF2B5EF4-FFF2-40B4-BE49-F238E27FC236}">
              <a16:creationId xmlns:a16="http://schemas.microsoft.com/office/drawing/2014/main" id="{00000000-0008-0000-0D00-000028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209" name="image17.jpg">
          <a:extLst>
            <a:ext uri="{FF2B5EF4-FFF2-40B4-BE49-F238E27FC236}">
              <a16:creationId xmlns:a16="http://schemas.microsoft.com/office/drawing/2014/main" id="{00000000-0008-0000-0D00-000029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10" name="image3.png">
          <a:extLst>
            <a:ext uri="{FF2B5EF4-FFF2-40B4-BE49-F238E27FC236}">
              <a16:creationId xmlns:a16="http://schemas.microsoft.com/office/drawing/2014/main" id="{00000000-0008-0000-0D00-00002A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211" name="image17.jpg">
          <a:extLst>
            <a:ext uri="{FF2B5EF4-FFF2-40B4-BE49-F238E27FC236}">
              <a16:creationId xmlns:a16="http://schemas.microsoft.com/office/drawing/2014/main" id="{00000000-0008-0000-0D00-00002B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7212" name="image3.png">
          <a:extLst>
            <a:ext uri="{FF2B5EF4-FFF2-40B4-BE49-F238E27FC236}">
              <a16:creationId xmlns:a16="http://schemas.microsoft.com/office/drawing/2014/main" id="{00000000-0008-0000-0D00-00002C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213" name="image17.jpg">
          <a:extLst>
            <a:ext uri="{FF2B5EF4-FFF2-40B4-BE49-F238E27FC236}">
              <a16:creationId xmlns:a16="http://schemas.microsoft.com/office/drawing/2014/main" id="{00000000-0008-0000-0D00-00002D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214" name="image3.png">
          <a:extLst>
            <a:ext uri="{FF2B5EF4-FFF2-40B4-BE49-F238E27FC236}">
              <a16:creationId xmlns:a16="http://schemas.microsoft.com/office/drawing/2014/main" id="{00000000-0008-0000-0D00-00002E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215" name="image17.jpg">
          <a:extLst>
            <a:ext uri="{FF2B5EF4-FFF2-40B4-BE49-F238E27FC236}">
              <a16:creationId xmlns:a16="http://schemas.microsoft.com/office/drawing/2014/main" id="{00000000-0008-0000-0D00-00002F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16" name="image3.png">
          <a:extLst>
            <a:ext uri="{FF2B5EF4-FFF2-40B4-BE49-F238E27FC236}">
              <a16:creationId xmlns:a16="http://schemas.microsoft.com/office/drawing/2014/main" id="{00000000-0008-0000-0D00-000030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217" name="image17.jpg">
          <a:extLst>
            <a:ext uri="{FF2B5EF4-FFF2-40B4-BE49-F238E27FC236}">
              <a16:creationId xmlns:a16="http://schemas.microsoft.com/office/drawing/2014/main" id="{00000000-0008-0000-0D00-000031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18" name="image3.png">
          <a:extLst>
            <a:ext uri="{FF2B5EF4-FFF2-40B4-BE49-F238E27FC236}">
              <a16:creationId xmlns:a16="http://schemas.microsoft.com/office/drawing/2014/main" id="{00000000-0008-0000-0D00-000032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219" name="image17.jpg">
          <a:extLst>
            <a:ext uri="{FF2B5EF4-FFF2-40B4-BE49-F238E27FC236}">
              <a16:creationId xmlns:a16="http://schemas.microsoft.com/office/drawing/2014/main" id="{00000000-0008-0000-0D00-000033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7220" name="image3.png">
          <a:extLst>
            <a:ext uri="{FF2B5EF4-FFF2-40B4-BE49-F238E27FC236}">
              <a16:creationId xmlns:a16="http://schemas.microsoft.com/office/drawing/2014/main" id="{00000000-0008-0000-0D00-000034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221" name="image17.jpg">
          <a:extLst>
            <a:ext uri="{FF2B5EF4-FFF2-40B4-BE49-F238E27FC236}">
              <a16:creationId xmlns:a16="http://schemas.microsoft.com/office/drawing/2014/main" id="{00000000-0008-0000-0D00-000035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222" name="image3.png">
          <a:extLst>
            <a:ext uri="{FF2B5EF4-FFF2-40B4-BE49-F238E27FC236}">
              <a16:creationId xmlns:a16="http://schemas.microsoft.com/office/drawing/2014/main" id="{00000000-0008-0000-0D00-000036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223" name="image17.jpg">
          <a:extLst>
            <a:ext uri="{FF2B5EF4-FFF2-40B4-BE49-F238E27FC236}">
              <a16:creationId xmlns:a16="http://schemas.microsoft.com/office/drawing/2014/main" id="{00000000-0008-0000-0D00-000037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24" name="image3.png">
          <a:extLst>
            <a:ext uri="{FF2B5EF4-FFF2-40B4-BE49-F238E27FC236}">
              <a16:creationId xmlns:a16="http://schemas.microsoft.com/office/drawing/2014/main" id="{00000000-0008-0000-0D00-000038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225" name="image17.jpg">
          <a:extLst>
            <a:ext uri="{FF2B5EF4-FFF2-40B4-BE49-F238E27FC236}">
              <a16:creationId xmlns:a16="http://schemas.microsoft.com/office/drawing/2014/main" id="{00000000-0008-0000-0D00-000039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26" name="image3.png">
          <a:extLst>
            <a:ext uri="{FF2B5EF4-FFF2-40B4-BE49-F238E27FC236}">
              <a16:creationId xmlns:a16="http://schemas.microsoft.com/office/drawing/2014/main" id="{00000000-0008-0000-0D00-00003A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227" name="image17.jpg">
          <a:extLst>
            <a:ext uri="{FF2B5EF4-FFF2-40B4-BE49-F238E27FC236}">
              <a16:creationId xmlns:a16="http://schemas.microsoft.com/office/drawing/2014/main" id="{00000000-0008-0000-0D00-00003B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7228" name="image3.png">
          <a:extLst>
            <a:ext uri="{FF2B5EF4-FFF2-40B4-BE49-F238E27FC236}">
              <a16:creationId xmlns:a16="http://schemas.microsoft.com/office/drawing/2014/main" id="{00000000-0008-0000-0D00-00003C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229" name="image17.jpg">
          <a:extLst>
            <a:ext uri="{FF2B5EF4-FFF2-40B4-BE49-F238E27FC236}">
              <a16:creationId xmlns:a16="http://schemas.microsoft.com/office/drawing/2014/main" id="{00000000-0008-0000-0D00-00003D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230" name="image3.png">
          <a:extLst>
            <a:ext uri="{FF2B5EF4-FFF2-40B4-BE49-F238E27FC236}">
              <a16:creationId xmlns:a16="http://schemas.microsoft.com/office/drawing/2014/main" id="{00000000-0008-0000-0D00-00003E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231" name="image17.jpg">
          <a:extLst>
            <a:ext uri="{FF2B5EF4-FFF2-40B4-BE49-F238E27FC236}">
              <a16:creationId xmlns:a16="http://schemas.microsoft.com/office/drawing/2014/main" id="{00000000-0008-0000-0D00-00003F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32" name="image3.png">
          <a:extLst>
            <a:ext uri="{FF2B5EF4-FFF2-40B4-BE49-F238E27FC236}">
              <a16:creationId xmlns:a16="http://schemas.microsoft.com/office/drawing/2014/main" id="{00000000-0008-0000-0D00-000040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233" name="image17.jpg">
          <a:extLst>
            <a:ext uri="{FF2B5EF4-FFF2-40B4-BE49-F238E27FC236}">
              <a16:creationId xmlns:a16="http://schemas.microsoft.com/office/drawing/2014/main" id="{00000000-0008-0000-0D00-000041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34" name="image3.png">
          <a:extLst>
            <a:ext uri="{FF2B5EF4-FFF2-40B4-BE49-F238E27FC236}">
              <a16:creationId xmlns:a16="http://schemas.microsoft.com/office/drawing/2014/main" id="{00000000-0008-0000-0D00-000042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235" name="image17.jpg">
          <a:extLst>
            <a:ext uri="{FF2B5EF4-FFF2-40B4-BE49-F238E27FC236}">
              <a16:creationId xmlns:a16="http://schemas.microsoft.com/office/drawing/2014/main" id="{00000000-0008-0000-0D00-000043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7236" name="image3.png">
          <a:extLst>
            <a:ext uri="{FF2B5EF4-FFF2-40B4-BE49-F238E27FC236}">
              <a16:creationId xmlns:a16="http://schemas.microsoft.com/office/drawing/2014/main" id="{00000000-0008-0000-0D00-000044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237" name="image17.jpg">
          <a:extLst>
            <a:ext uri="{FF2B5EF4-FFF2-40B4-BE49-F238E27FC236}">
              <a16:creationId xmlns:a16="http://schemas.microsoft.com/office/drawing/2014/main" id="{00000000-0008-0000-0D00-000045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238" name="image3.png">
          <a:extLst>
            <a:ext uri="{FF2B5EF4-FFF2-40B4-BE49-F238E27FC236}">
              <a16:creationId xmlns:a16="http://schemas.microsoft.com/office/drawing/2014/main" id="{00000000-0008-0000-0D00-000046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239" name="image17.jpg">
          <a:extLst>
            <a:ext uri="{FF2B5EF4-FFF2-40B4-BE49-F238E27FC236}">
              <a16:creationId xmlns:a16="http://schemas.microsoft.com/office/drawing/2014/main" id="{00000000-0008-0000-0D00-000047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40" name="image3.png">
          <a:extLst>
            <a:ext uri="{FF2B5EF4-FFF2-40B4-BE49-F238E27FC236}">
              <a16:creationId xmlns:a16="http://schemas.microsoft.com/office/drawing/2014/main" id="{00000000-0008-0000-0D00-000048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241" name="image17.jpg">
          <a:extLst>
            <a:ext uri="{FF2B5EF4-FFF2-40B4-BE49-F238E27FC236}">
              <a16:creationId xmlns:a16="http://schemas.microsoft.com/office/drawing/2014/main" id="{00000000-0008-0000-0D00-000049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42" name="image3.png">
          <a:extLst>
            <a:ext uri="{FF2B5EF4-FFF2-40B4-BE49-F238E27FC236}">
              <a16:creationId xmlns:a16="http://schemas.microsoft.com/office/drawing/2014/main" id="{00000000-0008-0000-0D00-00004A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243" name="image17.jpg">
          <a:extLst>
            <a:ext uri="{FF2B5EF4-FFF2-40B4-BE49-F238E27FC236}">
              <a16:creationId xmlns:a16="http://schemas.microsoft.com/office/drawing/2014/main" id="{00000000-0008-0000-0D00-00004B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7244" name="image3.png">
          <a:extLst>
            <a:ext uri="{FF2B5EF4-FFF2-40B4-BE49-F238E27FC236}">
              <a16:creationId xmlns:a16="http://schemas.microsoft.com/office/drawing/2014/main" id="{00000000-0008-0000-0D00-00004C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245" name="image17.jpg">
          <a:extLst>
            <a:ext uri="{FF2B5EF4-FFF2-40B4-BE49-F238E27FC236}">
              <a16:creationId xmlns:a16="http://schemas.microsoft.com/office/drawing/2014/main" id="{00000000-0008-0000-0D00-00004D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246" name="image3.png">
          <a:extLst>
            <a:ext uri="{FF2B5EF4-FFF2-40B4-BE49-F238E27FC236}">
              <a16:creationId xmlns:a16="http://schemas.microsoft.com/office/drawing/2014/main" id="{00000000-0008-0000-0D00-00004E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247" name="image17.jpg">
          <a:extLst>
            <a:ext uri="{FF2B5EF4-FFF2-40B4-BE49-F238E27FC236}">
              <a16:creationId xmlns:a16="http://schemas.microsoft.com/office/drawing/2014/main" id="{00000000-0008-0000-0D00-00004F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48" name="image3.png">
          <a:extLst>
            <a:ext uri="{FF2B5EF4-FFF2-40B4-BE49-F238E27FC236}">
              <a16:creationId xmlns:a16="http://schemas.microsoft.com/office/drawing/2014/main" id="{00000000-0008-0000-0D00-000050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249" name="image17.jpg">
          <a:extLst>
            <a:ext uri="{FF2B5EF4-FFF2-40B4-BE49-F238E27FC236}">
              <a16:creationId xmlns:a16="http://schemas.microsoft.com/office/drawing/2014/main" id="{00000000-0008-0000-0D00-000051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50" name="image3.png">
          <a:extLst>
            <a:ext uri="{FF2B5EF4-FFF2-40B4-BE49-F238E27FC236}">
              <a16:creationId xmlns:a16="http://schemas.microsoft.com/office/drawing/2014/main" id="{00000000-0008-0000-0D00-000052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251" name="image17.jpg">
          <a:extLst>
            <a:ext uri="{FF2B5EF4-FFF2-40B4-BE49-F238E27FC236}">
              <a16:creationId xmlns:a16="http://schemas.microsoft.com/office/drawing/2014/main" id="{00000000-0008-0000-0D00-000053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7252" name="image3.png">
          <a:extLst>
            <a:ext uri="{FF2B5EF4-FFF2-40B4-BE49-F238E27FC236}">
              <a16:creationId xmlns:a16="http://schemas.microsoft.com/office/drawing/2014/main" id="{00000000-0008-0000-0D00-000054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253" name="image17.jpg">
          <a:extLst>
            <a:ext uri="{FF2B5EF4-FFF2-40B4-BE49-F238E27FC236}">
              <a16:creationId xmlns:a16="http://schemas.microsoft.com/office/drawing/2014/main" id="{00000000-0008-0000-0D00-000055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254" name="image3.png">
          <a:extLst>
            <a:ext uri="{FF2B5EF4-FFF2-40B4-BE49-F238E27FC236}">
              <a16:creationId xmlns:a16="http://schemas.microsoft.com/office/drawing/2014/main" id="{00000000-0008-0000-0D00-000056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255" name="image17.jpg">
          <a:extLst>
            <a:ext uri="{FF2B5EF4-FFF2-40B4-BE49-F238E27FC236}">
              <a16:creationId xmlns:a16="http://schemas.microsoft.com/office/drawing/2014/main" id="{00000000-0008-0000-0D00-000057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56" name="image3.png">
          <a:extLst>
            <a:ext uri="{FF2B5EF4-FFF2-40B4-BE49-F238E27FC236}">
              <a16:creationId xmlns:a16="http://schemas.microsoft.com/office/drawing/2014/main" id="{00000000-0008-0000-0D00-000058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257" name="image17.jpg">
          <a:extLst>
            <a:ext uri="{FF2B5EF4-FFF2-40B4-BE49-F238E27FC236}">
              <a16:creationId xmlns:a16="http://schemas.microsoft.com/office/drawing/2014/main" id="{00000000-0008-0000-0D00-000059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58" name="image3.png">
          <a:extLst>
            <a:ext uri="{FF2B5EF4-FFF2-40B4-BE49-F238E27FC236}">
              <a16:creationId xmlns:a16="http://schemas.microsoft.com/office/drawing/2014/main" id="{00000000-0008-0000-0D00-00005A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259" name="image17.jpg">
          <a:extLst>
            <a:ext uri="{FF2B5EF4-FFF2-40B4-BE49-F238E27FC236}">
              <a16:creationId xmlns:a16="http://schemas.microsoft.com/office/drawing/2014/main" id="{00000000-0008-0000-0D00-00005B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7260" name="image3.png">
          <a:extLst>
            <a:ext uri="{FF2B5EF4-FFF2-40B4-BE49-F238E27FC236}">
              <a16:creationId xmlns:a16="http://schemas.microsoft.com/office/drawing/2014/main" id="{00000000-0008-0000-0D00-00005C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261" name="image17.jpg">
          <a:extLst>
            <a:ext uri="{FF2B5EF4-FFF2-40B4-BE49-F238E27FC236}">
              <a16:creationId xmlns:a16="http://schemas.microsoft.com/office/drawing/2014/main" id="{00000000-0008-0000-0D00-00005D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262" name="image3.png">
          <a:extLst>
            <a:ext uri="{FF2B5EF4-FFF2-40B4-BE49-F238E27FC236}">
              <a16:creationId xmlns:a16="http://schemas.microsoft.com/office/drawing/2014/main" id="{00000000-0008-0000-0D00-00005E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263" name="image17.jpg">
          <a:extLst>
            <a:ext uri="{FF2B5EF4-FFF2-40B4-BE49-F238E27FC236}">
              <a16:creationId xmlns:a16="http://schemas.microsoft.com/office/drawing/2014/main" id="{00000000-0008-0000-0D00-00005F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64" name="image3.png">
          <a:extLst>
            <a:ext uri="{FF2B5EF4-FFF2-40B4-BE49-F238E27FC236}">
              <a16:creationId xmlns:a16="http://schemas.microsoft.com/office/drawing/2014/main" id="{00000000-0008-0000-0D00-000060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265" name="image17.jpg">
          <a:extLst>
            <a:ext uri="{FF2B5EF4-FFF2-40B4-BE49-F238E27FC236}">
              <a16:creationId xmlns:a16="http://schemas.microsoft.com/office/drawing/2014/main" id="{00000000-0008-0000-0D00-000061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66" name="image3.png">
          <a:extLst>
            <a:ext uri="{FF2B5EF4-FFF2-40B4-BE49-F238E27FC236}">
              <a16:creationId xmlns:a16="http://schemas.microsoft.com/office/drawing/2014/main" id="{00000000-0008-0000-0D00-000062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267" name="image17.jpg">
          <a:extLst>
            <a:ext uri="{FF2B5EF4-FFF2-40B4-BE49-F238E27FC236}">
              <a16:creationId xmlns:a16="http://schemas.microsoft.com/office/drawing/2014/main" id="{00000000-0008-0000-0D00-000063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7268" name="image3.png">
          <a:extLst>
            <a:ext uri="{FF2B5EF4-FFF2-40B4-BE49-F238E27FC236}">
              <a16:creationId xmlns:a16="http://schemas.microsoft.com/office/drawing/2014/main" id="{00000000-0008-0000-0D00-000064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269" name="image17.jpg">
          <a:extLst>
            <a:ext uri="{FF2B5EF4-FFF2-40B4-BE49-F238E27FC236}">
              <a16:creationId xmlns:a16="http://schemas.microsoft.com/office/drawing/2014/main" id="{00000000-0008-0000-0D00-000065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270" name="image3.png">
          <a:extLst>
            <a:ext uri="{FF2B5EF4-FFF2-40B4-BE49-F238E27FC236}">
              <a16:creationId xmlns:a16="http://schemas.microsoft.com/office/drawing/2014/main" id="{00000000-0008-0000-0D00-000066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271" name="image17.jpg">
          <a:extLst>
            <a:ext uri="{FF2B5EF4-FFF2-40B4-BE49-F238E27FC236}">
              <a16:creationId xmlns:a16="http://schemas.microsoft.com/office/drawing/2014/main" id="{00000000-0008-0000-0D00-000067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72" name="image3.png">
          <a:extLst>
            <a:ext uri="{FF2B5EF4-FFF2-40B4-BE49-F238E27FC236}">
              <a16:creationId xmlns:a16="http://schemas.microsoft.com/office/drawing/2014/main" id="{00000000-0008-0000-0D00-000068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273" name="image17.jpg">
          <a:extLst>
            <a:ext uri="{FF2B5EF4-FFF2-40B4-BE49-F238E27FC236}">
              <a16:creationId xmlns:a16="http://schemas.microsoft.com/office/drawing/2014/main" id="{00000000-0008-0000-0D00-000069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74" name="image3.png">
          <a:extLst>
            <a:ext uri="{FF2B5EF4-FFF2-40B4-BE49-F238E27FC236}">
              <a16:creationId xmlns:a16="http://schemas.microsoft.com/office/drawing/2014/main" id="{00000000-0008-0000-0D00-00006A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275" name="image17.jpg">
          <a:extLst>
            <a:ext uri="{FF2B5EF4-FFF2-40B4-BE49-F238E27FC236}">
              <a16:creationId xmlns:a16="http://schemas.microsoft.com/office/drawing/2014/main" id="{00000000-0008-0000-0D00-00006B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7276" name="image3.png">
          <a:extLst>
            <a:ext uri="{FF2B5EF4-FFF2-40B4-BE49-F238E27FC236}">
              <a16:creationId xmlns:a16="http://schemas.microsoft.com/office/drawing/2014/main" id="{00000000-0008-0000-0D00-00006C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277" name="image17.jpg">
          <a:extLst>
            <a:ext uri="{FF2B5EF4-FFF2-40B4-BE49-F238E27FC236}">
              <a16:creationId xmlns:a16="http://schemas.microsoft.com/office/drawing/2014/main" id="{00000000-0008-0000-0D00-00006D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278" name="image3.png">
          <a:extLst>
            <a:ext uri="{FF2B5EF4-FFF2-40B4-BE49-F238E27FC236}">
              <a16:creationId xmlns:a16="http://schemas.microsoft.com/office/drawing/2014/main" id="{00000000-0008-0000-0D00-00006E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279" name="image17.jpg">
          <a:extLst>
            <a:ext uri="{FF2B5EF4-FFF2-40B4-BE49-F238E27FC236}">
              <a16:creationId xmlns:a16="http://schemas.microsoft.com/office/drawing/2014/main" id="{00000000-0008-0000-0D00-00006F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80" name="image3.png">
          <a:extLst>
            <a:ext uri="{FF2B5EF4-FFF2-40B4-BE49-F238E27FC236}">
              <a16:creationId xmlns:a16="http://schemas.microsoft.com/office/drawing/2014/main" id="{00000000-0008-0000-0D00-000070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281" name="image17.jpg">
          <a:extLst>
            <a:ext uri="{FF2B5EF4-FFF2-40B4-BE49-F238E27FC236}">
              <a16:creationId xmlns:a16="http://schemas.microsoft.com/office/drawing/2014/main" id="{00000000-0008-0000-0D00-000071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82" name="image3.png">
          <a:extLst>
            <a:ext uri="{FF2B5EF4-FFF2-40B4-BE49-F238E27FC236}">
              <a16:creationId xmlns:a16="http://schemas.microsoft.com/office/drawing/2014/main" id="{00000000-0008-0000-0D00-000072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283" name="image17.jpg">
          <a:extLst>
            <a:ext uri="{FF2B5EF4-FFF2-40B4-BE49-F238E27FC236}">
              <a16:creationId xmlns:a16="http://schemas.microsoft.com/office/drawing/2014/main" id="{00000000-0008-0000-0D00-000073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7284" name="image3.png">
          <a:extLst>
            <a:ext uri="{FF2B5EF4-FFF2-40B4-BE49-F238E27FC236}">
              <a16:creationId xmlns:a16="http://schemas.microsoft.com/office/drawing/2014/main" id="{00000000-0008-0000-0D00-000074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285" name="image17.jpg">
          <a:extLst>
            <a:ext uri="{FF2B5EF4-FFF2-40B4-BE49-F238E27FC236}">
              <a16:creationId xmlns:a16="http://schemas.microsoft.com/office/drawing/2014/main" id="{00000000-0008-0000-0D00-000075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286" name="image3.png">
          <a:extLst>
            <a:ext uri="{FF2B5EF4-FFF2-40B4-BE49-F238E27FC236}">
              <a16:creationId xmlns:a16="http://schemas.microsoft.com/office/drawing/2014/main" id="{00000000-0008-0000-0D00-000076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287" name="image17.jpg">
          <a:extLst>
            <a:ext uri="{FF2B5EF4-FFF2-40B4-BE49-F238E27FC236}">
              <a16:creationId xmlns:a16="http://schemas.microsoft.com/office/drawing/2014/main" id="{00000000-0008-0000-0D00-000077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88" name="image3.png">
          <a:extLst>
            <a:ext uri="{FF2B5EF4-FFF2-40B4-BE49-F238E27FC236}">
              <a16:creationId xmlns:a16="http://schemas.microsoft.com/office/drawing/2014/main" id="{00000000-0008-0000-0D00-000078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289" name="image17.jpg">
          <a:extLst>
            <a:ext uri="{FF2B5EF4-FFF2-40B4-BE49-F238E27FC236}">
              <a16:creationId xmlns:a16="http://schemas.microsoft.com/office/drawing/2014/main" id="{00000000-0008-0000-0D00-000079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90" name="image3.png">
          <a:extLst>
            <a:ext uri="{FF2B5EF4-FFF2-40B4-BE49-F238E27FC236}">
              <a16:creationId xmlns:a16="http://schemas.microsoft.com/office/drawing/2014/main" id="{00000000-0008-0000-0D00-00007A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291" name="image17.jpg">
          <a:extLst>
            <a:ext uri="{FF2B5EF4-FFF2-40B4-BE49-F238E27FC236}">
              <a16:creationId xmlns:a16="http://schemas.microsoft.com/office/drawing/2014/main" id="{00000000-0008-0000-0D00-00007B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7292" name="image3.png">
          <a:extLst>
            <a:ext uri="{FF2B5EF4-FFF2-40B4-BE49-F238E27FC236}">
              <a16:creationId xmlns:a16="http://schemas.microsoft.com/office/drawing/2014/main" id="{00000000-0008-0000-0D00-00007C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293" name="image17.jpg">
          <a:extLst>
            <a:ext uri="{FF2B5EF4-FFF2-40B4-BE49-F238E27FC236}">
              <a16:creationId xmlns:a16="http://schemas.microsoft.com/office/drawing/2014/main" id="{00000000-0008-0000-0D00-00007D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294" name="image3.png">
          <a:extLst>
            <a:ext uri="{FF2B5EF4-FFF2-40B4-BE49-F238E27FC236}">
              <a16:creationId xmlns:a16="http://schemas.microsoft.com/office/drawing/2014/main" id="{00000000-0008-0000-0D00-00007E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295" name="image17.jpg">
          <a:extLst>
            <a:ext uri="{FF2B5EF4-FFF2-40B4-BE49-F238E27FC236}">
              <a16:creationId xmlns:a16="http://schemas.microsoft.com/office/drawing/2014/main" id="{00000000-0008-0000-0D00-00007F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96" name="image3.png">
          <a:extLst>
            <a:ext uri="{FF2B5EF4-FFF2-40B4-BE49-F238E27FC236}">
              <a16:creationId xmlns:a16="http://schemas.microsoft.com/office/drawing/2014/main" id="{00000000-0008-0000-0D00-000080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297" name="image17.jpg">
          <a:extLst>
            <a:ext uri="{FF2B5EF4-FFF2-40B4-BE49-F238E27FC236}">
              <a16:creationId xmlns:a16="http://schemas.microsoft.com/office/drawing/2014/main" id="{00000000-0008-0000-0D00-000081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98" name="image3.png">
          <a:extLst>
            <a:ext uri="{FF2B5EF4-FFF2-40B4-BE49-F238E27FC236}">
              <a16:creationId xmlns:a16="http://schemas.microsoft.com/office/drawing/2014/main" id="{00000000-0008-0000-0D00-000082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299" name="image17.jpg">
          <a:extLst>
            <a:ext uri="{FF2B5EF4-FFF2-40B4-BE49-F238E27FC236}">
              <a16:creationId xmlns:a16="http://schemas.microsoft.com/office/drawing/2014/main" id="{00000000-0008-0000-0D00-000083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7300" name="image3.png">
          <a:extLst>
            <a:ext uri="{FF2B5EF4-FFF2-40B4-BE49-F238E27FC236}">
              <a16:creationId xmlns:a16="http://schemas.microsoft.com/office/drawing/2014/main" id="{00000000-0008-0000-0D00-000084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301" name="image17.jpg">
          <a:extLst>
            <a:ext uri="{FF2B5EF4-FFF2-40B4-BE49-F238E27FC236}">
              <a16:creationId xmlns:a16="http://schemas.microsoft.com/office/drawing/2014/main" id="{00000000-0008-0000-0D00-000085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302" name="image3.png">
          <a:extLst>
            <a:ext uri="{FF2B5EF4-FFF2-40B4-BE49-F238E27FC236}">
              <a16:creationId xmlns:a16="http://schemas.microsoft.com/office/drawing/2014/main" id="{00000000-0008-0000-0D00-000086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303" name="image17.jpg">
          <a:extLst>
            <a:ext uri="{FF2B5EF4-FFF2-40B4-BE49-F238E27FC236}">
              <a16:creationId xmlns:a16="http://schemas.microsoft.com/office/drawing/2014/main" id="{00000000-0008-0000-0D00-000087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304" name="image3.png">
          <a:extLst>
            <a:ext uri="{FF2B5EF4-FFF2-40B4-BE49-F238E27FC236}">
              <a16:creationId xmlns:a16="http://schemas.microsoft.com/office/drawing/2014/main" id="{00000000-0008-0000-0D00-000088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305" name="image17.jpg">
          <a:extLst>
            <a:ext uri="{FF2B5EF4-FFF2-40B4-BE49-F238E27FC236}">
              <a16:creationId xmlns:a16="http://schemas.microsoft.com/office/drawing/2014/main" id="{00000000-0008-0000-0D00-000089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306" name="image3.png">
          <a:extLst>
            <a:ext uri="{FF2B5EF4-FFF2-40B4-BE49-F238E27FC236}">
              <a16:creationId xmlns:a16="http://schemas.microsoft.com/office/drawing/2014/main" id="{00000000-0008-0000-0D00-00008A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200025</xdr:rowOff>
    </xdr:to>
    <xdr:pic>
      <xdr:nvPicPr>
        <xdr:cNvPr id="7307" name="Imagem 7306">
          <a:extLst>
            <a:ext uri="{FF2B5EF4-FFF2-40B4-BE49-F238E27FC236}">
              <a16:creationId xmlns:a16="http://schemas.microsoft.com/office/drawing/2014/main" id="{F640F29B-D0AC-4837-9B59-064A48CC6C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7715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7308" name="Imagem 7307">
          <a:extLst>
            <a:ext uri="{FF2B5EF4-FFF2-40B4-BE49-F238E27FC236}">
              <a16:creationId xmlns:a16="http://schemas.microsoft.com/office/drawing/2014/main" id="{CF3C49A4-0479-4012-AC24-340CF2ACB59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6581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85725</xdr:rowOff>
    </xdr:to>
    <xdr:pic>
      <xdr:nvPicPr>
        <xdr:cNvPr id="7309" name="Imagem 7308">
          <a:extLst>
            <a:ext uri="{FF2B5EF4-FFF2-40B4-BE49-F238E27FC236}">
              <a16:creationId xmlns:a16="http://schemas.microsoft.com/office/drawing/2014/main" id="{2CC758FF-49A5-4502-B280-6B11A4BA2B4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81230</xdr:rowOff>
    </xdr:to>
    <xdr:pic>
      <xdr:nvPicPr>
        <xdr:cNvPr id="7310" name="Imagem 7309">
          <a:extLst>
            <a:ext uri="{FF2B5EF4-FFF2-40B4-BE49-F238E27FC236}">
              <a16:creationId xmlns:a16="http://schemas.microsoft.com/office/drawing/2014/main" id="{FA77A23F-DBED-4D89-BC54-B0BC78F2FA1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311" name="Imagem 7310">
          <a:extLst>
            <a:ext uri="{FF2B5EF4-FFF2-40B4-BE49-F238E27FC236}">
              <a16:creationId xmlns:a16="http://schemas.microsoft.com/office/drawing/2014/main" id="{715146E0-09D1-45BC-9563-DBCB8FE3D98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312" name="Imagem 7311">
          <a:extLst>
            <a:ext uri="{FF2B5EF4-FFF2-40B4-BE49-F238E27FC236}">
              <a16:creationId xmlns:a16="http://schemas.microsoft.com/office/drawing/2014/main" id="{79DC69D4-56D8-49F8-BF39-B17AB986944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313" name="Imagem 7312">
          <a:extLst>
            <a:ext uri="{FF2B5EF4-FFF2-40B4-BE49-F238E27FC236}">
              <a16:creationId xmlns:a16="http://schemas.microsoft.com/office/drawing/2014/main" id="{2763730D-6615-4E3C-8EE7-47F0762056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314" name="Imagem 7313">
          <a:extLst>
            <a:ext uri="{FF2B5EF4-FFF2-40B4-BE49-F238E27FC236}">
              <a16:creationId xmlns:a16="http://schemas.microsoft.com/office/drawing/2014/main" id="{49737E9E-8FB6-428C-8D46-CCF911552C2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200025</xdr:rowOff>
    </xdr:to>
    <xdr:pic>
      <xdr:nvPicPr>
        <xdr:cNvPr id="7315" name="Imagem 7314">
          <a:extLst>
            <a:ext uri="{FF2B5EF4-FFF2-40B4-BE49-F238E27FC236}">
              <a16:creationId xmlns:a16="http://schemas.microsoft.com/office/drawing/2014/main" id="{4A2892E6-2FFC-4451-BF90-00AECAF394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7715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7316" name="Imagem 7315">
          <a:extLst>
            <a:ext uri="{FF2B5EF4-FFF2-40B4-BE49-F238E27FC236}">
              <a16:creationId xmlns:a16="http://schemas.microsoft.com/office/drawing/2014/main" id="{48B94CF7-D1E7-4B79-BD8D-E0F4CD07DA2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6581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85725</xdr:rowOff>
    </xdr:to>
    <xdr:pic>
      <xdr:nvPicPr>
        <xdr:cNvPr id="7317" name="Imagem 7316">
          <a:extLst>
            <a:ext uri="{FF2B5EF4-FFF2-40B4-BE49-F238E27FC236}">
              <a16:creationId xmlns:a16="http://schemas.microsoft.com/office/drawing/2014/main" id="{C51269C6-15C0-40D1-86A6-E48B06F1139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81230</xdr:rowOff>
    </xdr:to>
    <xdr:pic>
      <xdr:nvPicPr>
        <xdr:cNvPr id="7318" name="Imagem 7317">
          <a:extLst>
            <a:ext uri="{FF2B5EF4-FFF2-40B4-BE49-F238E27FC236}">
              <a16:creationId xmlns:a16="http://schemas.microsoft.com/office/drawing/2014/main" id="{0B231039-2F4F-4ADF-AADB-4324F2BC85E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319" name="Imagem 7318">
          <a:extLst>
            <a:ext uri="{FF2B5EF4-FFF2-40B4-BE49-F238E27FC236}">
              <a16:creationId xmlns:a16="http://schemas.microsoft.com/office/drawing/2014/main" id="{8335C9ED-855F-419A-BE77-807BB3BD233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320" name="Imagem 7319">
          <a:extLst>
            <a:ext uri="{FF2B5EF4-FFF2-40B4-BE49-F238E27FC236}">
              <a16:creationId xmlns:a16="http://schemas.microsoft.com/office/drawing/2014/main" id="{2383E607-E2F7-495D-8B1D-F0EC0AF085D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321" name="Imagem 7320">
          <a:extLst>
            <a:ext uri="{FF2B5EF4-FFF2-40B4-BE49-F238E27FC236}">
              <a16:creationId xmlns:a16="http://schemas.microsoft.com/office/drawing/2014/main" id="{47112BD8-722D-4B8E-B9D0-F557E9F87AB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322" name="Imagem 7321">
          <a:extLst>
            <a:ext uri="{FF2B5EF4-FFF2-40B4-BE49-F238E27FC236}">
              <a16:creationId xmlns:a16="http://schemas.microsoft.com/office/drawing/2014/main" id="{1565015D-72A7-4BFA-BFE5-A5F411744D9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200025</xdr:rowOff>
    </xdr:to>
    <xdr:pic>
      <xdr:nvPicPr>
        <xdr:cNvPr id="7323" name="Imagem 7322">
          <a:extLst>
            <a:ext uri="{FF2B5EF4-FFF2-40B4-BE49-F238E27FC236}">
              <a16:creationId xmlns:a16="http://schemas.microsoft.com/office/drawing/2014/main" id="{48DDD4E2-D251-42F2-A249-1DDC96C4850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172398</xdr:rowOff>
    </xdr:to>
    <xdr:pic>
      <xdr:nvPicPr>
        <xdr:cNvPr id="7324" name="Imagem 7323">
          <a:extLst>
            <a:ext uri="{FF2B5EF4-FFF2-40B4-BE49-F238E27FC236}">
              <a16:creationId xmlns:a16="http://schemas.microsoft.com/office/drawing/2014/main" id="{824751B3-622F-4ADE-AD97-4612EA67D66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64864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85725</xdr:rowOff>
    </xdr:to>
    <xdr:pic>
      <xdr:nvPicPr>
        <xdr:cNvPr id="7325" name="Imagem 7324">
          <a:extLst>
            <a:ext uri="{FF2B5EF4-FFF2-40B4-BE49-F238E27FC236}">
              <a16:creationId xmlns:a16="http://schemas.microsoft.com/office/drawing/2014/main" id="{2DFF2309-77A4-4CBE-A730-57547982938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81230</xdr:rowOff>
    </xdr:to>
    <xdr:pic>
      <xdr:nvPicPr>
        <xdr:cNvPr id="7326" name="Imagem 7325">
          <a:extLst>
            <a:ext uri="{FF2B5EF4-FFF2-40B4-BE49-F238E27FC236}">
              <a16:creationId xmlns:a16="http://schemas.microsoft.com/office/drawing/2014/main" id="{BCF545FF-3C03-46E7-ACD7-84C9812EF33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327" name="Imagem 7326">
          <a:extLst>
            <a:ext uri="{FF2B5EF4-FFF2-40B4-BE49-F238E27FC236}">
              <a16:creationId xmlns:a16="http://schemas.microsoft.com/office/drawing/2014/main" id="{0629D88C-A289-4914-9854-D32C683ED14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328" name="Imagem 7327">
          <a:extLst>
            <a:ext uri="{FF2B5EF4-FFF2-40B4-BE49-F238E27FC236}">
              <a16:creationId xmlns:a16="http://schemas.microsoft.com/office/drawing/2014/main" id="{27EBEA8F-8FDD-4B0C-A12A-8F56B9EF197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329" name="Imagem 7328">
          <a:extLst>
            <a:ext uri="{FF2B5EF4-FFF2-40B4-BE49-F238E27FC236}">
              <a16:creationId xmlns:a16="http://schemas.microsoft.com/office/drawing/2014/main" id="{B3B230BF-0029-41BF-B725-556C6951A6B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330" name="Imagem 7329">
          <a:extLst>
            <a:ext uri="{FF2B5EF4-FFF2-40B4-BE49-F238E27FC236}">
              <a16:creationId xmlns:a16="http://schemas.microsoft.com/office/drawing/2014/main" id="{3DA6EF78-FD5B-4BB0-958C-5EDEA305C5B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200025</xdr:rowOff>
    </xdr:to>
    <xdr:pic>
      <xdr:nvPicPr>
        <xdr:cNvPr id="7331" name="Imagem 7330">
          <a:extLst>
            <a:ext uri="{FF2B5EF4-FFF2-40B4-BE49-F238E27FC236}">
              <a16:creationId xmlns:a16="http://schemas.microsoft.com/office/drawing/2014/main" id="{6BFA13AA-368E-44B1-A79C-FD763792257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172398</xdr:rowOff>
    </xdr:to>
    <xdr:pic>
      <xdr:nvPicPr>
        <xdr:cNvPr id="7332" name="Imagem 7331">
          <a:extLst>
            <a:ext uri="{FF2B5EF4-FFF2-40B4-BE49-F238E27FC236}">
              <a16:creationId xmlns:a16="http://schemas.microsoft.com/office/drawing/2014/main" id="{F4E45FDD-C7AE-4A16-A4D5-05D413192A9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64864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85725</xdr:rowOff>
    </xdr:to>
    <xdr:pic>
      <xdr:nvPicPr>
        <xdr:cNvPr id="7333" name="Imagem 7332">
          <a:extLst>
            <a:ext uri="{FF2B5EF4-FFF2-40B4-BE49-F238E27FC236}">
              <a16:creationId xmlns:a16="http://schemas.microsoft.com/office/drawing/2014/main" id="{7CB41C8A-972E-4209-8EFE-F0BA237E4F3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81230</xdr:rowOff>
    </xdr:to>
    <xdr:pic>
      <xdr:nvPicPr>
        <xdr:cNvPr id="7334" name="Imagem 7333">
          <a:extLst>
            <a:ext uri="{FF2B5EF4-FFF2-40B4-BE49-F238E27FC236}">
              <a16:creationId xmlns:a16="http://schemas.microsoft.com/office/drawing/2014/main" id="{97C4B814-DD5C-4F08-B53D-B8DE76EB05C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335" name="Imagem 7334">
          <a:extLst>
            <a:ext uri="{FF2B5EF4-FFF2-40B4-BE49-F238E27FC236}">
              <a16:creationId xmlns:a16="http://schemas.microsoft.com/office/drawing/2014/main" id="{B092200E-A605-4E6A-AC0E-3E469FB390B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336" name="Imagem 7335">
          <a:extLst>
            <a:ext uri="{FF2B5EF4-FFF2-40B4-BE49-F238E27FC236}">
              <a16:creationId xmlns:a16="http://schemas.microsoft.com/office/drawing/2014/main" id="{1345F504-45C4-4D69-8B9F-806E47DCC18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337" name="Imagem 7336">
          <a:extLst>
            <a:ext uri="{FF2B5EF4-FFF2-40B4-BE49-F238E27FC236}">
              <a16:creationId xmlns:a16="http://schemas.microsoft.com/office/drawing/2014/main" id="{3961D933-13AE-4719-86BC-0BA04366529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338" name="Imagem 7337">
          <a:extLst>
            <a:ext uri="{FF2B5EF4-FFF2-40B4-BE49-F238E27FC236}">
              <a16:creationId xmlns:a16="http://schemas.microsoft.com/office/drawing/2014/main" id="{76F2DE66-9057-4086-A45D-371CF11C366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195943</xdr:rowOff>
    </xdr:to>
    <xdr:pic>
      <xdr:nvPicPr>
        <xdr:cNvPr id="7339" name="Imagem 7338">
          <a:extLst>
            <a:ext uri="{FF2B5EF4-FFF2-40B4-BE49-F238E27FC236}">
              <a16:creationId xmlns:a16="http://schemas.microsoft.com/office/drawing/2014/main" id="{0CBA420D-215F-4159-A5A9-A0F81F19699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77696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196891</xdr:rowOff>
    </xdr:to>
    <xdr:pic>
      <xdr:nvPicPr>
        <xdr:cNvPr id="7340" name="Imagem 7339">
          <a:extLst>
            <a:ext uri="{FF2B5EF4-FFF2-40B4-BE49-F238E27FC236}">
              <a16:creationId xmlns:a16="http://schemas.microsoft.com/office/drawing/2014/main" id="{CC334E13-8DCE-45E1-97E7-0191B7DE4BF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7779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85725</xdr:rowOff>
    </xdr:to>
    <xdr:pic>
      <xdr:nvPicPr>
        <xdr:cNvPr id="7341" name="Imagem 7340">
          <a:extLst>
            <a:ext uri="{FF2B5EF4-FFF2-40B4-BE49-F238E27FC236}">
              <a16:creationId xmlns:a16="http://schemas.microsoft.com/office/drawing/2014/main" id="{8E9EA802-86AA-4C6C-BB54-EADC0DE50A6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81230</xdr:rowOff>
    </xdr:to>
    <xdr:pic>
      <xdr:nvPicPr>
        <xdr:cNvPr id="7342" name="Imagem 7341">
          <a:extLst>
            <a:ext uri="{FF2B5EF4-FFF2-40B4-BE49-F238E27FC236}">
              <a16:creationId xmlns:a16="http://schemas.microsoft.com/office/drawing/2014/main" id="{8FF7BD99-A1FC-4FA7-A473-06FC17A6276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343" name="Imagem 7342">
          <a:extLst>
            <a:ext uri="{FF2B5EF4-FFF2-40B4-BE49-F238E27FC236}">
              <a16:creationId xmlns:a16="http://schemas.microsoft.com/office/drawing/2014/main" id="{DE890158-398C-44E3-9F21-E655B405AFB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344" name="Imagem 7343">
          <a:extLst>
            <a:ext uri="{FF2B5EF4-FFF2-40B4-BE49-F238E27FC236}">
              <a16:creationId xmlns:a16="http://schemas.microsoft.com/office/drawing/2014/main" id="{9F495CB1-5D18-4350-8F08-0FDEAEBE539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345" name="Imagem 7344">
          <a:extLst>
            <a:ext uri="{FF2B5EF4-FFF2-40B4-BE49-F238E27FC236}">
              <a16:creationId xmlns:a16="http://schemas.microsoft.com/office/drawing/2014/main" id="{63FC48F2-3CFF-4F95-BBEC-B46A4B99495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346" name="Imagem 7345">
          <a:extLst>
            <a:ext uri="{FF2B5EF4-FFF2-40B4-BE49-F238E27FC236}">
              <a16:creationId xmlns:a16="http://schemas.microsoft.com/office/drawing/2014/main" id="{B36290B7-C379-44D7-B580-EC3B8A3BDED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195943</xdr:rowOff>
    </xdr:to>
    <xdr:pic>
      <xdr:nvPicPr>
        <xdr:cNvPr id="7347" name="Imagem 7346">
          <a:extLst>
            <a:ext uri="{FF2B5EF4-FFF2-40B4-BE49-F238E27FC236}">
              <a16:creationId xmlns:a16="http://schemas.microsoft.com/office/drawing/2014/main" id="{D979BA1D-FB9D-4E30-8326-4D6EF08714E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77696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196891</xdr:rowOff>
    </xdr:to>
    <xdr:pic>
      <xdr:nvPicPr>
        <xdr:cNvPr id="7348" name="Imagem 7347">
          <a:extLst>
            <a:ext uri="{FF2B5EF4-FFF2-40B4-BE49-F238E27FC236}">
              <a16:creationId xmlns:a16="http://schemas.microsoft.com/office/drawing/2014/main" id="{5E116B38-B7B0-4EF3-99D6-2843603C88E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7779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85725</xdr:rowOff>
    </xdr:to>
    <xdr:pic>
      <xdr:nvPicPr>
        <xdr:cNvPr id="7349" name="Imagem 7348">
          <a:extLst>
            <a:ext uri="{FF2B5EF4-FFF2-40B4-BE49-F238E27FC236}">
              <a16:creationId xmlns:a16="http://schemas.microsoft.com/office/drawing/2014/main" id="{81C5FEB6-46F2-4E12-B823-F40652281DB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81230</xdr:rowOff>
    </xdr:to>
    <xdr:pic>
      <xdr:nvPicPr>
        <xdr:cNvPr id="7350" name="Imagem 7349">
          <a:extLst>
            <a:ext uri="{FF2B5EF4-FFF2-40B4-BE49-F238E27FC236}">
              <a16:creationId xmlns:a16="http://schemas.microsoft.com/office/drawing/2014/main" id="{E01458C9-509B-4722-A8C9-202A422DDE0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351" name="Imagem 7350">
          <a:extLst>
            <a:ext uri="{FF2B5EF4-FFF2-40B4-BE49-F238E27FC236}">
              <a16:creationId xmlns:a16="http://schemas.microsoft.com/office/drawing/2014/main" id="{768FB0A0-453B-4CE4-80CE-092BAC8600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352" name="Imagem 7351">
          <a:extLst>
            <a:ext uri="{FF2B5EF4-FFF2-40B4-BE49-F238E27FC236}">
              <a16:creationId xmlns:a16="http://schemas.microsoft.com/office/drawing/2014/main" id="{C18BB5AC-3295-41BD-9020-9BF678ADFD3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353" name="Imagem 7352">
          <a:extLst>
            <a:ext uri="{FF2B5EF4-FFF2-40B4-BE49-F238E27FC236}">
              <a16:creationId xmlns:a16="http://schemas.microsoft.com/office/drawing/2014/main" id="{EF2220D8-6D0C-4E9F-9788-04749D02BB8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354" name="Imagem 7353">
          <a:extLst>
            <a:ext uri="{FF2B5EF4-FFF2-40B4-BE49-F238E27FC236}">
              <a16:creationId xmlns:a16="http://schemas.microsoft.com/office/drawing/2014/main" id="{4D8DDCA4-3D87-4E3D-B668-94F53491659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195943</xdr:rowOff>
    </xdr:to>
    <xdr:pic>
      <xdr:nvPicPr>
        <xdr:cNvPr id="7355" name="Imagem 7354">
          <a:extLst>
            <a:ext uri="{FF2B5EF4-FFF2-40B4-BE49-F238E27FC236}">
              <a16:creationId xmlns:a16="http://schemas.microsoft.com/office/drawing/2014/main" id="{1B053393-B1B1-4AF2-8BE1-43FF301B0A5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77696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196891</xdr:rowOff>
    </xdr:to>
    <xdr:pic>
      <xdr:nvPicPr>
        <xdr:cNvPr id="7356" name="Imagem 7355">
          <a:extLst>
            <a:ext uri="{FF2B5EF4-FFF2-40B4-BE49-F238E27FC236}">
              <a16:creationId xmlns:a16="http://schemas.microsoft.com/office/drawing/2014/main" id="{277CFEFF-52AC-4299-B57B-97ED1F9740F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7779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85725</xdr:rowOff>
    </xdr:to>
    <xdr:pic>
      <xdr:nvPicPr>
        <xdr:cNvPr id="7357" name="Imagem 7356">
          <a:extLst>
            <a:ext uri="{FF2B5EF4-FFF2-40B4-BE49-F238E27FC236}">
              <a16:creationId xmlns:a16="http://schemas.microsoft.com/office/drawing/2014/main" id="{D0E53D84-B18A-4D6D-A70F-71CD0BEF8BA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81230</xdr:rowOff>
    </xdr:to>
    <xdr:pic>
      <xdr:nvPicPr>
        <xdr:cNvPr id="7358" name="Imagem 7357">
          <a:extLst>
            <a:ext uri="{FF2B5EF4-FFF2-40B4-BE49-F238E27FC236}">
              <a16:creationId xmlns:a16="http://schemas.microsoft.com/office/drawing/2014/main" id="{C787DDE2-23A3-42C0-998A-94C2206A364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359" name="Imagem 7358">
          <a:extLst>
            <a:ext uri="{FF2B5EF4-FFF2-40B4-BE49-F238E27FC236}">
              <a16:creationId xmlns:a16="http://schemas.microsoft.com/office/drawing/2014/main" id="{90D681B8-A751-4FE3-88E5-17599500323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360" name="Imagem 7359">
          <a:extLst>
            <a:ext uri="{FF2B5EF4-FFF2-40B4-BE49-F238E27FC236}">
              <a16:creationId xmlns:a16="http://schemas.microsoft.com/office/drawing/2014/main" id="{578466F9-3A7F-4045-BB67-58F430598BD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361" name="Imagem 7360">
          <a:extLst>
            <a:ext uri="{FF2B5EF4-FFF2-40B4-BE49-F238E27FC236}">
              <a16:creationId xmlns:a16="http://schemas.microsoft.com/office/drawing/2014/main" id="{F8D5BB07-FD9B-4451-B70E-35C26FFA09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362" name="Imagem 7361">
          <a:extLst>
            <a:ext uri="{FF2B5EF4-FFF2-40B4-BE49-F238E27FC236}">
              <a16:creationId xmlns:a16="http://schemas.microsoft.com/office/drawing/2014/main" id="{D7368DCD-98C6-45B2-A44E-33D70B9A20A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195943</xdr:rowOff>
    </xdr:to>
    <xdr:pic>
      <xdr:nvPicPr>
        <xdr:cNvPr id="7363" name="Imagem 7362">
          <a:extLst>
            <a:ext uri="{FF2B5EF4-FFF2-40B4-BE49-F238E27FC236}">
              <a16:creationId xmlns:a16="http://schemas.microsoft.com/office/drawing/2014/main" id="{A894F9D5-EDE6-47A4-943A-2BDE83A95B9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77696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196891</xdr:rowOff>
    </xdr:to>
    <xdr:pic>
      <xdr:nvPicPr>
        <xdr:cNvPr id="7364" name="Imagem 7363">
          <a:extLst>
            <a:ext uri="{FF2B5EF4-FFF2-40B4-BE49-F238E27FC236}">
              <a16:creationId xmlns:a16="http://schemas.microsoft.com/office/drawing/2014/main" id="{946844D0-902D-4C65-B40B-F242B7E3E26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7779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85725</xdr:rowOff>
    </xdr:to>
    <xdr:pic>
      <xdr:nvPicPr>
        <xdr:cNvPr id="7365" name="Imagem 7364">
          <a:extLst>
            <a:ext uri="{FF2B5EF4-FFF2-40B4-BE49-F238E27FC236}">
              <a16:creationId xmlns:a16="http://schemas.microsoft.com/office/drawing/2014/main" id="{6EFC7291-0E4D-44C6-BAA3-66F5496E7EB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81230</xdr:rowOff>
    </xdr:to>
    <xdr:pic>
      <xdr:nvPicPr>
        <xdr:cNvPr id="7366" name="Imagem 7365">
          <a:extLst>
            <a:ext uri="{FF2B5EF4-FFF2-40B4-BE49-F238E27FC236}">
              <a16:creationId xmlns:a16="http://schemas.microsoft.com/office/drawing/2014/main" id="{C3262668-D622-43CE-BE57-394FEE4B9BC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367" name="Imagem 7366">
          <a:extLst>
            <a:ext uri="{FF2B5EF4-FFF2-40B4-BE49-F238E27FC236}">
              <a16:creationId xmlns:a16="http://schemas.microsoft.com/office/drawing/2014/main" id="{27A45D9E-871B-40DE-992E-91F580CD92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368" name="Imagem 7367">
          <a:extLst>
            <a:ext uri="{FF2B5EF4-FFF2-40B4-BE49-F238E27FC236}">
              <a16:creationId xmlns:a16="http://schemas.microsoft.com/office/drawing/2014/main" id="{1FC4F0D9-CD11-450D-A7FF-134D76A5282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369" name="Imagem 7368">
          <a:extLst>
            <a:ext uri="{FF2B5EF4-FFF2-40B4-BE49-F238E27FC236}">
              <a16:creationId xmlns:a16="http://schemas.microsoft.com/office/drawing/2014/main" id="{0B402882-E2E9-4B5F-AE43-B8353A7ADD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370" name="Imagem 7369">
          <a:extLst>
            <a:ext uri="{FF2B5EF4-FFF2-40B4-BE49-F238E27FC236}">
              <a16:creationId xmlns:a16="http://schemas.microsoft.com/office/drawing/2014/main" id="{BEA5BED4-A908-4D2D-B8CD-2BC4D01ECD2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200025</xdr:rowOff>
    </xdr:to>
    <xdr:pic>
      <xdr:nvPicPr>
        <xdr:cNvPr id="7371" name="Imagem 7370">
          <a:extLst>
            <a:ext uri="{FF2B5EF4-FFF2-40B4-BE49-F238E27FC236}">
              <a16:creationId xmlns:a16="http://schemas.microsoft.com/office/drawing/2014/main" id="{FB62C8A6-ACA2-4C21-84DD-FF4992F20BD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119330</xdr:rowOff>
    </xdr:to>
    <xdr:pic>
      <xdr:nvPicPr>
        <xdr:cNvPr id="7372" name="Imagem 7371">
          <a:extLst>
            <a:ext uri="{FF2B5EF4-FFF2-40B4-BE49-F238E27FC236}">
              <a16:creationId xmlns:a16="http://schemas.microsoft.com/office/drawing/2014/main" id="{3073F21A-4A72-4618-987C-21EA4BCF0D5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85725</xdr:rowOff>
    </xdr:to>
    <xdr:pic>
      <xdr:nvPicPr>
        <xdr:cNvPr id="7373" name="Imagem 7372">
          <a:extLst>
            <a:ext uri="{FF2B5EF4-FFF2-40B4-BE49-F238E27FC236}">
              <a16:creationId xmlns:a16="http://schemas.microsoft.com/office/drawing/2014/main" id="{52A814C4-4F6D-454B-AD3F-62DAAB78BB9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81230</xdr:rowOff>
    </xdr:to>
    <xdr:pic>
      <xdr:nvPicPr>
        <xdr:cNvPr id="7374" name="Imagem 7373">
          <a:extLst>
            <a:ext uri="{FF2B5EF4-FFF2-40B4-BE49-F238E27FC236}">
              <a16:creationId xmlns:a16="http://schemas.microsoft.com/office/drawing/2014/main" id="{4CFBC72C-4BFD-499B-BED2-77EBE0D1912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375" name="Imagem 7374">
          <a:extLst>
            <a:ext uri="{FF2B5EF4-FFF2-40B4-BE49-F238E27FC236}">
              <a16:creationId xmlns:a16="http://schemas.microsoft.com/office/drawing/2014/main" id="{DAFCB9BB-11A5-4E75-B91B-8D04289DD97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376" name="Imagem 7375">
          <a:extLst>
            <a:ext uri="{FF2B5EF4-FFF2-40B4-BE49-F238E27FC236}">
              <a16:creationId xmlns:a16="http://schemas.microsoft.com/office/drawing/2014/main" id="{3BC7886B-A551-4FE6-B560-84D3AA2466E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377" name="Imagem 7376">
          <a:extLst>
            <a:ext uri="{FF2B5EF4-FFF2-40B4-BE49-F238E27FC236}">
              <a16:creationId xmlns:a16="http://schemas.microsoft.com/office/drawing/2014/main" id="{EF4ED7DB-89E2-4C81-9414-2B5C4F4D4E1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378" name="Imagem 7377">
          <a:extLst>
            <a:ext uri="{FF2B5EF4-FFF2-40B4-BE49-F238E27FC236}">
              <a16:creationId xmlns:a16="http://schemas.microsoft.com/office/drawing/2014/main" id="{53E1EAD1-A27D-4464-8E51-85BA3BDEBA7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200025</xdr:rowOff>
    </xdr:to>
    <xdr:pic>
      <xdr:nvPicPr>
        <xdr:cNvPr id="7379" name="Imagem 7378">
          <a:extLst>
            <a:ext uri="{FF2B5EF4-FFF2-40B4-BE49-F238E27FC236}">
              <a16:creationId xmlns:a16="http://schemas.microsoft.com/office/drawing/2014/main" id="{79421BF8-B580-49A6-865D-FD8D6C0BCA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119330</xdr:rowOff>
    </xdr:to>
    <xdr:pic>
      <xdr:nvPicPr>
        <xdr:cNvPr id="7380" name="Imagem 7379">
          <a:extLst>
            <a:ext uri="{FF2B5EF4-FFF2-40B4-BE49-F238E27FC236}">
              <a16:creationId xmlns:a16="http://schemas.microsoft.com/office/drawing/2014/main" id="{3471324E-2F44-48AC-A57A-8F71895F702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85725</xdr:rowOff>
    </xdr:to>
    <xdr:pic>
      <xdr:nvPicPr>
        <xdr:cNvPr id="7381" name="Imagem 7380">
          <a:extLst>
            <a:ext uri="{FF2B5EF4-FFF2-40B4-BE49-F238E27FC236}">
              <a16:creationId xmlns:a16="http://schemas.microsoft.com/office/drawing/2014/main" id="{24E6C8D2-6D1E-4286-8CA2-0E909234FA2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81230</xdr:rowOff>
    </xdr:to>
    <xdr:pic>
      <xdr:nvPicPr>
        <xdr:cNvPr id="7382" name="Imagem 7381">
          <a:extLst>
            <a:ext uri="{FF2B5EF4-FFF2-40B4-BE49-F238E27FC236}">
              <a16:creationId xmlns:a16="http://schemas.microsoft.com/office/drawing/2014/main" id="{74D809F4-5CBA-42F6-9E11-4500C172D24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383" name="Imagem 7382">
          <a:extLst>
            <a:ext uri="{FF2B5EF4-FFF2-40B4-BE49-F238E27FC236}">
              <a16:creationId xmlns:a16="http://schemas.microsoft.com/office/drawing/2014/main" id="{AF885C53-CF56-487E-A9D7-4EC8CF0A77B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384" name="Imagem 7383">
          <a:extLst>
            <a:ext uri="{FF2B5EF4-FFF2-40B4-BE49-F238E27FC236}">
              <a16:creationId xmlns:a16="http://schemas.microsoft.com/office/drawing/2014/main" id="{263913C7-6C5E-4B5D-A4A3-33EEDACA4F5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385" name="Imagem 7384">
          <a:extLst>
            <a:ext uri="{FF2B5EF4-FFF2-40B4-BE49-F238E27FC236}">
              <a16:creationId xmlns:a16="http://schemas.microsoft.com/office/drawing/2014/main" id="{A92CD9E5-0392-4C1C-9860-ABFBE8E10F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386" name="Imagem 7385">
          <a:extLst>
            <a:ext uri="{FF2B5EF4-FFF2-40B4-BE49-F238E27FC236}">
              <a16:creationId xmlns:a16="http://schemas.microsoft.com/office/drawing/2014/main" id="{25AE0392-9961-49FD-BA85-B867B054477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200025</xdr:rowOff>
    </xdr:to>
    <xdr:pic>
      <xdr:nvPicPr>
        <xdr:cNvPr id="7387" name="Imagem 7386">
          <a:extLst>
            <a:ext uri="{FF2B5EF4-FFF2-40B4-BE49-F238E27FC236}">
              <a16:creationId xmlns:a16="http://schemas.microsoft.com/office/drawing/2014/main" id="{16E75EC8-3758-4ABA-90D5-6DE8693ED92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119330</xdr:rowOff>
    </xdr:to>
    <xdr:pic>
      <xdr:nvPicPr>
        <xdr:cNvPr id="7388" name="Imagem 7387">
          <a:extLst>
            <a:ext uri="{FF2B5EF4-FFF2-40B4-BE49-F238E27FC236}">
              <a16:creationId xmlns:a16="http://schemas.microsoft.com/office/drawing/2014/main" id="{09E4BFDA-5F77-4E3C-B3ED-655151F338C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85725</xdr:rowOff>
    </xdr:to>
    <xdr:pic>
      <xdr:nvPicPr>
        <xdr:cNvPr id="7389" name="Imagem 7388">
          <a:extLst>
            <a:ext uri="{FF2B5EF4-FFF2-40B4-BE49-F238E27FC236}">
              <a16:creationId xmlns:a16="http://schemas.microsoft.com/office/drawing/2014/main" id="{53374751-7052-47E1-B928-A81AF395124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81230</xdr:rowOff>
    </xdr:to>
    <xdr:pic>
      <xdr:nvPicPr>
        <xdr:cNvPr id="7390" name="Imagem 7389">
          <a:extLst>
            <a:ext uri="{FF2B5EF4-FFF2-40B4-BE49-F238E27FC236}">
              <a16:creationId xmlns:a16="http://schemas.microsoft.com/office/drawing/2014/main" id="{3329F87B-318D-448A-960D-BC34CD4782F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391" name="Imagem 7390">
          <a:extLst>
            <a:ext uri="{FF2B5EF4-FFF2-40B4-BE49-F238E27FC236}">
              <a16:creationId xmlns:a16="http://schemas.microsoft.com/office/drawing/2014/main" id="{0F5F9669-232C-495D-BD44-75EF21BB642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392" name="Imagem 7391">
          <a:extLst>
            <a:ext uri="{FF2B5EF4-FFF2-40B4-BE49-F238E27FC236}">
              <a16:creationId xmlns:a16="http://schemas.microsoft.com/office/drawing/2014/main" id="{B7B7DD89-A4A3-4F48-954D-0D519880AA9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393" name="Imagem 7392">
          <a:extLst>
            <a:ext uri="{FF2B5EF4-FFF2-40B4-BE49-F238E27FC236}">
              <a16:creationId xmlns:a16="http://schemas.microsoft.com/office/drawing/2014/main" id="{F4AAC48E-D4D2-4E3F-A39B-E640B2B960F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394" name="Imagem 7393">
          <a:extLst>
            <a:ext uri="{FF2B5EF4-FFF2-40B4-BE49-F238E27FC236}">
              <a16:creationId xmlns:a16="http://schemas.microsoft.com/office/drawing/2014/main" id="{00F254D9-5B8F-4011-A9F2-DC65DF85D33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200025</xdr:rowOff>
    </xdr:to>
    <xdr:pic>
      <xdr:nvPicPr>
        <xdr:cNvPr id="7395" name="Imagem 7394">
          <a:extLst>
            <a:ext uri="{FF2B5EF4-FFF2-40B4-BE49-F238E27FC236}">
              <a16:creationId xmlns:a16="http://schemas.microsoft.com/office/drawing/2014/main" id="{11F51610-936B-432A-B9C8-816CA0EB8EB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119330</xdr:rowOff>
    </xdr:to>
    <xdr:pic>
      <xdr:nvPicPr>
        <xdr:cNvPr id="7396" name="Imagem 7395">
          <a:extLst>
            <a:ext uri="{FF2B5EF4-FFF2-40B4-BE49-F238E27FC236}">
              <a16:creationId xmlns:a16="http://schemas.microsoft.com/office/drawing/2014/main" id="{0A10942F-B5B4-4FAE-86FC-BB3B37C6CD0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85725</xdr:rowOff>
    </xdr:to>
    <xdr:pic>
      <xdr:nvPicPr>
        <xdr:cNvPr id="7397" name="Imagem 7396">
          <a:extLst>
            <a:ext uri="{FF2B5EF4-FFF2-40B4-BE49-F238E27FC236}">
              <a16:creationId xmlns:a16="http://schemas.microsoft.com/office/drawing/2014/main" id="{40F21088-36E5-44D5-8977-E75D47C709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81230</xdr:rowOff>
    </xdr:to>
    <xdr:pic>
      <xdr:nvPicPr>
        <xdr:cNvPr id="7398" name="Imagem 7397">
          <a:extLst>
            <a:ext uri="{FF2B5EF4-FFF2-40B4-BE49-F238E27FC236}">
              <a16:creationId xmlns:a16="http://schemas.microsoft.com/office/drawing/2014/main" id="{B0635FF4-A9AD-43C8-9F6B-334BAA76FA1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399" name="Imagem 7398">
          <a:extLst>
            <a:ext uri="{FF2B5EF4-FFF2-40B4-BE49-F238E27FC236}">
              <a16:creationId xmlns:a16="http://schemas.microsoft.com/office/drawing/2014/main" id="{4D3F2411-D4B0-4838-A7D8-CDD1A1FA5C2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400" name="Imagem 7399">
          <a:extLst>
            <a:ext uri="{FF2B5EF4-FFF2-40B4-BE49-F238E27FC236}">
              <a16:creationId xmlns:a16="http://schemas.microsoft.com/office/drawing/2014/main" id="{67738136-002B-4445-863B-D55AB4D1B95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401" name="Imagem 7400">
          <a:extLst>
            <a:ext uri="{FF2B5EF4-FFF2-40B4-BE49-F238E27FC236}">
              <a16:creationId xmlns:a16="http://schemas.microsoft.com/office/drawing/2014/main" id="{B654BEE8-D9E8-406F-A5A6-A72D31F6D29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402" name="Imagem 7401">
          <a:extLst>
            <a:ext uri="{FF2B5EF4-FFF2-40B4-BE49-F238E27FC236}">
              <a16:creationId xmlns:a16="http://schemas.microsoft.com/office/drawing/2014/main" id="{5A832E77-1988-4CB3-8EA5-4BE9513CDD2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200025</xdr:rowOff>
    </xdr:to>
    <xdr:pic>
      <xdr:nvPicPr>
        <xdr:cNvPr id="7403" name="Imagem 7402">
          <a:extLst>
            <a:ext uri="{FF2B5EF4-FFF2-40B4-BE49-F238E27FC236}">
              <a16:creationId xmlns:a16="http://schemas.microsoft.com/office/drawing/2014/main" id="{58482B6A-1993-4FE2-9B68-968A8A961AB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119330</xdr:rowOff>
    </xdr:to>
    <xdr:pic>
      <xdr:nvPicPr>
        <xdr:cNvPr id="7404" name="Imagem 7403">
          <a:extLst>
            <a:ext uri="{FF2B5EF4-FFF2-40B4-BE49-F238E27FC236}">
              <a16:creationId xmlns:a16="http://schemas.microsoft.com/office/drawing/2014/main" id="{58883BE3-CEE2-47C2-9C95-5553EAB975D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85725</xdr:rowOff>
    </xdr:to>
    <xdr:pic>
      <xdr:nvPicPr>
        <xdr:cNvPr id="7405" name="Imagem 7404">
          <a:extLst>
            <a:ext uri="{FF2B5EF4-FFF2-40B4-BE49-F238E27FC236}">
              <a16:creationId xmlns:a16="http://schemas.microsoft.com/office/drawing/2014/main" id="{2B75A7DF-9161-4B4B-94E9-518D40B01AF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81230</xdr:rowOff>
    </xdr:to>
    <xdr:pic>
      <xdr:nvPicPr>
        <xdr:cNvPr id="7406" name="Imagem 7405">
          <a:extLst>
            <a:ext uri="{FF2B5EF4-FFF2-40B4-BE49-F238E27FC236}">
              <a16:creationId xmlns:a16="http://schemas.microsoft.com/office/drawing/2014/main" id="{BB5B25A3-3B6F-4630-B230-7B17C6BEC36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407" name="Imagem 7406">
          <a:extLst>
            <a:ext uri="{FF2B5EF4-FFF2-40B4-BE49-F238E27FC236}">
              <a16:creationId xmlns:a16="http://schemas.microsoft.com/office/drawing/2014/main" id="{85145A73-CBFC-4B4D-9CFB-8BD94FB6A48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408" name="Imagem 7407">
          <a:extLst>
            <a:ext uri="{FF2B5EF4-FFF2-40B4-BE49-F238E27FC236}">
              <a16:creationId xmlns:a16="http://schemas.microsoft.com/office/drawing/2014/main" id="{EC60C7E4-737D-4E9E-944E-ACA9DA8F3CE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409" name="Imagem 7408">
          <a:extLst>
            <a:ext uri="{FF2B5EF4-FFF2-40B4-BE49-F238E27FC236}">
              <a16:creationId xmlns:a16="http://schemas.microsoft.com/office/drawing/2014/main" id="{71039523-B789-4EB5-BF40-1C54B708D54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410" name="Imagem 7409">
          <a:extLst>
            <a:ext uri="{FF2B5EF4-FFF2-40B4-BE49-F238E27FC236}">
              <a16:creationId xmlns:a16="http://schemas.microsoft.com/office/drawing/2014/main" id="{AD3E294D-8645-402B-9A62-2F906030E35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200025</xdr:rowOff>
    </xdr:to>
    <xdr:pic>
      <xdr:nvPicPr>
        <xdr:cNvPr id="7411" name="Imagem 7410">
          <a:extLst>
            <a:ext uri="{FF2B5EF4-FFF2-40B4-BE49-F238E27FC236}">
              <a16:creationId xmlns:a16="http://schemas.microsoft.com/office/drawing/2014/main" id="{4221D11E-C9C9-4F59-BE4D-58AC681668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119330</xdr:rowOff>
    </xdr:to>
    <xdr:pic>
      <xdr:nvPicPr>
        <xdr:cNvPr id="7412" name="Imagem 7411">
          <a:extLst>
            <a:ext uri="{FF2B5EF4-FFF2-40B4-BE49-F238E27FC236}">
              <a16:creationId xmlns:a16="http://schemas.microsoft.com/office/drawing/2014/main" id="{16EAC4FB-9685-4090-BE91-4E2B77A0820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85725</xdr:rowOff>
    </xdr:to>
    <xdr:pic>
      <xdr:nvPicPr>
        <xdr:cNvPr id="7413" name="Imagem 7412">
          <a:extLst>
            <a:ext uri="{FF2B5EF4-FFF2-40B4-BE49-F238E27FC236}">
              <a16:creationId xmlns:a16="http://schemas.microsoft.com/office/drawing/2014/main" id="{3B127670-BA3D-40E7-B02A-FA0611CCD8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81230</xdr:rowOff>
    </xdr:to>
    <xdr:pic>
      <xdr:nvPicPr>
        <xdr:cNvPr id="7414" name="Imagem 7413">
          <a:extLst>
            <a:ext uri="{FF2B5EF4-FFF2-40B4-BE49-F238E27FC236}">
              <a16:creationId xmlns:a16="http://schemas.microsoft.com/office/drawing/2014/main" id="{0A895676-32D3-4748-AC9A-8F359F16F8B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415" name="Imagem 7414">
          <a:extLst>
            <a:ext uri="{FF2B5EF4-FFF2-40B4-BE49-F238E27FC236}">
              <a16:creationId xmlns:a16="http://schemas.microsoft.com/office/drawing/2014/main" id="{D1CCC051-50FB-42E5-A63A-463612B276A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416" name="Imagem 7415">
          <a:extLst>
            <a:ext uri="{FF2B5EF4-FFF2-40B4-BE49-F238E27FC236}">
              <a16:creationId xmlns:a16="http://schemas.microsoft.com/office/drawing/2014/main" id="{95B44DB6-3051-4BDD-8B89-8FBF3ED656A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417" name="Imagem 7416">
          <a:extLst>
            <a:ext uri="{FF2B5EF4-FFF2-40B4-BE49-F238E27FC236}">
              <a16:creationId xmlns:a16="http://schemas.microsoft.com/office/drawing/2014/main" id="{A1FA8833-39D4-475D-A07C-F2E4DB4F87D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418" name="Imagem 7417">
          <a:extLst>
            <a:ext uri="{FF2B5EF4-FFF2-40B4-BE49-F238E27FC236}">
              <a16:creationId xmlns:a16="http://schemas.microsoft.com/office/drawing/2014/main" id="{EE36E071-6A0E-4A1B-8C49-1BFE94ADD6A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200025</xdr:rowOff>
    </xdr:to>
    <xdr:pic>
      <xdr:nvPicPr>
        <xdr:cNvPr id="7419" name="Imagem 7418">
          <a:extLst>
            <a:ext uri="{FF2B5EF4-FFF2-40B4-BE49-F238E27FC236}">
              <a16:creationId xmlns:a16="http://schemas.microsoft.com/office/drawing/2014/main" id="{0ACD79B8-F163-4B8B-B16A-6D9B232786C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119330</xdr:rowOff>
    </xdr:to>
    <xdr:pic>
      <xdr:nvPicPr>
        <xdr:cNvPr id="7420" name="Imagem 7419">
          <a:extLst>
            <a:ext uri="{FF2B5EF4-FFF2-40B4-BE49-F238E27FC236}">
              <a16:creationId xmlns:a16="http://schemas.microsoft.com/office/drawing/2014/main" id="{E7496B4A-93E5-416E-9927-7F83F06F34E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85725</xdr:rowOff>
    </xdr:to>
    <xdr:pic>
      <xdr:nvPicPr>
        <xdr:cNvPr id="7421" name="Imagem 7420">
          <a:extLst>
            <a:ext uri="{FF2B5EF4-FFF2-40B4-BE49-F238E27FC236}">
              <a16:creationId xmlns:a16="http://schemas.microsoft.com/office/drawing/2014/main" id="{0BD292F0-C922-4332-8C1E-7A3608B48FE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81230</xdr:rowOff>
    </xdr:to>
    <xdr:pic>
      <xdr:nvPicPr>
        <xdr:cNvPr id="7422" name="Imagem 7421">
          <a:extLst>
            <a:ext uri="{FF2B5EF4-FFF2-40B4-BE49-F238E27FC236}">
              <a16:creationId xmlns:a16="http://schemas.microsoft.com/office/drawing/2014/main" id="{00A3E300-D2CB-4BD5-8847-EC48679BCAA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423" name="Imagem 7422">
          <a:extLst>
            <a:ext uri="{FF2B5EF4-FFF2-40B4-BE49-F238E27FC236}">
              <a16:creationId xmlns:a16="http://schemas.microsoft.com/office/drawing/2014/main" id="{618F077D-ACD8-41FB-A77A-9BEFDD2FE24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424" name="Imagem 7423">
          <a:extLst>
            <a:ext uri="{FF2B5EF4-FFF2-40B4-BE49-F238E27FC236}">
              <a16:creationId xmlns:a16="http://schemas.microsoft.com/office/drawing/2014/main" id="{EA9EBD60-0735-4DD4-A6C1-321B9731012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425" name="Imagem 7424">
          <a:extLst>
            <a:ext uri="{FF2B5EF4-FFF2-40B4-BE49-F238E27FC236}">
              <a16:creationId xmlns:a16="http://schemas.microsoft.com/office/drawing/2014/main" id="{C54338CF-230D-43ED-A975-FA57EE467C3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426" name="Imagem 7425">
          <a:extLst>
            <a:ext uri="{FF2B5EF4-FFF2-40B4-BE49-F238E27FC236}">
              <a16:creationId xmlns:a16="http://schemas.microsoft.com/office/drawing/2014/main" id="{34FB67CE-B5C3-45AA-9190-E8E5478E034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200025</xdr:rowOff>
    </xdr:to>
    <xdr:pic>
      <xdr:nvPicPr>
        <xdr:cNvPr id="7427" name="Imagem 7426">
          <a:extLst>
            <a:ext uri="{FF2B5EF4-FFF2-40B4-BE49-F238E27FC236}">
              <a16:creationId xmlns:a16="http://schemas.microsoft.com/office/drawing/2014/main" id="{123F1E27-630F-45B6-B6E2-65E2734C4E8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119330</xdr:rowOff>
    </xdr:to>
    <xdr:pic>
      <xdr:nvPicPr>
        <xdr:cNvPr id="7428" name="Imagem 7427">
          <a:extLst>
            <a:ext uri="{FF2B5EF4-FFF2-40B4-BE49-F238E27FC236}">
              <a16:creationId xmlns:a16="http://schemas.microsoft.com/office/drawing/2014/main" id="{7F06341D-6A02-471E-A049-15180180D5B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85725</xdr:rowOff>
    </xdr:to>
    <xdr:pic>
      <xdr:nvPicPr>
        <xdr:cNvPr id="7429" name="Imagem 7428">
          <a:extLst>
            <a:ext uri="{FF2B5EF4-FFF2-40B4-BE49-F238E27FC236}">
              <a16:creationId xmlns:a16="http://schemas.microsoft.com/office/drawing/2014/main" id="{5915372D-2952-47BE-A9D2-93BC4B1896E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81230</xdr:rowOff>
    </xdr:to>
    <xdr:pic>
      <xdr:nvPicPr>
        <xdr:cNvPr id="7430" name="Imagem 7429">
          <a:extLst>
            <a:ext uri="{FF2B5EF4-FFF2-40B4-BE49-F238E27FC236}">
              <a16:creationId xmlns:a16="http://schemas.microsoft.com/office/drawing/2014/main" id="{BDE09332-1CE4-47E5-8BDB-21D01F6A4D8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431" name="Imagem 7430">
          <a:extLst>
            <a:ext uri="{FF2B5EF4-FFF2-40B4-BE49-F238E27FC236}">
              <a16:creationId xmlns:a16="http://schemas.microsoft.com/office/drawing/2014/main" id="{91E3790B-7E00-4B81-A23F-E5E569D5933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432" name="Imagem 7431">
          <a:extLst>
            <a:ext uri="{FF2B5EF4-FFF2-40B4-BE49-F238E27FC236}">
              <a16:creationId xmlns:a16="http://schemas.microsoft.com/office/drawing/2014/main" id="{9C76CE3D-D97B-4457-BA95-19A36F7C8B8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433" name="Imagem 7432">
          <a:extLst>
            <a:ext uri="{FF2B5EF4-FFF2-40B4-BE49-F238E27FC236}">
              <a16:creationId xmlns:a16="http://schemas.microsoft.com/office/drawing/2014/main" id="{6F8596BD-172C-4691-9F48-10B09126BE5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434" name="Imagem 7433">
          <a:extLst>
            <a:ext uri="{FF2B5EF4-FFF2-40B4-BE49-F238E27FC236}">
              <a16:creationId xmlns:a16="http://schemas.microsoft.com/office/drawing/2014/main" id="{6AE7DC92-A0CC-4B33-AB0E-AD609861882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200025</xdr:rowOff>
    </xdr:to>
    <xdr:pic>
      <xdr:nvPicPr>
        <xdr:cNvPr id="7435" name="Imagem 7434">
          <a:extLst>
            <a:ext uri="{FF2B5EF4-FFF2-40B4-BE49-F238E27FC236}">
              <a16:creationId xmlns:a16="http://schemas.microsoft.com/office/drawing/2014/main" id="{4EC83270-A284-46F2-8D82-2091F4D035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119330</xdr:rowOff>
    </xdr:to>
    <xdr:pic>
      <xdr:nvPicPr>
        <xdr:cNvPr id="7436" name="Imagem 7435">
          <a:extLst>
            <a:ext uri="{FF2B5EF4-FFF2-40B4-BE49-F238E27FC236}">
              <a16:creationId xmlns:a16="http://schemas.microsoft.com/office/drawing/2014/main" id="{2D49489B-0B24-46D1-AF3D-6F7BB6FD608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85725</xdr:rowOff>
    </xdr:to>
    <xdr:pic>
      <xdr:nvPicPr>
        <xdr:cNvPr id="7437" name="Imagem 7436">
          <a:extLst>
            <a:ext uri="{FF2B5EF4-FFF2-40B4-BE49-F238E27FC236}">
              <a16:creationId xmlns:a16="http://schemas.microsoft.com/office/drawing/2014/main" id="{D2A468B1-6B50-4378-860F-BDB67301CB4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81230</xdr:rowOff>
    </xdr:to>
    <xdr:pic>
      <xdr:nvPicPr>
        <xdr:cNvPr id="7438" name="Imagem 7437">
          <a:extLst>
            <a:ext uri="{FF2B5EF4-FFF2-40B4-BE49-F238E27FC236}">
              <a16:creationId xmlns:a16="http://schemas.microsoft.com/office/drawing/2014/main" id="{041F94E6-A2D6-4D3C-892D-2BD89627452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439" name="Imagem 7438">
          <a:extLst>
            <a:ext uri="{FF2B5EF4-FFF2-40B4-BE49-F238E27FC236}">
              <a16:creationId xmlns:a16="http://schemas.microsoft.com/office/drawing/2014/main" id="{1677D1F7-A639-4773-81A1-2EAA1D5CBBC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440" name="Imagem 7439">
          <a:extLst>
            <a:ext uri="{FF2B5EF4-FFF2-40B4-BE49-F238E27FC236}">
              <a16:creationId xmlns:a16="http://schemas.microsoft.com/office/drawing/2014/main" id="{A94AE9EA-CDE6-4AAB-A9C4-00C44998F1F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441" name="Imagem 7440">
          <a:extLst>
            <a:ext uri="{FF2B5EF4-FFF2-40B4-BE49-F238E27FC236}">
              <a16:creationId xmlns:a16="http://schemas.microsoft.com/office/drawing/2014/main" id="{2CBE3C77-3FA0-4917-B920-73464E680D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442" name="Imagem 7441">
          <a:extLst>
            <a:ext uri="{FF2B5EF4-FFF2-40B4-BE49-F238E27FC236}">
              <a16:creationId xmlns:a16="http://schemas.microsoft.com/office/drawing/2014/main" id="{4532021E-225E-4C72-BD9D-95B2648A51F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200025</xdr:rowOff>
    </xdr:to>
    <xdr:pic>
      <xdr:nvPicPr>
        <xdr:cNvPr id="7443" name="Imagem 7442">
          <a:extLst>
            <a:ext uri="{FF2B5EF4-FFF2-40B4-BE49-F238E27FC236}">
              <a16:creationId xmlns:a16="http://schemas.microsoft.com/office/drawing/2014/main" id="{64184E57-CE85-46F8-80F5-22D28C6AB5F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119330</xdr:rowOff>
    </xdr:to>
    <xdr:pic>
      <xdr:nvPicPr>
        <xdr:cNvPr id="7444" name="Imagem 7443">
          <a:extLst>
            <a:ext uri="{FF2B5EF4-FFF2-40B4-BE49-F238E27FC236}">
              <a16:creationId xmlns:a16="http://schemas.microsoft.com/office/drawing/2014/main" id="{D485F6AD-EF72-4D69-A225-F5FCCE1A82F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85725</xdr:rowOff>
    </xdr:to>
    <xdr:pic>
      <xdr:nvPicPr>
        <xdr:cNvPr id="7445" name="Imagem 7444">
          <a:extLst>
            <a:ext uri="{FF2B5EF4-FFF2-40B4-BE49-F238E27FC236}">
              <a16:creationId xmlns:a16="http://schemas.microsoft.com/office/drawing/2014/main" id="{1C5742D1-36F8-485C-83D9-6879DA89D2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81230</xdr:rowOff>
    </xdr:to>
    <xdr:pic>
      <xdr:nvPicPr>
        <xdr:cNvPr id="7446" name="Imagem 7445">
          <a:extLst>
            <a:ext uri="{FF2B5EF4-FFF2-40B4-BE49-F238E27FC236}">
              <a16:creationId xmlns:a16="http://schemas.microsoft.com/office/drawing/2014/main" id="{4A224B74-8465-4D24-A953-D8775C3BA8E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447" name="Imagem 7446">
          <a:extLst>
            <a:ext uri="{FF2B5EF4-FFF2-40B4-BE49-F238E27FC236}">
              <a16:creationId xmlns:a16="http://schemas.microsoft.com/office/drawing/2014/main" id="{C3D18E50-931F-4812-B828-53410DD4403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448" name="Imagem 7447">
          <a:extLst>
            <a:ext uri="{FF2B5EF4-FFF2-40B4-BE49-F238E27FC236}">
              <a16:creationId xmlns:a16="http://schemas.microsoft.com/office/drawing/2014/main" id="{DA2A0FF4-A690-474D-AA73-0B063D3E188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449" name="Imagem 7448">
          <a:extLst>
            <a:ext uri="{FF2B5EF4-FFF2-40B4-BE49-F238E27FC236}">
              <a16:creationId xmlns:a16="http://schemas.microsoft.com/office/drawing/2014/main" id="{F656E833-DD9B-48E9-BA63-2561476A6D0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450" name="Imagem 7449">
          <a:extLst>
            <a:ext uri="{FF2B5EF4-FFF2-40B4-BE49-F238E27FC236}">
              <a16:creationId xmlns:a16="http://schemas.microsoft.com/office/drawing/2014/main" id="{7C55BCFD-019C-426D-B60D-6AE03E70F5D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200025</xdr:rowOff>
    </xdr:to>
    <xdr:pic>
      <xdr:nvPicPr>
        <xdr:cNvPr id="7451" name="Imagem 7450">
          <a:extLst>
            <a:ext uri="{FF2B5EF4-FFF2-40B4-BE49-F238E27FC236}">
              <a16:creationId xmlns:a16="http://schemas.microsoft.com/office/drawing/2014/main" id="{3607BC62-20A1-458A-BA56-C8329D10D2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119330</xdr:rowOff>
    </xdr:to>
    <xdr:pic>
      <xdr:nvPicPr>
        <xdr:cNvPr id="7452" name="Imagem 7451">
          <a:extLst>
            <a:ext uri="{FF2B5EF4-FFF2-40B4-BE49-F238E27FC236}">
              <a16:creationId xmlns:a16="http://schemas.microsoft.com/office/drawing/2014/main" id="{163C10BC-D819-42A6-A52C-8782C134815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85725</xdr:rowOff>
    </xdr:to>
    <xdr:pic>
      <xdr:nvPicPr>
        <xdr:cNvPr id="7453" name="Imagem 7452">
          <a:extLst>
            <a:ext uri="{FF2B5EF4-FFF2-40B4-BE49-F238E27FC236}">
              <a16:creationId xmlns:a16="http://schemas.microsoft.com/office/drawing/2014/main" id="{C1D6E64B-B28A-4127-A35B-B481DD2BCC8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81230</xdr:rowOff>
    </xdr:to>
    <xdr:pic>
      <xdr:nvPicPr>
        <xdr:cNvPr id="7454" name="Imagem 7453">
          <a:extLst>
            <a:ext uri="{FF2B5EF4-FFF2-40B4-BE49-F238E27FC236}">
              <a16:creationId xmlns:a16="http://schemas.microsoft.com/office/drawing/2014/main" id="{78D7C378-7B3B-43E2-A1AC-DC253AB1583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455" name="Imagem 7454">
          <a:extLst>
            <a:ext uri="{FF2B5EF4-FFF2-40B4-BE49-F238E27FC236}">
              <a16:creationId xmlns:a16="http://schemas.microsoft.com/office/drawing/2014/main" id="{510BCFC3-50EB-42D2-BE68-7B25C73992B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456" name="Imagem 7455">
          <a:extLst>
            <a:ext uri="{FF2B5EF4-FFF2-40B4-BE49-F238E27FC236}">
              <a16:creationId xmlns:a16="http://schemas.microsoft.com/office/drawing/2014/main" id="{3A6B6ADB-D943-40E8-9635-694A44366B6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457" name="Imagem 7456">
          <a:extLst>
            <a:ext uri="{FF2B5EF4-FFF2-40B4-BE49-F238E27FC236}">
              <a16:creationId xmlns:a16="http://schemas.microsoft.com/office/drawing/2014/main" id="{FAE8D174-E886-4E32-8D38-9E1AAA3607F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458" name="Imagem 7457">
          <a:extLst>
            <a:ext uri="{FF2B5EF4-FFF2-40B4-BE49-F238E27FC236}">
              <a16:creationId xmlns:a16="http://schemas.microsoft.com/office/drawing/2014/main" id="{F9A8231A-6D55-4743-8423-847DD99F83E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200025</xdr:rowOff>
    </xdr:to>
    <xdr:pic>
      <xdr:nvPicPr>
        <xdr:cNvPr id="7459" name="Imagem 7458">
          <a:extLst>
            <a:ext uri="{FF2B5EF4-FFF2-40B4-BE49-F238E27FC236}">
              <a16:creationId xmlns:a16="http://schemas.microsoft.com/office/drawing/2014/main" id="{BBA5BECF-334D-4BF5-B021-ED5011E1A64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119330</xdr:rowOff>
    </xdr:to>
    <xdr:pic>
      <xdr:nvPicPr>
        <xdr:cNvPr id="7460" name="Imagem 7459">
          <a:extLst>
            <a:ext uri="{FF2B5EF4-FFF2-40B4-BE49-F238E27FC236}">
              <a16:creationId xmlns:a16="http://schemas.microsoft.com/office/drawing/2014/main" id="{FC2D8386-F93B-48F7-9C57-15DA9870CD9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85725</xdr:rowOff>
    </xdr:to>
    <xdr:pic>
      <xdr:nvPicPr>
        <xdr:cNvPr id="7461" name="Imagem 7460">
          <a:extLst>
            <a:ext uri="{FF2B5EF4-FFF2-40B4-BE49-F238E27FC236}">
              <a16:creationId xmlns:a16="http://schemas.microsoft.com/office/drawing/2014/main" id="{2C80E99C-5C03-4108-9A65-A83E80FC1DA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81230</xdr:rowOff>
    </xdr:to>
    <xdr:pic>
      <xdr:nvPicPr>
        <xdr:cNvPr id="7462" name="Imagem 7461">
          <a:extLst>
            <a:ext uri="{FF2B5EF4-FFF2-40B4-BE49-F238E27FC236}">
              <a16:creationId xmlns:a16="http://schemas.microsoft.com/office/drawing/2014/main" id="{1C1F9ABA-3201-4D19-8048-78917D5A827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463" name="Imagem 7462">
          <a:extLst>
            <a:ext uri="{FF2B5EF4-FFF2-40B4-BE49-F238E27FC236}">
              <a16:creationId xmlns:a16="http://schemas.microsoft.com/office/drawing/2014/main" id="{76A5B6B0-C7CD-40CB-BE40-AA849B540D0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464" name="Imagem 7463">
          <a:extLst>
            <a:ext uri="{FF2B5EF4-FFF2-40B4-BE49-F238E27FC236}">
              <a16:creationId xmlns:a16="http://schemas.microsoft.com/office/drawing/2014/main" id="{E220106F-7293-4503-A6EF-D51DE487879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465" name="Imagem 7464">
          <a:extLst>
            <a:ext uri="{FF2B5EF4-FFF2-40B4-BE49-F238E27FC236}">
              <a16:creationId xmlns:a16="http://schemas.microsoft.com/office/drawing/2014/main" id="{5C38C37E-A09A-4EA8-BF2E-61817F377C7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466" name="Imagem 7465">
          <a:extLst>
            <a:ext uri="{FF2B5EF4-FFF2-40B4-BE49-F238E27FC236}">
              <a16:creationId xmlns:a16="http://schemas.microsoft.com/office/drawing/2014/main" id="{56E43640-4BD4-4574-8745-51F0DF86040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1314450</xdr:colOff>
      <xdr:row>3</xdr:row>
      <xdr:rowOff>0</xdr:rowOff>
    </xdr:from>
    <xdr:ext cx="0" cy="438150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3" name="image3.png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4" name="image3.png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5" name="image3.png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6" name="image3.png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" name="image3.png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" name="image3.png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9" name="image3.png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0" name="image3.png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1" name="image3.png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2" name="image3.png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3" name="image3.png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" name="image3.png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" name="image3.png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6" name="image3.png"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7" name="image3.png">
          <a:extLst>
            <a:ext uri="{FF2B5EF4-FFF2-40B4-BE49-F238E27FC236}">
              <a16:creationId xmlns:a16="http://schemas.microsoft.com/office/drawing/2014/main" id="{00000000-0008-0000-0E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8" name="image3.png">
          <a:extLst>
            <a:ext uri="{FF2B5EF4-FFF2-40B4-BE49-F238E27FC236}">
              <a16:creationId xmlns:a16="http://schemas.microsoft.com/office/drawing/2014/main" id="{00000000-0008-0000-0E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9" name="image3.png">
          <a:extLst>
            <a:ext uri="{FF2B5EF4-FFF2-40B4-BE49-F238E27FC236}">
              <a16:creationId xmlns:a16="http://schemas.microsoft.com/office/drawing/2014/main" id="{00000000-0008-0000-0E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0" name="image3.png">
          <a:extLst>
            <a:ext uri="{FF2B5EF4-FFF2-40B4-BE49-F238E27FC236}">
              <a16:creationId xmlns:a16="http://schemas.microsoft.com/office/drawing/2014/main" id="{00000000-0008-0000-0E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1" name="image3.png">
          <a:extLst>
            <a:ext uri="{FF2B5EF4-FFF2-40B4-BE49-F238E27FC236}">
              <a16:creationId xmlns:a16="http://schemas.microsoft.com/office/drawing/2014/main" id="{00000000-0008-0000-0E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2" name="image3.png">
          <a:extLst>
            <a:ext uri="{FF2B5EF4-FFF2-40B4-BE49-F238E27FC236}">
              <a16:creationId xmlns:a16="http://schemas.microsoft.com/office/drawing/2014/main" id="{00000000-0008-0000-0E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3" name="image3.png">
          <a:extLst>
            <a:ext uri="{FF2B5EF4-FFF2-40B4-BE49-F238E27FC236}">
              <a16:creationId xmlns:a16="http://schemas.microsoft.com/office/drawing/2014/main" id="{00000000-0008-0000-0E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4" name="image3.png">
          <a:extLst>
            <a:ext uri="{FF2B5EF4-FFF2-40B4-BE49-F238E27FC236}">
              <a16:creationId xmlns:a16="http://schemas.microsoft.com/office/drawing/2014/main" id="{00000000-0008-0000-0E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5" name="image3.png">
          <a:extLst>
            <a:ext uri="{FF2B5EF4-FFF2-40B4-BE49-F238E27FC236}">
              <a16:creationId xmlns:a16="http://schemas.microsoft.com/office/drawing/2014/main" id="{00000000-0008-0000-0E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26" name="image3.png">
          <a:extLst>
            <a:ext uri="{FF2B5EF4-FFF2-40B4-BE49-F238E27FC236}">
              <a16:creationId xmlns:a16="http://schemas.microsoft.com/office/drawing/2014/main" id="{00000000-0008-0000-0E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7" name="image3.png">
          <a:extLst>
            <a:ext uri="{FF2B5EF4-FFF2-40B4-BE49-F238E27FC236}">
              <a16:creationId xmlns:a16="http://schemas.microsoft.com/office/drawing/2014/main" id="{00000000-0008-0000-0E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8" name="image3.png">
          <a:extLst>
            <a:ext uri="{FF2B5EF4-FFF2-40B4-BE49-F238E27FC236}">
              <a16:creationId xmlns:a16="http://schemas.microsoft.com/office/drawing/2014/main" id="{00000000-0008-0000-0E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9" name="image3.png">
          <a:extLst>
            <a:ext uri="{FF2B5EF4-FFF2-40B4-BE49-F238E27FC236}">
              <a16:creationId xmlns:a16="http://schemas.microsoft.com/office/drawing/2014/main" id="{00000000-0008-0000-0E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30" name="image3.png">
          <a:extLst>
            <a:ext uri="{FF2B5EF4-FFF2-40B4-BE49-F238E27FC236}">
              <a16:creationId xmlns:a16="http://schemas.microsoft.com/office/drawing/2014/main" id="{00000000-0008-0000-0E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1" name="image3.png">
          <a:extLst>
            <a:ext uri="{FF2B5EF4-FFF2-40B4-BE49-F238E27FC236}">
              <a16:creationId xmlns:a16="http://schemas.microsoft.com/office/drawing/2014/main" id="{00000000-0008-0000-0E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2" name="image3.png">
          <a:extLst>
            <a:ext uri="{FF2B5EF4-FFF2-40B4-BE49-F238E27FC236}">
              <a16:creationId xmlns:a16="http://schemas.microsoft.com/office/drawing/2014/main" id="{00000000-0008-0000-0E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3" name="image3.png">
          <a:extLst>
            <a:ext uri="{FF2B5EF4-FFF2-40B4-BE49-F238E27FC236}">
              <a16:creationId xmlns:a16="http://schemas.microsoft.com/office/drawing/2014/main" id="{00000000-0008-0000-0E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34" name="image3.png">
          <a:extLst>
            <a:ext uri="{FF2B5EF4-FFF2-40B4-BE49-F238E27FC236}">
              <a16:creationId xmlns:a16="http://schemas.microsoft.com/office/drawing/2014/main" id="{00000000-0008-0000-0E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5" name="image3.png">
          <a:extLst>
            <a:ext uri="{FF2B5EF4-FFF2-40B4-BE49-F238E27FC236}">
              <a16:creationId xmlns:a16="http://schemas.microsoft.com/office/drawing/2014/main" id="{00000000-0008-0000-0E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6" name="image3.png">
          <a:extLst>
            <a:ext uri="{FF2B5EF4-FFF2-40B4-BE49-F238E27FC236}">
              <a16:creationId xmlns:a16="http://schemas.microsoft.com/office/drawing/2014/main" id="{00000000-0008-0000-0E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7" name="image3.png">
          <a:extLst>
            <a:ext uri="{FF2B5EF4-FFF2-40B4-BE49-F238E27FC236}">
              <a16:creationId xmlns:a16="http://schemas.microsoft.com/office/drawing/2014/main" id="{00000000-0008-0000-0E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38" name="image3.png">
          <a:extLst>
            <a:ext uri="{FF2B5EF4-FFF2-40B4-BE49-F238E27FC236}">
              <a16:creationId xmlns:a16="http://schemas.microsoft.com/office/drawing/2014/main" id="{00000000-0008-0000-0E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9" name="image3.png">
          <a:extLst>
            <a:ext uri="{FF2B5EF4-FFF2-40B4-BE49-F238E27FC236}">
              <a16:creationId xmlns:a16="http://schemas.microsoft.com/office/drawing/2014/main" id="{00000000-0008-0000-0E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0" name="image3.png">
          <a:extLst>
            <a:ext uri="{FF2B5EF4-FFF2-40B4-BE49-F238E27FC236}">
              <a16:creationId xmlns:a16="http://schemas.microsoft.com/office/drawing/2014/main" id="{00000000-0008-0000-0E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1" name="image3.png">
          <a:extLst>
            <a:ext uri="{FF2B5EF4-FFF2-40B4-BE49-F238E27FC236}">
              <a16:creationId xmlns:a16="http://schemas.microsoft.com/office/drawing/2014/main" id="{00000000-0008-0000-0E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2" name="image3.png">
          <a:extLst>
            <a:ext uri="{FF2B5EF4-FFF2-40B4-BE49-F238E27FC236}">
              <a16:creationId xmlns:a16="http://schemas.microsoft.com/office/drawing/2014/main" id="{00000000-0008-0000-0E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3" name="image3.png">
          <a:extLst>
            <a:ext uri="{FF2B5EF4-FFF2-40B4-BE49-F238E27FC236}">
              <a16:creationId xmlns:a16="http://schemas.microsoft.com/office/drawing/2014/main" id="{00000000-0008-0000-0E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4" name="image3.png">
          <a:extLst>
            <a:ext uri="{FF2B5EF4-FFF2-40B4-BE49-F238E27FC236}">
              <a16:creationId xmlns:a16="http://schemas.microsoft.com/office/drawing/2014/main" id="{00000000-0008-0000-0E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5" name="image3.png">
          <a:extLst>
            <a:ext uri="{FF2B5EF4-FFF2-40B4-BE49-F238E27FC236}">
              <a16:creationId xmlns:a16="http://schemas.microsoft.com/office/drawing/2014/main" id="{00000000-0008-0000-0E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6" name="image3.png">
          <a:extLst>
            <a:ext uri="{FF2B5EF4-FFF2-40B4-BE49-F238E27FC236}">
              <a16:creationId xmlns:a16="http://schemas.microsoft.com/office/drawing/2014/main" id="{00000000-0008-0000-0E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7" name="image3.png">
          <a:extLst>
            <a:ext uri="{FF2B5EF4-FFF2-40B4-BE49-F238E27FC236}">
              <a16:creationId xmlns:a16="http://schemas.microsoft.com/office/drawing/2014/main" id="{00000000-0008-0000-0E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8" name="image3.png">
          <a:extLst>
            <a:ext uri="{FF2B5EF4-FFF2-40B4-BE49-F238E27FC236}">
              <a16:creationId xmlns:a16="http://schemas.microsoft.com/office/drawing/2014/main" id="{00000000-0008-0000-0E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9" name="image3.png">
          <a:extLst>
            <a:ext uri="{FF2B5EF4-FFF2-40B4-BE49-F238E27FC236}">
              <a16:creationId xmlns:a16="http://schemas.microsoft.com/office/drawing/2014/main" id="{00000000-0008-0000-0E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0" name="image3.png">
          <a:extLst>
            <a:ext uri="{FF2B5EF4-FFF2-40B4-BE49-F238E27FC236}">
              <a16:creationId xmlns:a16="http://schemas.microsoft.com/office/drawing/2014/main" id="{00000000-0008-0000-0E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1" name="image3.png">
          <a:extLst>
            <a:ext uri="{FF2B5EF4-FFF2-40B4-BE49-F238E27FC236}">
              <a16:creationId xmlns:a16="http://schemas.microsoft.com/office/drawing/2014/main" id="{00000000-0008-0000-0E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2" name="image3.png">
          <a:extLst>
            <a:ext uri="{FF2B5EF4-FFF2-40B4-BE49-F238E27FC236}">
              <a16:creationId xmlns:a16="http://schemas.microsoft.com/office/drawing/2014/main" id="{00000000-0008-0000-0E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3" name="image3.png">
          <a:extLst>
            <a:ext uri="{FF2B5EF4-FFF2-40B4-BE49-F238E27FC236}">
              <a16:creationId xmlns:a16="http://schemas.microsoft.com/office/drawing/2014/main" id="{00000000-0008-0000-0E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4" name="image3.png">
          <a:extLst>
            <a:ext uri="{FF2B5EF4-FFF2-40B4-BE49-F238E27FC236}">
              <a16:creationId xmlns:a16="http://schemas.microsoft.com/office/drawing/2014/main" id="{00000000-0008-0000-0E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5" name="image3.png">
          <a:extLst>
            <a:ext uri="{FF2B5EF4-FFF2-40B4-BE49-F238E27FC236}">
              <a16:creationId xmlns:a16="http://schemas.microsoft.com/office/drawing/2014/main" id="{00000000-0008-0000-0E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6" name="image3.png">
          <a:extLst>
            <a:ext uri="{FF2B5EF4-FFF2-40B4-BE49-F238E27FC236}">
              <a16:creationId xmlns:a16="http://schemas.microsoft.com/office/drawing/2014/main" id="{00000000-0008-0000-0E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7" name="image3.png">
          <a:extLst>
            <a:ext uri="{FF2B5EF4-FFF2-40B4-BE49-F238E27FC236}">
              <a16:creationId xmlns:a16="http://schemas.microsoft.com/office/drawing/2014/main" id="{00000000-0008-0000-0E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8" name="image3.png">
          <a:extLst>
            <a:ext uri="{FF2B5EF4-FFF2-40B4-BE49-F238E27FC236}">
              <a16:creationId xmlns:a16="http://schemas.microsoft.com/office/drawing/2014/main" id="{00000000-0008-0000-0E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9" name="image3.png">
          <a:extLst>
            <a:ext uri="{FF2B5EF4-FFF2-40B4-BE49-F238E27FC236}">
              <a16:creationId xmlns:a16="http://schemas.microsoft.com/office/drawing/2014/main" id="{00000000-0008-0000-0E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0" name="image3.png">
          <a:extLst>
            <a:ext uri="{FF2B5EF4-FFF2-40B4-BE49-F238E27FC236}">
              <a16:creationId xmlns:a16="http://schemas.microsoft.com/office/drawing/2014/main" id="{00000000-0008-0000-0E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1" name="image3.png">
          <a:extLst>
            <a:ext uri="{FF2B5EF4-FFF2-40B4-BE49-F238E27FC236}">
              <a16:creationId xmlns:a16="http://schemas.microsoft.com/office/drawing/2014/main" id="{00000000-0008-0000-0E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2" name="image3.png">
          <a:extLst>
            <a:ext uri="{FF2B5EF4-FFF2-40B4-BE49-F238E27FC236}">
              <a16:creationId xmlns:a16="http://schemas.microsoft.com/office/drawing/2014/main" id="{00000000-0008-0000-0E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3" name="image3.png">
          <a:extLst>
            <a:ext uri="{FF2B5EF4-FFF2-40B4-BE49-F238E27FC236}">
              <a16:creationId xmlns:a16="http://schemas.microsoft.com/office/drawing/2014/main" id="{00000000-0008-0000-0E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4" name="image3.png">
          <a:extLst>
            <a:ext uri="{FF2B5EF4-FFF2-40B4-BE49-F238E27FC236}">
              <a16:creationId xmlns:a16="http://schemas.microsoft.com/office/drawing/2014/main" id="{00000000-0008-0000-0E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5" name="image3.png">
          <a:extLst>
            <a:ext uri="{FF2B5EF4-FFF2-40B4-BE49-F238E27FC236}">
              <a16:creationId xmlns:a16="http://schemas.microsoft.com/office/drawing/2014/main" id="{00000000-0008-0000-0E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6" name="image3.png">
          <a:extLst>
            <a:ext uri="{FF2B5EF4-FFF2-40B4-BE49-F238E27FC236}">
              <a16:creationId xmlns:a16="http://schemas.microsoft.com/office/drawing/2014/main" id="{00000000-0008-0000-0E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7" name="image3.png">
          <a:extLst>
            <a:ext uri="{FF2B5EF4-FFF2-40B4-BE49-F238E27FC236}">
              <a16:creationId xmlns:a16="http://schemas.microsoft.com/office/drawing/2014/main" id="{00000000-0008-0000-0E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8" name="image3.png">
          <a:extLst>
            <a:ext uri="{FF2B5EF4-FFF2-40B4-BE49-F238E27FC236}">
              <a16:creationId xmlns:a16="http://schemas.microsoft.com/office/drawing/2014/main" id="{00000000-0008-0000-0E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9" name="image3.png">
          <a:extLst>
            <a:ext uri="{FF2B5EF4-FFF2-40B4-BE49-F238E27FC236}">
              <a16:creationId xmlns:a16="http://schemas.microsoft.com/office/drawing/2014/main" id="{00000000-0008-0000-0E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0" name="image3.png">
          <a:extLst>
            <a:ext uri="{FF2B5EF4-FFF2-40B4-BE49-F238E27FC236}">
              <a16:creationId xmlns:a16="http://schemas.microsoft.com/office/drawing/2014/main" id="{00000000-0008-0000-0E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1" name="image3.png">
          <a:extLst>
            <a:ext uri="{FF2B5EF4-FFF2-40B4-BE49-F238E27FC236}">
              <a16:creationId xmlns:a16="http://schemas.microsoft.com/office/drawing/2014/main" id="{00000000-0008-0000-0E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2" name="image3.png">
          <a:extLst>
            <a:ext uri="{FF2B5EF4-FFF2-40B4-BE49-F238E27FC236}">
              <a16:creationId xmlns:a16="http://schemas.microsoft.com/office/drawing/2014/main" id="{00000000-0008-0000-0E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3" name="image3.png">
          <a:extLst>
            <a:ext uri="{FF2B5EF4-FFF2-40B4-BE49-F238E27FC236}">
              <a16:creationId xmlns:a16="http://schemas.microsoft.com/office/drawing/2014/main" id="{00000000-0008-0000-0E00-00004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4" name="image3.png">
          <a:extLst>
            <a:ext uri="{FF2B5EF4-FFF2-40B4-BE49-F238E27FC236}">
              <a16:creationId xmlns:a16="http://schemas.microsoft.com/office/drawing/2014/main" id="{00000000-0008-0000-0E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5" name="image3.png">
          <a:extLst>
            <a:ext uri="{FF2B5EF4-FFF2-40B4-BE49-F238E27FC236}">
              <a16:creationId xmlns:a16="http://schemas.microsoft.com/office/drawing/2014/main" id="{00000000-0008-0000-0E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6" name="image3.png">
          <a:extLst>
            <a:ext uri="{FF2B5EF4-FFF2-40B4-BE49-F238E27FC236}">
              <a16:creationId xmlns:a16="http://schemas.microsoft.com/office/drawing/2014/main" id="{00000000-0008-0000-0E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7" name="image3.png">
          <a:extLst>
            <a:ext uri="{FF2B5EF4-FFF2-40B4-BE49-F238E27FC236}">
              <a16:creationId xmlns:a16="http://schemas.microsoft.com/office/drawing/2014/main" id="{00000000-0008-0000-0E00-00004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8" name="image3.png">
          <a:extLst>
            <a:ext uri="{FF2B5EF4-FFF2-40B4-BE49-F238E27FC236}">
              <a16:creationId xmlns:a16="http://schemas.microsoft.com/office/drawing/2014/main" id="{00000000-0008-0000-0E00-00004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9" name="image3.png">
          <a:extLst>
            <a:ext uri="{FF2B5EF4-FFF2-40B4-BE49-F238E27FC236}">
              <a16:creationId xmlns:a16="http://schemas.microsoft.com/office/drawing/2014/main" id="{00000000-0008-0000-0E00-00004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0" name="image3.png">
          <a:extLst>
            <a:ext uri="{FF2B5EF4-FFF2-40B4-BE49-F238E27FC236}">
              <a16:creationId xmlns:a16="http://schemas.microsoft.com/office/drawing/2014/main" id="{00000000-0008-0000-0E00-00005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1" name="image3.png">
          <a:extLst>
            <a:ext uri="{FF2B5EF4-FFF2-40B4-BE49-F238E27FC236}">
              <a16:creationId xmlns:a16="http://schemas.microsoft.com/office/drawing/2014/main" id="{00000000-0008-0000-0E00-00005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82" name="image3.png">
          <a:extLst>
            <a:ext uri="{FF2B5EF4-FFF2-40B4-BE49-F238E27FC236}">
              <a16:creationId xmlns:a16="http://schemas.microsoft.com/office/drawing/2014/main" id="{00000000-0008-0000-0E00-00005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83" name="image3.png">
          <a:extLst>
            <a:ext uri="{FF2B5EF4-FFF2-40B4-BE49-F238E27FC236}">
              <a16:creationId xmlns:a16="http://schemas.microsoft.com/office/drawing/2014/main" id="{00000000-0008-0000-0E00-00005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4" name="image3.png">
          <a:extLst>
            <a:ext uri="{FF2B5EF4-FFF2-40B4-BE49-F238E27FC236}">
              <a16:creationId xmlns:a16="http://schemas.microsoft.com/office/drawing/2014/main" id="{00000000-0008-0000-0E00-00005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5" name="image3.png">
          <a:extLst>
            <a:ext uri="{FF2B5EF4-FFF2-40B4-BE49-F238E27FC236}">
              <a16:creationId xmlns:a16="http://schemas.microsoft.com/office/drawing/2014/main" id="{00000000-0008-0000-0E00-00005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86" name="image3.png">
          <a:extLst>
            <a:ext uri="{FF2B5EF4-FFF2-40B4-BE49-F238E27FC236}">
              <a16:creationId xmlns:a16="http://schemas.microsoft.com/office/drawing/2014/main" id="{00000000-0008-0000-0E00-00005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87" name="image3.png">
          <a:extLst>
            <a:ext uri="{FF2B5EF4-FFF2-40B4-BE49-F238E27FC236}">
              <a16:creationId xmlns:a16="http://schemas.microsoft.com/office/drawing/2014/main" id="{00000000-0008-0000-0E00-00005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8" name="image3.png">
          <a:extLst>
            <a:ext uri="{FF2B5EF4-FFF2-40B4-BE49-F238E27FC236}">
              <a16:creationId xmlns:a16="http://schemas.microsoft.com/office/drawing/2014/main" id="{00000000-0008-0000-0E00-00005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9" name="image3.png">
          <a:extLst>
            <a:ext uri="{FF2B5EF4-FFF2-40B4-BE49-F238E27FC236}">
              <a16:creationId xmlns:a16="http://schemas.microsoft.com/office/drawing/2014/main" id="{00000000-0008-0000-0E00-00005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0" name="image3.png">
          <a:extLst>
            <a:ext uri="{FF2B5EF4-FFF2-40B4-BE49-F238E27FC236}">
              <a16:creationId xmlns:a16="http://schemas.microsoft.com/office/drawing/2014/main" id="{00000000-0008-0000-0E00-00005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1" name="image3.png">
          <a:extLst>
            <a:ext uri="{FF2B5EF4-FFF2-40B4-BE49-F238E27FC236}">
              <a16:creationId xmlns:a16="http://schemas.microsoft.com/office/drawing/2014/main" id="{00000000-0008-0000-0E00-00005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2" name="image3.png">
          <a:extLst>
            <a:ext uri="{FF2B5EF4-FFF2-40B4-BE49-F238E27FC236}">
              <a16:creationId xmlns:a16="http://schemas.microsoft.com/office/drawing/2014/main" id="{00000000-0008-0000-0E00-00005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3" name="image3.png">
          <a:extLst>
            <a:ext uri="{FF2B5EF4-FFF2-40B4-BE49-F238E27FC236}">
              <a16:creationId xmlns:a16="http://schemas.microsoft.com/office/drawing/2014/main" id="{00000000-0008-0000-0E00-00005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4" name="image3.png">
          <a:extLst>
            <a:ext uri="{FF2B5EF4-FFF2-40B4-BE49-F238E27FC236}">
              <a16:creationId xmlns:a16="http://schemas.microsoft.com/office/drawing/2014/main" id="{00000000-0008-0000-0E00-00005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5" name="image3.png">
          <a:extLst>
            <a:ext uri="{FF2B5EF4-FFF2-40B4-BE49-F238E27FC236}">
              <a16:creationId xmlns:a16="http://schemas.microsoft.com/office/drawing/2014/main" id="{00000000-0008-0000-0E00-00005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6" name="image3.png">
          <a:extLst>
            <a:ext uri="{FF2B5EF4-FFF2-40B4-BE49-F238E27FC236}">
              <a16:creationId xmlns:a16="http://schemas.microsoft.com/office/drawing/2014/main" id="{00000000-0008-0000-0E00-00006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7" name="image3.png">
          <a:extLst>
            <a:ext uri="{FF2B5EF4-FFF2-40B4-BE49-F238E27FC236}">
              <a16:creationId xmlns:a16="http://schemas.microsoft.com/office/drawing/2014/main" id="{00000000-0008-0000-0E00-00006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8" name="image3.png">
          <a:extLst>
            <a:ext uri="{FF2B5EF4-FFF2-40B4-BE49-F238E27FC236}">
              <a16:creationId xmlns:a16="http://schemas.microsoft.com/office/drawing/2014/main" id="{00000000-0008-0000-0E00-00006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9" name="image3.png">
          <a:extLst>
            <a:ext uri="{FF2B5EF4-FFF2-40B4-BE49-F238E27FC236}">
              <a16:creationId xmlns:a16="http://schemas.microsoft.com/office/drawing/2014/main" id="{00000000-0008-0000-0E00-00006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0" name="image3.png">
          <a:extLst>
            <a:ext uri="{FF2B5EF4-FFF2-40B4-BE49-F238E27FC236}">
              <a16:creationId xmlns:a16="http://schemas.microsoft.com/office/drawing/2014/main" id="{00000000-0008-0000-0E00-00006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1" name="image3.png">
          <a:extLst>
            <a:ext uri="{FF2B5EF4-FFF2-40B4-BE49-F238E27FC236}">
              <a16:creationId xmlns:a16="http://schemas.microsoft.com/office/drawing/2014/main" id="{00000000-0008-0000-0E00-00006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2" name="image3.png">
          <a:extLst>
            <a:ext uri="{FF2B5EF4-FFF2-40B4-BE49-F238E27FC236}">
              <a16:creationId xmlns:a16="http://schemas.microsoft.com/office/drawing/2014/main" id="{00000000-0008-0000-0E00-00006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3" name="image3.png">
          <a:extLst>
            <a:ext uri="{FF2B5EF4-FFF2-40B4-BE49-F238E27FC236}">
              <a16:creationId xmlns:a16="http://schemas.microsoft.com/office/drawing/2014/main" id="{00000000-0008-0000-0E00-00006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4" name="image3.png">
          <a:extLst>
            <a:ext uri="{FF2B5EF4-FFF2-40B4-BE49-F238E27FC236}">
              <a16:creationId xmlns:a16="http://schemas.microsoft.com/office/drawing/2014/main" id="{00000000-0008-0000-0E00-00006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5" name="image3.png">
          <a:extLst>
            <a:ext uri="{FF2B5EF4-FFF2-40B4-BE49-F238E27FC236}">
              <a16:creationId xmlns:a16="http://schemas.microsoft.com/office/drawing/2014/main" id="{00000000-0008-0000-0E00-00006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6" name="image3.png">
          <a:extLst>
            <a:ext uri="{FF2B5EF4-FFF2-40B4-BE49-F238E27FC236}">
              <a16:creationId xmlns:a16="http://schemas.microsoft.com/office/drawing/2014/main" id="{00000000-0008-0000-0E00-00006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7" name="image3.png">
          <a:extLst>
            <a:ext uri="{FF2B5EF4-FFF2-40B4-BE49-F238E27FC236}">
              <a16:creationId xmlns:a16="http://schemas.microsoft.com/office/drawing/2014/main" id="{00000000-0008-0000-0E00-00006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8" name="image3.png">
          <a:extLst>
            <a:ext uri="{FF2B5EF4-FFF2-40B4-BE49-F238E27FC236}">
              <a16:creationId xmlns:a16="http://schemas.microsoft.com/office/drawing/2014/main" id="{00000000-0008-0000-0E00-00006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9" name="image3.png">
          <a:extLst>
            <a:ext uri="{FF2B5EF4-FFF2-40B4-BE49-F238E27FC236}">
              <a16:creationId xmlns:a16="http://schemas.microsoft.com/office/drawing/2014/main" id="{00000000-0008-0000-0E00-00006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0" name="image3.png">
          <a:extLst>
            <a:ext uri="{FF2B5EF4-FFF2-40B4-BE49-F238E27FC236}">
              <a16:creationId xmlns:a16="http://schemas.microsoft.com/office/drawing/2014/main" id="{00000000-0008-0000-0E00-00006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1" name="image3.png">
          <a:extLst>
            <a:ext uri="{FF2B5EF4-FFF2-40B4-BE49-F238E27FC236}">
              <a16:creationId xmlns:a16="http://schemas.microsoft.com/office/drawing/2014/main" id="{00000000-0008-0000-0E00-00006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2" name="image3.png">
          <a:extLst>
            <a:ext uri="{FF2B5EF4-FFF2-40B4-BE49-F238E27FC236}">
              <a16:creationId xmlns:a16="http://schemas.microsoft.com/office/drawing/2014/main" id="{00000000-0008-0000-0E00-00007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3" name="image3.png">
          <a:extLst>
            <a:ext uri="{FF2B5EF4-FFF2-40B4-BE49-F238E27FC236}">
              <a16:creationId xmlns:a16="http://schemas.microsoft.com/office/drawing/2014/main" id="{00000000-0008-0000-0E00-00007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14" name="image3.png">
          <a:extLst>
            <a:ext uri="{FF2B5EF4-FFF2-40B4-BE49-F238E27FC236}">
              <a16:creationId xmlns:a16="http://schemas.microsoft.com/office/drawing/2014/main" id="{00000000-0008-0000-0E00-00007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5" name="image3.png">
          <a:extLst>
            <a:ext uri="{FF2B5EF4-FFF2-40B4-BE49-F238E27FC236}">
              <a16:creationId xmlns:a16="http://schemas.microsoft.com/office/drawing/2014/main" id="{00000000-0008-0000-0E00-00007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6" name="image3.png">
          <a:extLst>
            <a:ext uri="{FF2B5EF4-FFF2-40B4-BE49-F238E27FC236}">
              <a16:creationId xmlns:a16="http://schemas.microsoft.com/office/drawing/2014/main" id="{00000000-0008-0000-0E00-00007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7" name="image3.png">
          <a:extLst>
            <a:ext uri="{FF2B5EF4-FFF2-40B4-BE49-F238E27FC236}">
              <a16:creationId xmlns:a16="http://schemas.microsoft.com/office/drawing/2014/main" id="{00000000-0008-0000-0E00-00007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18" name="image3.png">
          <a:extLst>
            <a:ext uri="{FF2B5EF4-FFF2-40B4-BE49-F238E27FC236}">
              <a16:creationId xmlns:a16="http://schemas.microsoft.com/office/drawing/2014/main" id="{00000000-0008-0000-0E00-00007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9" name="image3.png">
          <a:extLst>
            <a:ext uri="{FF2B5EF4-FFF2-40B4-BE49-F238E27FC236}">
              <a16:creationId xmlns:a16="http://schemas.microsoft.com/office/drawing/2014/main" id="{00000000-0008-0000-0E00-00007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0" name="image3.png">
          <a:extLst>
            <a:ext uri="{FF2B5EF4-FFF2-40B4-BE49-F238E27FC236}">
              <a16:creationId xmlns:a16="http://schemas.microsoft.com/office/drawing/2014/main" id="{00000000-0008-0000-0E00-00007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1" name="image3.png">
          <a:extLst>
            <a:ext uri="{FF2B5EF4-FFF2-40B4-BE49-F238E27FC236}">
              <a16:creationId xmlns:a16="http://schemas.microsoft.com/office/drawing/2014/main" id="{00000000-0008-0000-0E00-00007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22" name="image3.png">
          <a:extLst>
            <a:ext uri="{FF2B5EF4-FFF2-40B4-BE49-F238E27FC236}">
              <a16:creationId xmlns:a16="http://schemas.microsoft.com/office/drawing/2014/main" id="{00000000-0008-0000-0E00-00007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3" name="image3.png">
          <a:extLst>
            <a:ext uri="{FF2B5EF4-FFF2-40B4-BE49-F238E27FC236}">
              <a16:creationId xmlns:a16="http://schemas.microsoft.com/office/drawing/2014/main" id="{00000000-0008-0000-0E00-00007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4" name="image3.png">
          <a:extLst>
            <a:ext uri="{FF2B5EF4-FFF2-40B4-BE49-F238E27FC236}">
              <a16:creationId xmlns:a16="http://schemas.microsoft.com/office/drawing/2014/main" id="{00000000-0008-0000-0E00-00007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5" name="image3.png">
          <a:extLst>
            <a:ext uri="{FF2B5EF4-FFF2-40B4-BE49-F238E27FC236}">
              <a16:creationId xmlns:a16="http://schemas.microsoft.com/office/drawing/2014/main" id="{00000000-0008-0000-0E00-00007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26" name="image3.png">
          <a:extLst>
            <a:ext uri="{FF2B5EF4-FFF2-40B4-BE49-F238E27FC236}">
              <a16:creationId xmlns:a16="http://schemas.microsoft.com/office/drawing/2014/main" id="{00000000-0008-0000-0E00-00007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7" name="image3.png">
          <a:extLst>
            <a:ext uri="{FF2B5EF4-FFF2-40B4-BE49-F238E27FC236}">
              <a16:creationId xmlns:a16="http://schemas.microsoft.com/office/drawing/2014/main" id="{00000000-0008-0000-0E00-00007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8" name="image3.png">
          <a:extLst>
            <a:ext uri="{FF2B5EF4-FFF2-40B4-BE49-F238E27FC236}">
              <a16:creationId xmlns:a16="http://schemas.microsoft.com/office/drawing/2014/main" id="{00000000-0008-0000-0E00-00008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9" name="image3.png">
          <a:extLst>
            <a:ext uri="{FF2B5EF4-FFF2-40B4-BE49-F238E27FC236}">
              <a16:creationId xmlns:a16="http://schemas.microsoft.com/office/drawing/2014/main" id="{00000000-0008-0000-0E00-00008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0" name="image3.png">
          <a:extLst>
            <a:ext uri="{FF2B5EF4-FFF2-40B4-BE49-F238E27FC236}">
              <a16:creationId xmlns:a16="http://schemas.microsoft.com/office/drawing/2014/main" id="{00000000-0008-0000-0E00-00008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1" name="image3.png">
          <a:extLst>
            <a:ext uri="{FF2B5EF4-FFF2-40B4-BE49-F238E27FC236}">
              <a16:creationId xmlns:a16="http://schemas.microsoft.com/office/drawing/2014/main" id="{00000000-0008-0000-0E00-00008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2" name="image3.png">
          <a:extLst>
            <a:ext uri="{FF2B5EF4-FFF2-40B4-BE49-F238E27FC236}">
              <a16:creationId xmlns:a16="http://schemas.microsoft.com/office/drawing/2014/main" id="{00000000-0008-0000-0E00-00008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3" name="image3.png">
          <a:extLst>
            <a:ext uri="{FF2B5EF4-FFF2-40B4-BE49-F238E27FC236}">
              <a16:creationId xmlns:a16="http://schemas.microsoft.com/office/drawing/2014/main" id="{00000000-0008-0000-0E00-00008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4" name="image3.png">
          <a:extLst>
            <a:ext uri="{FF2B5EF4-FFF2-40B4-BE49-F238E27FC236}">
              <a16:creationId xmlns:a16="http://schemas.microsoft.com/office/drawing/2014/main" id="{00000000-0008-0000-0E00-00008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5" name="image3.png">
          <a:extLst>
            <a:ext uri="{FF2B5EF4-FFF2-40B4-BE49-F238E27FC236}">
              <a16:creationId xmlns:a16="http://schemas.microsoft.com/office/drawing/2014/main" id="{00000000-0008-0000-0E00-00008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6" name="image3.png">
          <a:extLst>
            <a:ext uri="{FF2B5EF4-FFF2-40B4-BE49-F238E27FC236}">
              <a16:creationId xmlns:a16="http://schemas.microsoft.com/office/drawing/2014/main" id="{00000000-0008-0000-0E00-00008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7" name="image3.png">
          <a:extLst>
            <a:ext uri="{FF2B5EF4-FFF2-40B4-BE49-F238E27FC236}">
              <a16:creationId xmlns:a16="http://schemas.microsoft.com/office/drawing/2014/main" id="{00000000-0008-0000-0E00-00008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8" name="image3.png">
          <a:extLst>
            <a:ext uri="{FF2B5EF4-FFF2-40B4-BE49-F238E27FC236}">
              <a16:creationId xmlns:a16="http://schemas.microsoft.com/office/drawing/2014/main" id="{00000000-0008-0000-0E00-00008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9" name="image3.png">
          <a:extLst>
            <a:ext uri="{FF2B5EF4-FFF2-40B4-BE49-F238E27FC236}">
              <a16:creationId xmlns:a16="http://schemas.microsoft.com/office/drawing/2014/main" id="{00000000-0008-0000-0E00-00008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0" name="image3.png">
          <a:extLst>
            <a:ext uri="{FF2B5EF4-FFF2-40B4-BE49-F238E27FC236}">
              <a16:creationId xmlns:a16="http://schemas.microsoft.com/office/drawing/2014/main" id="{00000000-0008-0000-0E00-00008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1" name="image3.png">
          <a:extLst>
            <a:ext uri="{FF2B5EF4-FFF2-40B4-BE49-F238E27FC236}">
              <a16:creationId xmlns:a16="http://schemas.microsoft.com/office/drawing/2014/main" id="{00000000-0008-0000-0E00-00008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2" name="image3.png">
          <a:extLst>
            <a:ext uri="{FF2B5EF4-FFF2-40B4-BE49-F238E27FC236}">
              <a16:creationId xmlns:a16="http://schemas.microsoft.com/office/drawing/2014/main" id="{00000000-0008-0000-0E00-00008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3" name="image3.png">
          <a:extLst>
            <a:ext uri="{FF2B5EF4-FFF2-40B4-BE49-F238E27FC236}">
              <a16:creationId xmlns:a16="http://schemas.microsoft.com/office/drawing/2014/main" id="{00000000-0008-0000-0E00-00008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4" name="image3.png">
          <a:extLst>
            <a:ext uri="{FF2B5EF4-FFF2-40B4-BE49-F238E27FC236}">
              <a16:creationId xmlns:a16="http://schemas.microsoft.com/office/drawing/2014/main" id="{00000000-0008-0000-0E00-00009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5" name="image3.png">
          <a:extLst>
            <a:ext uri="{FF2B5EF4-FFF2-40B4-BE49-F238E27FC236}">
              <a16:creationId xmlns:a16="http://schemas.microsoft.com/office/drawing/2014/main" id="{00000000-0008-0000-0E00-00009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6" name="image3.png">
          <a:extLst>
            <a:ext uri="{FF2B5EF4-FFF2-40B4-BE49-F238E27FC236}">
              <a16:creationId xmlns:a16="http://schemas.microsoft.com/office/drawing/2014/main" id="{00000000-0008-0000-0E00-00009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7" name="image3.png">
          <a:extLst>
            <a:ext uri="{FF2B5EF4-FFF2-40B4-BE49-F238E27FC236}">
              <a16:creationId xmlns:a16="http://schemas.microsoft.com/office/drawing/2014/main" id="{00000000-0008-0000-0E00-00009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8" name="image3.png">
          <a:extLst>
            <a:ext uri="{FF2B5EF4-FFF2-40B4-BE49-F238E27FC236}">
              <a16:creationId xmlns:a16="http://schemas.microsoft.com/office/drawing/2014/main" id="{00000000-0008-0000-0E00-00009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9" name="image3.png">
          <a:extLst>
            <a:ext uri="{FF2B5EF4-FFF2-40B4-BE49-F238E27FC236}">
              <a16:creationId xmlns:a16="http://schemas.microsoft.com/office/drawing/2014/main" id="{00000000-0008-0000-0E00-00009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0" name="image3.png">
          <a:extLst>
            <a:ext uri="{FF2B5EF4-FFF2-40B4-BE49-F238E27FC236}">
              <a16:creationId xmlns:a16="http://schemas.microsoft.com/office/drawing/2014/main" id="{00000000-0008-0000-0E00-00009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1" name="image3.png">
          <a:extLst>
            <a:ext uri="{FF2B5EF4-FFF2-40B4-BE49-F238E27FC236}">
              <a16:creationId xmlns:a16="http://schemas.microsoft.com/office/drawing/2014/main" id="{00000000-0008-0000-0E00-00009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2" name="image3.png">
          <a:extLst>
            <a:ext uri="{FF2B5EF4-FFF2-40B4-BE49-F238E27FC236}">
              <a16:creationId xmlns:a16="http://schemas.microsoft.com/office/drawing/2014/main" id="{00000000-0008-0000-0E00-00009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3" name="image3.png">
          <a:extLst>
            <a:ext uri="{FF2B5EF4-FFF2-40B4-BE49-F238E27FC236}">
              <a16:creationId xmlns:a16="http://schemas.microsoft.com/office/drawing/2014/main" id="{00000000-0008-0000-0E00-00009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4" name="image3.png">
          <a:extLst>
            <a:ext uri="{FF2B5EF4-FFF2-40B4-BE49-F238E27FC236}">
              <a16:creationId xmlns:a16="http://schemas.microsoft.com/office/drawing/2014/main" id="{00000000-0008-0000-0E00-00009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5" name="image3.png">
          <a:extLst>
            <a:ext uri="{FF2B5EF4-FFF2-40B4-BE49-F238E27FC236}">
              <a16:creationId xmlns:a16="http://schemas.microsoft.com/office/drawing/2014/main" id="{00000000-0008-0000-0E00-00009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6" name="image3.png">
          <a:extLst>
            <a:ext uri="{FF2B5EF4-FFF2-40B4-BE49-F238E27FC236}">
              <a16:creationId xmlns:a16="http://schemas.microsoft.com/office/drawing/2014/main" id="{00000000-0008-0000-0E00-00009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7" name="image3.png">
          <a:extLst>
            <a:ext uri="{FF2B5EF4-FFF2-40B4-BE49-F238E27FC236}">
              <a16:creationId xmlns:a16="http://schemas.microsoft.com/office/drawing/2014/main" id="{00000000-0008-0000-0E00-00009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8" name="image3.png">
          <a:extLst>
            <a:ext uri="{FF2B5EF4-FFF2-40B4-BE49-F238E27FC236}">
              <a16:creationId xmlns:a16="http://schemas.microsoft.com/office/drawing/2014/main" id="{00000000-0008-0000-0E00-00009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9" name="image3.png">
          <a:extLst>
            <a:ext uri="{FF2B5EF4-FFF2-40B4-BE49-F238E27FC236}">
              <a16:creationId xmlns:a16="http://schemas.microsoft.com/office/drawing/2014/main" id="{00000000-0008-0000-0E00-00009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60" name="image3.png">
          <a:extLst>
            <a:ext uri="{FF2B5EF4-FFF2-40B4-BE49-F238E27FC236}">
              <a16:creationId xmlns:a16="http://schemas.microsoft.com/office/drawing/2014/main" id="{00000000-0008-0000-0E00-0000A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61" name="image3.png">
          <a:extLst>
            <a:ext uri="{FF2B5EF4-FFF2-40B4-BE49-F238E27FC236}">
              <a16:creationId xmlns:a16="http://schemas.microsoft.com/office/drawing/2014/main" id="{00000000-0008-0000-0E00-0000A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62" name="image3.png">
          <a:extLst>
            <a:ext uri="{FF2B5EF4-FFF2-40B4-BE49-F238E27FC236}">
              <a16:creationId xmlns:a16="http://schemas.microsoft.com/office/drawing/2014/main" id="{00000000-0008-0000-0E00-0000A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63" name="image3.png">
          <a:extLst>
            <a:ext uri="{FF2B5EF4-FFF2-40B4-BE49-F238E27FC236}">
              <a16:creationId xmlns:a16="http://schemas.microsoft.com/office/drawing/2014/main" id="{00000000-0008-0000-0E00-0000A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64" name="image3.png">
          <a:extLst>
            <a:ext uri="{FF2B5EF4-FFF2-40B4-BE49-F238E27FC236}">
              <a16:creationId xmlns:a16="http://schemas.microsoft.com/office/drawing/2014/main" id="{00000000-0008-0000-0E00-0000A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65" name="image3.png">
          <a:extLst>
            <a:ext uri="{FF2B5EF4-FFF2-40B4-BE49-F238E27FC236}">
              <a16:creationId xmlns:a16="http://schemas.microsoft.com/office/drawing/2014/main" id="{00000000-0008-0000-0E00-0000A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66" name="image3.png">
          <a:extLst>
            <a:ext uri="{FF2B5EF4-FFF2-40B4-BE49-F238E27FC236}">
              <a16:creationId xmlns:a16="http://schemas.microsoft.com/office/drawing/2014/main" id="{00000000-0008-0000-0E00-0000A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67" name="image3.png">
          <a:extLst>
            <a:ext uri="{FF2B5EF4-FFF2-40B4-BE49-F238E27FC236}">
              <a16:creationId xmlns:a16="http://schemas.microsoft.com/office/drawing/2014/main" id="{00000000-0008-0000-0E00-0000A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68" name="image3.png">
          <a:extLst>
            <a:ext uri="{FF2B5EF4-FFF2-40B4-BE49-F238E27FC236}">
              <a16:creationId xmlns:a16="http://schemas.microsoft.com/office/drawing/2014/main" id="{00000000-0008-0000-0E00-0000A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69" name="image3.png">
          <a:extLst>
            <a:ext uri="{FF2B5EF4-FFF2-40B4-BE49-F238E27FC236}">
              <a16:creationId xmlns:a16="http://schemas.microsoft.com/office/drawing/2014/main" id="{00000000-0008-0000-0E00-0000A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70" name="image3.png">
          <a:extLst>
            <a:ext uri="{FF2B5EF4-FFF2-40B4-BE49-F238E27FC236}">
              <a16:creationId xmlns:a16="http://schemas.microsoft.com/office/drawing/2014/main" id="{00000000-0008-0000-0E00-0000A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71" name="image3.png">
          <a:extLst>
            <a:ext uri="{FF2B5EF4-FFF2-40B4-BE49-F238E27FC236}">
              <a16:creationId xmlns:a16="http://schemas.microsoft.com/office/drawing/2014/main" id="{00000000-0008-0000-0E00-0000A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72" name="image3.png">
          <a:extLst>
            <a:ext uri="{FF2B5EF4-FFF2-40B4-BE49-F238E27FC236}">
              <a16:creationId xmlns:a16="http://schemas.microsoft.com/office/drawing/2014/main" id="{00000000-0008-0000-0E00-0000A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73" name="image3.png">
          <a:extLst>
            <a:ext uri="{FF2B5EF4-FFF2-40B4-BE49-F238E27FC236}">
              <a16:creationId xmlns:a16="http://schemas.microsoft.com/office/drawing/2014/main" id="{00000000-0008-0000-0E00-0000A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74" name="image3.png">
          <a:extLst>
            <a:ext uri="{FF2B5EF4-FFF2-40B4-BE49-F238E27FC236}">
              <a16:creationId xmlns:a16="http://schemas.microsoft.com/office/drawing/2014/main" id="{00000000-0008-0000-0E00-0000A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75" name="image3.png">
          <a:extLst>
            <a:ext uri="{FF2B5EF4-FFF2-40B4-BE49-F238E27FC236}">
              <a16:creationId xmlns:a16="http://schemas.microsoft.com/office/drawing/2014/main" id="{00000000-0008-0000-0E00-0000A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76" name="image3.png">
          <a:extLst>
            <a:ext uri="{FF2B5EF4-FFF2-40B4-BE49-F238E27FC236}">
              <a16:creationId xmlns:a16="http://schemas.microsoft.com/office/drawing/2014/main" id="{00000000-0008-0000-0E00-0000B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77" name="image3.png">
          <a:extLst>
            <a:ext uri="{FF2B5EF4-FFF2-40B4-BE49-F238E27FC236}">
              <a16:creationId xmlns:a16="http://schemas.microsoft.com/office/drawing/2014/main" id="{00000000-0008-0000-0E00-0000B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78" name="image3.png">
          <a:extLst>
            <a:ext uri="{FF2B5EF4-FFF2-40B4-BE49-F238E27FC236}">
              <a16:creationId xmlns:a16="http://schemas.microsoft.com/office/drawing/2014/main" id="{00000000-0008-0000-0E00-0000B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79" name="image3.png">
          <a:extLst>
            <a:ext uri="{FF2B5EF4-FFF2-40B4-BE49-F238E27FC236}">
              <a16:creationId xmlns:a16="http://schemas.microsoft.com/office/drawing/2014/main" id="{00000000-0008-0000-0E00-0000B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80" name="image3.png">
          <a:extLst>
            <a:ext uri="{FF2B5EF4-FFF2-40B4-BE49-F238E27FC236}">
              <a16:creationId xmlns:a16="http://schemas.microsoft.com/office/drawing/2014/main" id="{00000000-0008-0000-0E00-0000B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81" name="image3.png">
          <a:extLst>
            <a:ext uri="{FF2B5EF4-FFF2-40B4-BE49-F238E27FC236}">
              <a16:creationId xmlns:a16="http://schemas.microsoft.com/office/drawing/2014/main" id="{00000000-0008-0000-0E00-0000B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82" name="image3.png">
          <a:extLst>
            <a:ext uri="{FF2B5EF4-FFF2-40B4-BE49-F238E27FC236}">
              <a16:creationId xmlns:a16="http://schemas.microsoft.com/office/drawing/2014/main" id="{00000000-0008-0000-0E00-0000B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83" name="image3.png">
          <a:extLst>
            <a:ext uri="{FF2B5EF4-FFF2-40B4-BE49-F238E27FC236}">
              <a16:creationId xmlns:a16="http://schemas.microsoft.com/office/drawing/2014/main" id="{00000000-0008-0000-0E00-0000B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84" name="image3.png">
          <a:extLst>
            <a:ext uri="{FF2B5EF4-FFF2-40B4-BE49-F238E27FC236}">
              <a16:creationId xmlns:a16="http://schemas.microsoft.com/office/drawing/2014/main" id="{00000000-0008-0000-0E00-0000B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85" name="image3.png">
          <a:extLst>
            <a:ext uri="{FF2B5EF4-FFF2-40B4-BE49-F238E27FC236}">
              <a16:creationId xmlns:a16="http://schemas.microsoft.com/office/drawing/2014/main" id="{00000000-0008-0000-0E00-0000B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86" name="image3.png">
          <a:extLst>
            <a:ext uri="{FF2B5EF4-FFF2-40B4-BE49-F238E27FC236}">
              <a16:creationId xmlns:a16="http://schemas.microsoft.com/office/drawing/2014/main" id="{00000000-0008-0000-0E00-0000B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87" name="image3.png">
          <a:extLst>
            <a:ext uri="{FF2B5EF4-FFF2-40B4-BE49-F238E27FC236}">
              <a16:creationId xmlns:a16="http://schemas.microsoft.com/office/drawing/2014/main" id="{00000000-0008-0000-0E00-0000B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88" name="image3.png">
          <a:extLst>
            <a:ext uri="{FF2B5EF4-FFF2-40B4-BE49-F238E27FC236}">
              <a16:creationId xmlns:a16="http://schemas.microsoft.com/office/drawing/2014/main" id="{00000000-0008-0000-0E00-0000B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89" name="image3.png">
          <a:extLst>
            <a:ext uri="{FF2B5EF4-FFF2-40B4-BE49-F238E27FC236}">
              <a16:creationId xmlns:a16="http://schemas.microsoft.com/office/drawing/2014/main" id="{00000000-0008-0000-0E00-0000B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90" name="image3.png">
          <a:extLst>
            <a:ext uri="{FF2B5EF4-FFF2-40B4-BE49-F238E27FC236}">
              <a16:creationId xmlns:a16="http://schemas.microsoft.com/office/drawing/2014/main" id="{00000000-0008-0000-0E00-0000B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91" name="image3.png">
          <a:extLst>
            <a:ext uri="{FF2B5EF4-FFF2-40B4-BE49-F238E27FC236}">
              <a16:creationId xmlns:a16="http://schemas.microsoft.com/office/drawing/2014/main" id="{00000000-0008-0000-0E00-0000B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92" name="image3.png">
          <a:extLst>
            <a:ext uri="{FF2B5EF4-FFF2-40B4-BE49-F238E27FC236}">
              <a16:creationId xmlns:a16="http://schemas.microsoft.com/office/drawing/2014/main" id="{00000000-0008-0000-0E00-0000C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93" name="image3.png">
          <a:extLst>
            <a:ext uri="{FF2B5EF4-FFF2-40B4-BE49-F238E27FC236}">
              <a16:creationId xmlns:a16="http://schemas.microsoft.com/office/drawing/2014/main" id="{00000000-0008-0000-0E00-0000C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94" name="image3.png">
          <a:extLst>
            <a:ext uri="{FF2B5EF4-FFF2-40B4-BE49-F238E27FC236}">
              <a16:creationId xmlns:a16="http://schemas.microsoft.com/office/drawing/2014/main" id="{00000000-0008-0000-0E00-0000C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95" name="image3.png">
          <a:extLst>
            <a:ext uri="{FF2B5EF4-FFF2-40B4-BE49-F238E27FC236}">
              <a16:creationId xmlns:a16="http://schemas.microsoft.com/office/drawing/2014/main" id="{00000000-0008-0000-0E00-0000C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96" name="image3.png">
          <a:extLst>
            <a:ext uri="{FF2B5EF4-FFF2-40B4-BE49-F238E27FC236}">
              <a16:creationId xmlns:a16="http://schemas.microsoft.com/office/drawing/2014/main" id="{00000000-0008-0000-0E00-0000C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97" name="image3.png">
          <a:extLst>
            <a:ext uri="{FF2B5EF4-FFF2-40B4-BE49-F238E27FC236}">
              <a16:creationId xmlns:a16="http://schemas.microsoft.com/office/drawing/2014/main" id="{00000000-0008-0000-0E00-0000C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98" name="image3.png">
          <a:extLst>
            <a:ext uri="{FF2B5EF4-FFF2-40B4-BE49-F238E27FC236}">
              <a16:creationId xmlns:a16="http://schemas.microsoft.com/office/drawing/2014/main" id="{00000000-0008-0000-0E00-0000C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99" name="image3.png">
          <a:extLst>
            <a:ext uri="{FF2B5EF4-FFF2-40B4-BE49-F238E27FC236}">
              <a16:creationId xmlns:a16="http://schemas.microsoft.com/office/drawing/2014/main" id="{00000000-0008-0000-0E00-0000C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00" name="image3.png">
          <a:extLst>
            <a:ext uri="{FF2B5EF4-FFF2-40B4-BE49-F238E27FC236}">
              <a16:creationId xmlns:a16="http://schemas.microsoft.com/office/drawing/2014/main" id="{00000000-0008-0000-0E00-0000C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01" name="image3.png">
          <a:extLst>
            <a:ext uri="{FF2B5EF4-FFF2-40B4-BE49-F238E27FC236}">
              <a16:creationId xmlns:a16="http://schemas.microsoft.com/office/drawing/2014/main" id="{00000000-0008-0000-0E00-0000C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202" name="image3.png">
          <a:extLst>
            <a:ext uri="{FF2B5EF4-FFF2-40B4-BE49-F238E27FC236}">
              <a16:creationId xmlns:a16="http://schemas.microsoft.com/office/drawing/2014/main" id="{00000000-0008-0000-0E00-0000C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03" name="image3.png">
          <a:extLst>
            <a:ext uri="{FF2B5EF4-FFF2-40B4-BE49-F238E27FC236}">
              <a16:creationId xmlns:a16="http://schemas.microsoft.com/office/drawing/2014/main" id="{00000000-0008-0000-0E00-0000C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04" name="image3.png">
          <a:extLst>
            <a:ext uri="{FF2B5EF4-FFF2-40B4-BE49-F238E27FC236}">
              <a16:creationId xmlns:a16="http://schemas.microsoft.com/office/drawing/2014/main" id="{00000000-0008-0000-0E00-0000C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05" name="image3.png">
          <a:extLst>
            <a:ext uri="{FF2B5EF4-FFF2-40B4-BE49-F238E27FC236}">
              <a16:creationId xmlns:a16="http://schemas.microsoft.com/office/drawing/2014/main" id="{00000000-0008-0000-0E00-0000C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06" name="image3.png">
          <a:extLst>
            <a:ext uri="{FF2B5EF4-FFF2-40B4-BE49-F238E27FC236}">
              <a16:creationId xmlns:a16="http://schemas.microsoft.com/office/drawing/2014/main" id="{00000000-0008-0000-0E00-0000C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07" name="image3.png">
          <a:extLst>
            <a:ext uri="{FF2B5EF4-FFF2-40B4-BE49-F238E27FC236}">
              <a16:creationId xmlns:a16="http://schemas.microsoft.com/office/drawing/2014/main" id="{00000000-0008-0000-0E00-0000C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08" name="image3.png">
          <a:extLst>
            <a:ext uri="{FF2B5EF4-FFF2-40B4-BE49-F238E27FC236}">
              <a16:creationId xmlns:a16="http://schemas.microsoft.com/office/drawing/2014/main" id="{00000000-0008-0000-0E00-0000D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09" name="image3.png">
          <a:extLst>
            <a:ext uri="{FF2B5EF4-FFF2-40B4-BE49-F238E27FC236}">
              <a16:creationId xmlns:a16="http://schemas.microsoft.com/office/drawing/2014/main" id="{00000000-0008-0000-0E00-0000D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10" name="image3.png">
          <a:extLst>
            <a:ext uri="{FF2B5EF4-FFF2-40B4-BE49-F238E27FC236}">
              <a16:creationId xmlns:a16="http://schemas.microsoft.com/office/drawing/2014/main" id="{00000000-0008-0000-0E00-0000D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11" name="image3.png">
          <a:extLst>
            <a:ext uri="{FF2B5EF4-FFF2-40B4-BE49-F238E27FC236}">
              <a16:creationId xmlns:a16="http://schemas.microsoft.com/office/drawing/2014/main" id="{00000000-0008-0000-0E00-0000D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12" name="image3.png">
          <a:extLst>
            <a:ext uri="{FF2B5EF4-FFF2-40B4-BE49-F238E27FC236}">
              <a16:creationId xmlns:a16="http://schemas.microsoft.com/office/drawing/2014/main" id="{00000000-0008-0000-0E00-0000D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13" name="image3.png">
          <a:extLst>
            <a:ext uri="{FF2B5EF4-FFF2-40B4-BE49-F238E27FC236}">
              <a16:creationId xmlns:a16="http://schemas.microsoft.com/office/drawing/2014/main" id="{00000000-0008-0000-0E00-0000D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14" name="image3.png">
          <a:extLst>
            <a:ext uri="{FF2B5EF4-FFF2-40B4-BE49-F238E27FC236}">
              <a16:creationId xmlns:a16="http://schemas.microsoft.com/office/drawing/2014/main" id="{00000000-0008-0000-0E00-0000D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15" name="image3.png">
          <a:extLst>
            <a:ext uri="{FF2B5EF4-FFF2-40B4-BE49-F238E27FC236}">
              <a16:creationId xmlns:a16="http://schemas.microsoft.com/office/drawing/2014/main" id="{00000000-0008-0000-0E00-0000D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16" name="image3.png">
          <a:extLst>
            <a:ext uri="{FF2B5EF4-FFF2-40B4-BE49-F238E27FC236}">
              <a16:creationId xmlns:a16="http://schemas.microsoft.com/office/drawing/2014/main" id="{00000000-0008-0000-0E00-0000D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17" name="image3.png">
          <a:extLst>
            <a:ext uri="{FF2B5EF4-FFF2-40B4-BE49-F238E27FC236}">
              <a16:creationId xmlns:a16="http://schemas.microsoft.com/office/drawing/2014/main" id="{00000000-0008-0000-0E00-0000D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18" name="image3.png">
          <a:extLst>
            <a:ext uri="{FF2B5EF4-FFF2-40B4-BE49-F238E27FC236}">
              <a16:creationId xmlns:a16="http://schemas.microsoft.com/office/drawing/2014/main" id="{00000000-0008-0000-0E00-0000D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19" name="image3.png">
          <a:extLst>
            <a:ext uri="{FF2B5EF4-FFF2-40B4-BE49-F238E27FC236}">
              <a16:creationId xmlns:a16="http://schemas.microsoft.com/office/drawing/2014/main" id="{00000000-0008-0000-0E00-0000D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20" name="image3.png">
          <a:extLst>
            <a:ext uri="{FF2B5EF4-FFF2-40B4-BE49-F238E27FC236}">
              <a16:creationId xmlns:a16="http://schemas.microsoft.com/office/drawing/2014/main" id="{00000000-0008-0000-0E00-0000D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21" name="image3.png">
          <a:extLst>
            <a:ext uri="{FF2B5EF4-FFF2-40B4-BE49-F238E27FC236}">
              <a16:creationId xmlns:a16="http://schemas.microsoft.com/office/drawing/2014/main" id="{00000000-0008-0000-0E00-0000D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22" name="image3.png">
          <a:extLst>
            <a:ext uri="{FF2B5EF4-FFF2-40B4-BE49-F238E27FC236}">
              <a16:creationId xmlns:a16="http://schemas.microsoft.com/office/drawing/2014/main" id="{00000000-0008-0000-0E00-0000D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23" name="image3.png">
          <a:extLst>
            <a:ext uri="{FF2B5EF4-FFF2-40B4-BE49-F238E27FC236}">
              <a16:creationId xmlns:a16="http://schemas.microsoft.com/office/drawing/2014/main" id="{00000000-0008-0000-0E00-0000D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24" name="image3.png">
          <a:extLst>
            <a:ext uri="{FF2B5EF4-FFF2-40B4-BE49-F238E27FC236}">
              <a16:creationId xmlns:a16="http://schemas.microsoft.com/office/drawing/2014/main" id="{00000000-0008-0000-0E00-0000E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25" name="image3.png">
          <a:extLst>
            <a:ext uri="{FF2B5EF4-FFF2-40B4-BE49-F238E27FC236}">
              <a16:creationId xmlns:a16="http://schemas.microsoft.com/office/drawing/2014/main" id="{00000000-0008-0000-0E00-0000E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26" name="image3.png">
          <a:extLst>
            <a:ext uri="{FF2B5EF4-FFF2-40B4-BE49-F238E27FC236}">
              <a16:creationId xmlns:a16="http://schemas.microsoft.com/office/drawing/2014/main" id="{00000000-0008-0000-0E00-0000E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27" name="image3.png">
          <a:extLst>
            <a:ext uri="{FF2B5EF4-FFF2-40B4-BE49-F238E27FC236}">
              <a16:creationId xmlns:a16="http://schemas.microsoft.com/office/drawing/2014/main" id="{00000000-0008-0000-0E00-0000E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28" name="image3.png">
          <a:extLst>
            <a:ext uri="{FF2B5EF4-FFF2-40B4-BE49-F238E27FC236}">
              <a16:creationId xmlns:a16="http://schemas.microsoft.com/office/drawing/2014/main" id="{00000000-0008-0000-0E00-0000E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29" name="image3.png">
          <a:extLst>
            <a:ext uri="{FF2B5EF4-FFF2-40B4-BE49-F238E27FC236}">
              <a16:creationId xmlns:a16="http://schemas.microsoft.com/office/drawing/2014/main" id="{00000000-0008-0000-0E00-0000E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30" name="image3.png">
          <a:extLst>
            <a:ext uri="{FF2B5EF4-FFF2-40B4-BE49-F238E27FC236}">
              <a16:creationId xmlns:a16="http://schemas.microsoft.com/office/drawing/2014/main" id="{00000000-0008-0000-0E00-0000E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31" name="image3.png">
          <a:extLst>
            <a:ext uri="{FF2B5EF4-FFF2-40B4-BE49-F238E27FC236}">
              <a16:creationId xmlns:a16="http://schemas.microsoft.com/office/drawing/2014/main" id="{00000000-0008-0000-0E00-0000E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32" name="image3.png">
          <a:extLst>
            <a:ext uri="{FF2B5EF4-FFF2-40B4-BE49-F238E27FC236}">
              <a16:creationId xmlns:a16="http://schemas.microsoft.com/office/drawing/2014/main" id="{00000000-0008-0000-0E00-0000E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33" name="image3.png">
          <a:extLst>
            <a:ext uri="{FF2B5EF4-FFF2-40B4-BE49-F238E27FC236}">
              <a16:creationId xmlns:a16="http://schemas.microsoft.com/office/drawing/2014/main" id="{00000000-0008-0000-0E00-0000E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34" name="image3.png">
          <a:extLst>
            <a:ext uri="{FF2B5EF4-FFF2-40B4-BE49-F238E27FC236}">
              <a16:creationId xmlns:a16="http://schemas.microsoft.com/office/drawing/2014/main" id="{00000000-0008-0000-0E00-0000E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35" name="image3.png">
          <a:extLst>
            <a:ext uri="{FF2B5EF4-FFF2-40B4-BE49-F238E27FC236}">
              <a16:creationId xmlns:a16="http://schemas.microsoft.com/office/drawing/2014/main" id="{00000000-0008-0000-0E00-0000E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36" name="image3.png">
          <a:extLst>
            <a:ext uri="{FF2B5EF4-FFF2-40B4-BE49-F238E27FC236}">
              <a16:creationId xmlns:a16="http://schemas.microsoft.com/office/drawing/2014/main" id="{00000000-0008-0000-0E00-0000E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37" name="image3.png">
          <a:extLst>
            <a:ext uri="{FF2B5EF4-FFF2-40B4-BE49-F238E27FC236}">
              <a16:creationId xmlns:a16="http://schemas.microsoft.com/office/drawing/2014/main" id="{00000000-0008-0000-0E00-0000E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38" name="image3.png">
          <a:extLst>
            <a:ext uri="{FF2B5EF4-FFF2-40B4-BE49-F238E27FC236}">
              <a16:creationId xmlns:a16="http://schemas.microsoft.com/office/drawing/2014/main" id="{00000000-0008-0000-0E00-0000E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39" name="image3.png">
          <a:extLst>
            <a:ext uri="{FF2B5EF4-FFF2-40B4-BE49-F238E27FC236}">
              <a16:creationId xmlns:a16="http://schemas.microsoft.com/office/drawing/2014/main" id="{00000000-0008-0000-0E00-0000E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40" name="image3.png">
          <a:extLst>
            <a:ext uri="{FF2B5EF4-FFF2-40B4-BE49-F238E27FC236}">
              <a16:creationId xmlns:a16="http://schemas.microsoft.com/office/drawing/2014/main" id="{00000000-0008-0000-0E00-0000F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41" name="image3.png">
          <a:extLst>
            <a:ext uri="{FF2B5EF4-FFF2-40B4-BE49-F238E27FC236}">
              <a16:creationId xmlns:a16="http://schemas.microsoft.com/office/drawing/2014/main" id="{00000000-0008-0000-0E00-0000F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42" name="image3.png">
          <a:extLst>
            <a:ext uri="{FF2B5EF4-FFF2-40B4-BE49-F238E27FC236}">
              <a16:creationId xmlns:a16="http://schemas.microsoft.com/office/drawing/2014/main" id="{00000000-0008-0000-0E00-0000F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43" name="image3.png">
          <a:extLst>
            <a:ext uri="{FF2B5EF4-FFF2-40B4-BE49-F238E27FC236}">
              <a16:creationId xmlns:a16="http://schemas.microsoft.com/office/drawing/2014/main" id="{00000000-0008-0000-0E00-0000F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44" name="image3.png">
          <a:extLst>
            <a:ext uri="{FF2B5EF4-FFF2-40B4-BE49-F238E27FC236}">
              <a16:creationId xmlns:a16="http://schemas.microsoft.com/office/drawing/2014/main" id="{00000000-0008-0000-0E00-0000F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45" name="image3.png">
          <a:extLst>
            <a:ext uri="{FF2B5EF4-FFF2-40B4-BE49-F238E27FC236}">
              <a16:creationId xmlns:a16="http://schemas.microsoft.com/office/drawing/2014/main" id="{00000000-0008-0000-0E00-0000F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46" name="image3.png">
          <a:extLst>
            <a:ext uri="{FF2B5EF4-FFF2-40B4-BE49-F238E27FC236}">
              <a16:creationId xmlns:a16="http://schemas.microsoft.com/office/drawing/2014/main" id="{00000000-0008-0000-0E00-0000F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47" name="image3.png">
          <a:extLst>
            <a:ext uri="{FF2B5EF4-FFF2-40B4-BE49-F238E27FC236}">
              <a16:creationId xmlns:a16="http://schemas.microsoft.com/office/drawing/2014/main" id="{00000000-0008-0000-0E00-0000F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48" name="image3.png">
          <a:extLst>
            <a:ext uri="{FF2B5EF4-FFF2-40B4-BE49-F238E27FC236}">
              <a16:creationId xmlns:a16="http://schemas.microsoft.com/office/drawing/2014/main" id="{00000000-0008-0000-0E00-0000F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49" name="image3.png">
          <a:extLst>
            <a:ext uri="{FF2B5EF4-FFF2-40B4-BE49-F238E27FC236}">
              <a16:creationId xmlns:a16="http://schemas.microsoft.com/office/drawing/2014/main" id="{00000000-0008-0000-0E00-0000F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50" name="image3.png">
          <a:extLst>
            <a:ext uri="{FF2B5EF4-FFF2-40B4-BE49-F238E27FC236}">
              <a16:creationId xmlns:a16="http://schemas.microsoft.com/office/drawing/2014/main" id="{00000000-0008-0000-0E00-0000F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51" name="image3.png">
          <a:extLst>
            <a:ext uri="{FF2B5EF4-FFF2-40B4-BE49-F238E27FC236}">
              <a16:creationId xmlns:a16="http://schemas.microsoft.com/office/drawing/2014/main" id="{00000000-0008-0000-0E00-0000F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52" name="image3.png">
          <a:extLst>
            <a:ext uri="{FF2B5EF4-FFF2-40B4-BE49-F238E27FC236}">
              <a16:creationId xmlns:a16="http://schemas.microsoft.com/office/drawing/2014/main" id="{00000000-0008-0000-0E00-0000F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53" name="image3.png">
          <a:extLst>
            <a:ext uri="{FF2B5EF4-FFF2-40B4-BE49-F238E27FC236}">
              <a16:creationId xmlns:a16="http://schemas.microsoft.com/office/drawing/2014/main" id="{00000000-0008-0000-0E00-0000F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54" name="image3.png">
          <a:extLst>
            <a:ext uri="{FF2B5EF4-FFF2-40B4-BE49-F238E27FC236}">
              <a16:creationId xmlns:a16="http://schemas.microsoft.com/office/drawing/2014/main" id="{00000000-0008-0000-0E00-0000F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55" name="image3.png">
          <a:extLst>
            <a:ext uri="{FF2B5EF4-FFF2-40B4-BE49-F238E27FC236}">
              <a16:creationId xmlns:a16="http://schemas.microsoft.com/office/drawing/2014/main" id="{00000000-0008-0000-0E00-0000F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56" name="image3.png">
          <a:extLst>
            <a:ext uri="{FF2B5EF4-FFF2-40B4-BE49-F238E27FC236}">
              <a16:creationId xmlns:a16="http://schemas.microsoft.com/office/drawing/2014/main" id="{00000000-0008-0000-0E00-00000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57" name="image3.png">
          <a:extLst>
            <a:ext uri="{FF2B5EF4-FFF2-40B4-BE49-F238E27FC236}">
              <a16:creationId xmlns:a16="http://schemas.microsoft.com/office/drawing/2014/main" id="{00000000-0008-0000-0E00-00000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58" name="image3.png">
          <a:extLst>
            <a:ext uri="{FF2B5EF4-FFF2-40B4-BE49-F238E27FC236}">
              <a16:creationId xmlns:a16="http://schemas.microsoft.com/office/drawing/2014/main" id="{00000000-0008-0000-0E00-00000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59" name="image3.png">
          <a:extLst>
            <a:ext uri="{FF2B5EF4-FFF2-40B4-BE49-F238E27FC236}">
              <a16:creationId xmlns:a16="http://schemas.microsoft.com/office/drawing/2014/main" id="{00000000-0008-0000-0E00-00000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60" name="image3.png">
          <a:extLst>
            <a:ext uri="{FF2B5EF4-FFF2-40B4-BE49-F238E27FC236}">
              <a16:creationId xmlns:a16="http://schemas.microsoft.com/office/drawing/2014/main" id="{00000000-0008-0000-0E00-00000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61" name="image3.png">
          <a:extLst>
            <a:ext uri="{FF2B5EF4-FFF2-40B4-BE49-F238E27FC236}">
              <a16:creationId xmlns:a16="http://schemas.microsoft.com/office/drawing/2014/main" id="{00000000-0008-0000-0E00-00000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62" name="image3.png">
          <a:extLst>
            <a:ext uri="{FF2B5EF4-FFF2-40B4-BE49-F238E27FC236}">
              <a16:creationId xmlns:a16="http://schemas.microsoft.com/office/drawing/2014/main" id="{00000000-0008-0000-0E00-00000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63" name="image3.png">
          <a:extLst>
            <a:ext uri="{FF2B5EF4-FFF2-40B4-BE49-F238E27FC236}">
              <a16:creationId xmlns:a16="http://schemas.microsoft.com/office/drawing/2014/main" id="{00000000-0008-0000-0E00-00000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64" name="image3.png">
          <a:extLst>
            <a:ext uri="{FF2B5EF4-FFF2-40B4-BE49-F238E27FC236}">
              <a16:creationId xmlns:a16="http://schemas.microsoft.com/office/drawing/2014/main" id="{00000000-0008-0000-0E00-00000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65" name="image3.png">
          <a:extLst>
            <a:ext uri="{FF2B5EF4-FFF2-40B4-BE49-F238E27FC236}">
              <a16:creationId xmlns:a16="http://schemas.microsoft.com/office/drawing/2014/main" id="{00000000-0008-0000-0E00-00000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66" name="image3.png">
          <a:extLst>
            <a:ext uri="{FF2B5EF4-FFF2-40B4-BE49-F238E27FC236}">
              <a16:creationId xmlns:a16="http://schemas.microsoft.com/office/drawing/2014/main" id="{00000000-0008-0000-0E00-00000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67" name="image3.png">
          <a:extLst>
            <a:ext uri="{FF2B5EF4-FFF2-40B4-BE49-F238E27FC236}">
              <a16:creationId xmlns:a16="http://schemas.microsoft.com/office/drawing/2014/main" id="{00000000-0008-0000-0E00-00000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68" name="image3.png">
          <a:extLst>
            <a:ext uri="{FF2B5EF4-FFF2-40B4-BE49-F238E27FC236}">
              <a16:creationId xmlns:a16="http://schemas.microsoft.com/office/drawing/2014/main" id="{00000000-0008-0000-0E00-00000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69" name="image3.png">
          <a:extLst>
            <a:ext uri="{FF2B5EF4-FFF2-40B4-BE49-F238E27FC236}">
              <a16:creationId xmlns:a16="http://schemas.microsoft.com/office/drawing/2014/main" id="{00000000-0008-0000-0E00-00000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70" name="image3.png">
          <a:extLst>
            <a:ext uri="{FF2B5EF4-FFF2-40B4-BE49-F238E27FC236}">
              <a16:creationId xmlns:a16="http://schemas.microsoft.com/office/drawing/2014/main" id="{00000000-0008-0000-0E00-00000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71" name="image3.png">
          <a:extLst>
            <a:ext uri="{FF2B5EF4-FFF2-40B4-BE49-F238E27FC236}">
              <a16:creationId xmlns:a16="http://schemas.microsoft.com/office/drawing/2014/main" id="{00000000-0008-0000-0E00-00000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72" name="image3.png">
          <a:extLst>
            <a:ext uri="{FF2B5EF4-FFF2-40B4-BE49-F238E27FC236}">
              <a16:creationId xmlns:a16="http://schemas.microsoft.com/office/drawing/2014/main" id="{00000000-0008-0000-0E00-00001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73" name="image3.png">
          <a:extLst>
            <a:ext uri="{FF2B5EF4-FFF2-40B4-BE49-F238E27FC236}">
              <a16:creationId xmlns:a16="http://schemas.microsoft.com/office/drawing/2014/main" id="{00000000-0008-0000-0E00-00001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74" name="image3.png">
          <a:extLst>
            <a:ext uri="{FF2B5EF4-FFF2-40B4-BE49-F238E27FC236}">
              <a16:creationId xmlns:a16="http://schemas.microsoft.com/office/drawing/2014/main" id="{00000000-0008-0000-0E00-00001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75" name="image3.png">
          <a:extLst>
            <a:ext uri="{FF2B5EF4-FFF2-40B4-BE49-F238E27FC236}">
              <a16:creationId xmlns:a16="http://schemas.microsoft.com/office/drawing/2014/main" id="{00000000-0008-0000-0E00-00001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76" name="image3.png">
          <a:extLst>
            <a:ext uri="{FF2B5EF4-FFF2-40B4-BE49-F238E27FC236}">
              <a16:creationId xmlns:a16="http://schemas.microsoft.com/office/drawing/2014/main" id="{00000000-0008-0000-0E00-00001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77" name="image3.png">
          <a:extLst>
            <a:ext uri="{FF2B5EF4-FFF2-40B4-BE49-F238E27FC236}">
              <a16:creationId xmlns:a16="http://schemas.microsoft.com/office/drawing/2014/main" id="{00000000-0008-0000-0E00-00001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278" name="image3.png">
          <a:extLst>
            <a:ext uri="{FF2B5EF4-FFF2-40B4-BE49-F238E27FC236}">
              <a16:creationId xmlns:a16="http://schemas.microsoft.com/office/drawing/2014/main" id="{00000000-0008-0000-0E00-00001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79" name="image3.png">
          <a:extLst>
            <a:ext uri="{FF2B5EF4-FFF2-40B4-BE49-F238E27FC236}">
              <a16:creationId xmlns:a16="http://schemas.microsoft.com/office/drawing/2014/main" id="{00000000-0008-0000-0E00-00001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80" name="image3.png">
          <a:extLst>
            <a:ext uri="{FF2B5EF4-FFF2-40B4-BE49-F238E27FC236}">
              <a16:creationId xmlns:a16="http://schemas.microsoft.com/office/drawing/2014/main" id="{00000000-0008-0000-0E00-00001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81" name="image3.png">
          <a:extLst>
            <a:ext uri="{FF2B5EF4-FFF2-40B4-BE49-F238E27FC236}">
              <a16:creationId xmlns:a16="http://schemas.microsoft.com/office/drawing/2014/main" id="{00000000-0008-0000-0E00-00001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282" name="image3.png">
          <a:extLst>
            <a:ext uri="{FF2B5EF4-FFF2-40B4-BE49-F238E27FC236}">
              <a16:creationId xmlns:a16="http://schemas.microsoft.com/office/drawing/2014/main" id="{00000000-0008-0000-0E00-00001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83" name="image3.png">
          <a:extLst>
            <a:ext uri="{FF2B5EF4-FFF2-40B4-BE49-F238E27FC236}">
              <a16:creationId xmlns:a16="http://schemas.microsoft.com/office/drawing/2014/main" id="{00000000-0008-0000-0E00-00001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84" name="image3.png">
          <a:extLst>
            <a:ext uri="{FF2B5EF4-FFF2-40B4-BE49-F238E27FC236}">
              <a16:creationId xmlns:a16="http://schemas.microsoft.com/office/drawing/2014/main" id="{00000000-0008-0000-0E00-00001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85" name="image3.png">
          <a:extLst>
            <a:ext uri="{FF2B5EF4-FFF2-40B4-BE49-F238E27FC236}">
              <a16:creationId xmlns:a16="http://schemas.microsoft.com/office/drawing/2014/main" id="{00000000-0008-0000-0E00-00001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286" name="image3.png">
          <a:extLst>
            <a:ext uri="{FF2B5EF4-FFF2-40B4-BE49-F238E27FC236}">
              <a16:creationId xmlns:a16="http://schemas.microsoft.com/office/drawing/2014/main" id="{00000000-0008-0000-0E00-00001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87" name="image3.png">
          <a:extLst>
            <a:ext uri="{FF2B5EF4-FFF2-40B4-BE49-F238E27FC236}">
              <a16:creationId xmlns:a16="http://schemas.microsoft.com/office/drawing/2014/main" id="{00000000-0008-0000-0E00-00001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88" name="image3.png">
          <a:extLst>
            <a:ext uri="{FF2B5EF4-FFF2-40B4-BE49-F238E27FC236}">
              <a16:creationId xmlns:a16="http://schemas.microsoft.com/office/drawing/2014/main" id="{00000000-0008-0000-0E00-00002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89" name="image3.png">
          <a:extLst>
            <a:ext uri="{FF2B5EF4-FFF2-40B4-BE49-F238E27FC236}">
              <a16:creationId xmlns:a16="http://schemas.microsoft.com/office/drawing/2014/main" id="{00000000-0008-0000-0E00-00002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290" name="image3.png">
          <a:extLst>
            <a:ext uri="{FF2B5EF4-FFF2-40B4-BE49-F238E27FC236}">
              <a16:creationId xmlns:a16="http://schemas.microsoft.com/office/drawing/2014/main" id="{00000000-0008-0000-0E00-00002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91" name="image3.png">
          <a:extLst>
            <a:ext uri="{FF2B5EF4-FFF2-40B4-BE49-F238E27FC236}">
              <a16:creationId xmlns:a16="http://schemas.microsoft.com/office/drawing/2014/main" id="{00000000-0008-0000-0E00-00002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92" name="image3.png">
          <a:extLst>
            <a:ext uri="{FF2B5EF4-FFF2-40B4-BE49-F238E27FC236}">
              <a16:creationId xmlns:a16="http://schemas.microsoft.com/office/drawing/2014/main" id="{00000000-0008-0000-0E00-00002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93" name="image3.png">
          <a:extLst>
            <a:ext uri="{FF2B5EF4-FFF2-40B4-BE49-F238E27FC236}">
              <a16:creationId xmlns:a16="http://schemas.microsoft.com/office/drawing/2014/main" id="{00000000-0008-0000-0E00-00002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94" name="image3.png">
          <a:extLst>
            <a:ext uri="{FF2B5EF4-FFF2-40B4-BE49-F238E27FC236}">
              <a16:creationId xmlns:a16="http://schemas.microsoft.com/office/drawing/2014/main" id="{00000000-0008-0000-0E00-00002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95" name="image3.png">
          <a:extLst>
            <a:ext uri="{FF2B5EF4-FFF2-40B4-BE49-F238E27FC236}">
              <a16:creationId xmlns:a16="http://schemas.microsoft.com/office/drawing/2014/main" id="{00000000-0008-0000-0E00-00002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96" name="image3.png">
          <a:extLst>
            <a:ext uri="{FF2B5EF4-FFF2-40B4-BE49-F238E27FC236}">
              <a16:creationId xmlns:a16="http://schemas.microsoft.com/office/drawing/2014/main" id="{00000000-0008-0000-0E00-00002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97" name="image3.png">
          <a:extLst>
            <a:ext uri="{FF2B5EF4-FFF2-40B4-BE49-F238E27FC236}">
              <a16:creationId xmlns:a16="http://schemas.microsoft.com/office/drawing/2014/main" id="{00000000-0008-0000-0E00-00002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98" name="image3.png">
          <a:extLst>
            <a:ext uri="{FF2B5EF4-FFF2-40B4-BE49-F238E27FC236}">
              <a16:creationId xmlns:a16="http://schemas.microsoft.com/office/drawing/2014/main" id="{00000000-0008-0000-0E00-00002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99" name="image3.png">
          <a:extLst>
            <a:ext uri="{FF2B5EF4-FFF2-40B4-BE49-F238E27FC236}">
              <a16:creationId xmlns:a16="http://schemas.microsoft.com/office/drawing/2014/main" id="{00000000-0008-0000-0E00-00002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00" name="image3.png">
          <a:extLst>
            <a:ext uri="{FF2B5EF4-FFF2-40B4-BE49-F238E27FC236}">
              <a16:creationId xmlns:a16="http://schemas.microsoft.com/office/drawing/2014/main" id="{00000000-0008-0000-0E00-00002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01" name="image3.png">
          <a:extLst>
            <a:ext uri="{FF2B5EF4-FFF2-40B4-BE49-F238E27FC236}">
              <a16:creationId xmlns:a16="http://schemas.microsoft.com/office/drawing/2014/main" id="{00000000-0008-0000-0E00-00002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02" name="image3.png">
          <a:extLst>
            <a:ext uri="{FF2B5EF4-FFF2-40B4-BE49-F238E27FC236}">
              <a16:creationId xmlns:a16="http://schemas.microsoft.com/office/drawing/2014/main" id="{00000000-0008-0000-0E00-00002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03" name="image3.png">
          <a:extLst>
            <a:ext uri="{FF2B5EF4-FFF2-40B4-BE49-F238E27FC236}">
              <a16:creationId xmlns:a16="http://schemas.microsoft.com/office/drawing/2014/main" id="{00000000-0008-0000-0E00-00002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04" name="image3.png">
          <a:extLst>
            <a:ext uri="{FF2B5EF4-FFF2-40B4-BE49-F238E27FC236}">
              <a16:creationId xmlns:a16="http://schemas.microsoft.com/office/drawing/2014/main" id="{00000000-0008-0000-0E00-00003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05" name="image3.png">
          <a:extLst>
            <a:ext uri="{FF2B5EF4-FFF2-40B4-BE49-F238E27FC236}">
              <a16:creationId xmlns:a16="http://schemas.microsoft.com/office/drawing/2014/main" id="{00000000-0008-0000-0E00-00003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06" name="image3.png">
          <a:extLst>
            <a:ext uri="{FF2B5EF4-FFF2-40B4-BE49-F238E27FC236}">
              <a16:creationId xmlns:a16="http://schemas.microsoft.com/office/drawing/2014/main" id="{00000000-0008-0000-0E00-00003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07" name="image3.png">
          <a:extLst>
            <a:ext uri="{FF2B5EF4-FFF2-40B4-BE49-F238E27FC236}">
              <a16:creationId xmlns:a16="http://schemas.microsoft.com/office/drawing/2014/main" id="{00000000-0008-0000-0E00-00003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08" name="image3.png">
          <a:extLst>
            <a:ext uri="{FF2B5EF4-FFF2-40B4-BE49-F238E27FC236}">
              <a16:creationId xmlns:a16="http://schemas.microsoft.com/office/drawing/2014/main" id="{00000000-0008-0000-0E00-00003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09" name="image3.png">
          <a:extLst>
            <a:ext uri="{FF2B5EF4-FFF2-40B4-BE49-F238E27FC236}">
              <a16:creationId xmlns:a16="http://schemas.microsoft.com/office/drawing/2014/main" id="{00000000-0008-0000-0E00-00003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10" name="image3.png">
          <a:extLst>
            <a:ext uri="{FF2B5EF4-FFF2-40B4-BE49-F238E27FC236}">
              <a16:creationId xmlns:a16="http://schemas.microsoft.com/office/drawing/2014/main" id="{00000000-0008-0000-0E00-00003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11" name="image3.png">
          <a:extLst>
            <a:ext uri="{FF2B5EF4-FFF2-40B4-BE49-F238E27FC236}">
              <a16:creationId xmlns:a16="http://schemas.microsoft.com/office/drawing/2014/main" id="{00000000-0008-0000-0E00-00003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12" name="image3.png">
          <a:extLst>
            <a:ext uri="{FF2B5EF4-FFF2-40B4-BE49-F238E27FC236}">
              <a16:creationId xmlns:a16="http://schemas.microsoft.com/office/drawing/2014/main" id="{00000000-0008-0000-0E00-00003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13" name="image3.png">
          <a:extLst>
            <a:ext uri="{FF2B5EF4-FFF2-40B4-BE49-F238E27FC236}">
              <a16:creationId xmlns:a16="http://schemas.microsoft.com/office/drawing/2014/main" id="{00000000-0008-0000-0E00-00003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14" name="image3.png">
          <a:extLst>
            <a:ext uri="{FF2B5EF4-FFF2-40B4-BE49-F238E27FC236}">
              <a16:creationId xmlns:a16="http://schemas.microsoft.com/office/drawing/2014/main" id="{00000000-0008-0000-0E00-00003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15" name="image3.png">
          <a:extLst>
            <a:ext uri="{FF2B5EF4-FFF2-40B4-BE49-F238E27FC236}">
              <a16:creationId xmlns:a16="http://schemas.microsoft.com/office/drawing/2014/main" id="{00000000-0008-0000-0E00-00003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16" name="image3.png">
          <a:extLst>
            <a:ext uri="{FF2B5EF4-FFF2-40B4-BE49-F238E27FC236}">
              <a16:creationId xmlns:a16="http://schemas.microsoft.com/office/drawing/2014/main" id="{00000000-0008-0000-0E00-00003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17" name="image3.png">
          <a:extLst>
            <a:ext uri="{FF2B5EF4-FFF2-40B4-BE49-F238E27FC236}">
              <a16:creationId xmlns:a16="http://schemas.microsoft.com/office/drawing/2014/main" id="{00000000-0008-0000-0E00-00003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18" name="image3.png">
          <a:extLst>
            <a:ext uri="{FF2B5EF4-FFF2-40B4-BE49-F238E27FC236}">
              <a16:creationId xmlns:a16="http://schemas.microsoft.com/office/drawing/2014/main" id="{00000000-0008-0000-0E00-00003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19" name="image3.png">
          <a:extLst>
            <a:ext uri="{FF2B5EF4-FFF2-40B4-BE49-F238E27FC236}">
              <a16:creationId xmlns:a16="http://schemas.microsoft.com/office/drawing/2014/main" id="{00000000-0008-0000-0E00-00003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20" name="image3.png">
          <a:extLst>
            <a:ext uri="{FF2B5EF4-FFF2-40B4-BE49-F238E27FC236}">
              <a16:creationId xmlns:a16="http://schemas.microsoft.com/office/drawing/2014/main" id="{00000000-0008-0000-0E00-00004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21" name="image3.png">
          <a:extLst>
            <a:ext uri="{FF2B5EF4-FFF2-40B4-BE49-F238E27FC236}">
              <a16:creationId xmlns:a16="http://schemas.microsoft.com/office/drawing/2014/main" id="{00000000-0008-0000-0E00-00004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22" name="image3.png">
          <a:extLst>
            <a:ext uri="{FF2B5EF4-FFF2-40B4-BE49-F238E27FC236}">
              <a16:creationId xmlns:a16="http://schemas.microsoft.com/office/drawing/2014/main" id="{00000000-0008-0000-0E00-00004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23" name="image3.png">
          <a:extLst>
            <a:ext uri="{FF2B5EF4-FFF2-40B4-BE49-F238E27FC236}">
              <a16:creationId xmlns:a16="http://schemas.microsoft.com/office/drawing/2014/main" id="{00000000-0008-0000-0E00-00004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24" name="image3.png">
          <a:extLst>
            <a:ext uri="{FF2B5EF4-FFF2-40B4-BE49-F238E27FC236}">
              <a16:creationId xmlns:a16="http://schemas.microsoft.com/office/drawing/2014/main" id="{00000000-0008-0000-0E00-00004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25" name="image3.png">
          <a:extLst>
            <a:ext uri="{FF2B5EF4-FFF2-40B4-BE49-F238E27FC236}">
              <a16:creationId xmlns:a16="http://schemas.microsoft.com/office/drawing/2014/main" id="{00000000-0008-0000-0E00-00004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26" name="image3.png">
          <a:extLst>
            <a:ext uri="{FF2B5EF4-FFF2-40B4-BE49-F238E27FC236}">
              <a16:creationId xmlns:a16="http://schemas.microsoft.com/office/drawing/2014/main" id="{00000000-0008-0000-0E00-00004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27" name="image3.png">
          <a:extLst>
            <a:ext uri="{FF2B5EF4-FFF2-40B4-BE49-F238E27FC236}">
              <a16:creationId xmlns:a16="http://schemas.microsoft.com/office/drawing/2014/main" id="{00000000-0008-0000-0E00-00004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28" name="image3.png">
          <a:extLst>
            <a:ext uri="{FF2B5EF4-FFF2-40B4-BE49-F238E27FC236}">
              <a16:creationId xmlns:a16="http://schemas.microsoft.com/office/drawing/2014/main" id="{00000000-0008-0000-0E00-00004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29" name="image3.png">
          <a:extLst>
            <a:ext uri="{FF2B5EF4-FFF2-40B4-BE49-F238E27FC236}">
              <a16:creationId xmlns:a16="http://schemas.microsoft.com/office/drawing/2014/main" id="{00000000-0008-0000-0E00-00004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30" name="image3.png">
          <a:extLst>
            <a:ext uri="{FF2B5EF4-FFF2-40B4-BE49-F238E27FC236}">
              <a16:creationId xmlns:a16="http://schemas.microsoft.com/office/drawing/2014/main" id="{00000000-0008-0000-0E00-00004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31" name="image3.png">
          <a:extLst>
            <a:ext uri="{FF2B5EF4-FFF2-40B4-BE49-F238E27FC236}">
              <a16:creationId xmlns:a16="http://schemas.microsoft.com/office/drawing/2014/main" id="{00000000-0008-0000-0E00-00004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32" name="image3.png">
          <a:extLst>
            <a:ext uri="{FF2B5EF4-FFF2-40B4-BE49-F238E27FC236}">
              <a16:creationId xmlns:a16="http://schemas.microsoft.com/office/drawing/2014/main" id="{00000000-0008-0000-0E00-00004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33" name="image3.png">
          <a:extLst>
            <a:ext uri="{FF2B5EF4-FFF2-40B4-BE49-F238E27FC236}">
              <a16:creationId xmlns:a16="http://schemas.microsoft.com/office/drawing/2014/main" id="{00000000-0008-0000-0E00-00004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34" name="image3.png">
          <a:extLst>
            <a:ext uri="{FF2B5EF4-FFF2-40B4-BE49-F238E27FC236}">
              <a16:creationId xmlns:a16="http://schemas.microsoft.com/office/drawing/2014/main" id="{00000000-0008-0000-0E00-00004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35" name="image3.png">
          <a:extLst>
            <a:ext uri="{FF2B5EF4-FFF2-40B4-BE49-F238E27FC236}">
              <a16:creationId xmlns:a16="http://schemas.microsoft.com/office/drawing/2014/main" id="{00000000-0008-0000-0E00-00004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36" name="image3.png">
          <a:extLst>
            <a:ext uri="{FF2B5EF4-FFF2-40B4-BE49-F238E27FC236}">
              <a16:creationId xmlns:a16="http://schemas.microsoft.com/office/drawing/2014/main" id="{00000000-0008-0000-0E00-00005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37" name="image3.png">
          <a:extLst>
            <a:ext uri="{FF2B5EF4-FFF2-40B4-BE49-F238E27FC236}">
              <a16:creationId xmlns:a16="http://schemas.microsoft.com/office/drawing/2014/main" id="{00000000-0008-0000-0E00-00005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38" name="image3.png">
          <a:extLst>
            <a:ext uri="{FF2B5EF4-FFF2-40B4-BE49-F238E27FC236}">
              <a16:creationId xmlns:a16="http://schemas.microsoft.com/office/drawing/2014/main" id="{00000000-0008-0000-0E00-00005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39" name="image3.png">
          <a:extLst>
            <a:ext uri="{FF2B5EF4-FFF2-40B4-BE49-F238E27FC236}">
              <a16:creationId xmlns:a16="http://schemas.microsoft.com/office/drawing/2014/main" id="{00000000-0008-0000-0E00-00005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40" name="image3.png">
          <a:extLst>
            <a:ext uri="{FF2B5EF4-FFF2-40B4-BE49-F238E27FC236}">
              <a16:creationId xmlns:a16="http://schemas.microsoft.com/office/drawing/2014/main" id="{00000000-0008-0000-0E00-00005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41" name="image3.png">
          <a:extLst>
            <a:ext uri="{FF2B5EF4-FFF2-40B4-BE49-F238E27FC236}">
              <a16:creationId xmlns:a16="http://schemas.microsoft.com/office/drawing/2014/main" id="{00000000-0008-0000-0E00-00005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42" name="image3.png">
          <a:extLst>
            <a:ext uri="{FF2B5EF4-FFF2-40B4-BE49-F238E27FC236}">
              <a16:creationId xmlns:a16="http://schemas.microsoft.com/office/drawing/2014/main" id="{00000000-0008-0000-0E00-00005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43" name="image3.png">
          <a:extLst>
            <a:ext uri="{FF2B5EF4-FFF2-40B4-BE49-F238E27FC236}">
              <a16:creationId xmlns:a16="http://schemas.microsoft.com/office/drawing/2014/main" id="{00000000-0008-0000-0E00-00005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44" name="image3.png">
          <a:extLst>
            <a:ext uri="{FF2B5EF4-FFF2-40B4-BE49-F238E27FC236}">
              <a16:creationId xmlns:a16="http://schemas.microsoft.com/office/drawing/2014/main" id="{00000000-0008-0000-0E00-00005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45" name="image3.png">
          <a:extLst>
            <a:ext uri="{FF2B5EF4-FFF2-40B4-BE49-F238E27FC236}">
              <a16:creationId xmlns:a16="http://schemas.microsoft.com/office/drawing/2014/main" id="{00000000-0008-0000-0E00-00005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46" name="image3.png">
          <a:extLst>
            <a:ext uri="{FF2B5EF4-FFF2-40B4-BE49-F238E27FC236}">
              <a16:creationId xmlns:a16="http://schemas.microsoft.com/office/drawing/2014/main" id="{00000000-0008-0000-0E00-00005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47" name="image3.png">
          <a:extLst>
            <a:ext uri="{FF2B5EF4-FFF2-40B4-BE49-F238E27FC236}">
              <a16:creationId xmlns:a16="http://schemas.microsoft.com/office/drawing/2014/main" id="{00000000-0008-0000-0E00-00005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48" name="image3.png">
          <a:extLst>
            <a:ext uri="{FF2B5EF4-FFF2-40B4-BE49-F238E27FC236}">
              <a16:creationId xmlns:a16="http://schemas.microsoft.com/office/drawing/2014/main" id="{00000000-0008-0000-0E00-00005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49" name="image3.png">
          <a:extLst>
            <a:ext uri="{FF2B5EF4-FFF2-40B4-BE49-F238E27FC236}">
              <a16:creationId xmlns:a16="http://schemas.microsoft.com/office/drawing/2014/main" id="{00000000-0008-0000-0E00-00005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50" name="image3.png">
          <a:extLst>
            <a:ext uri="{FF2B5EF4-FFF2-40B4-BE49-F238E27FC236}">
              <a16:creationId xmlns:a16="http://schemas.microsoft.com/office/drawing/2014/main" id="{00000000-0008-0000-0E00-00005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51" name="image3.png">
          <a:extLst>
            <a:ext uri="{FF2B5EF4-FFF2-40B4-BE49-F238E27FC236}">
              <a16:creationId xmlns:a16="http://schemas.microsoft.com/office/drawing/2014/main" id="{00000000-0008-0000-0E00-00005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52" name="image3.png">
          <a:extLst>
            <a:ext uri="{FF2B5EF4-FFF2-40B4-BE49-F238E27FC236}">
              <a16:creationId xmlns:a16="http://schemas.microsoft.com/office/drawing/2014/main" id="{00000000-0008-0000-0E00-00006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53" name="image3.png">
          <a:extLst>
            <a:ext uri="{FF2B5EF4-FFF2-40B4-BE49-F238E27FC236}">
              <a16:creationId xmlns:a16="http://schemas.microsoft.com/office/drawing/2014/main" id="{00000000-0008-0000-0E00-00006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54" name="image3.png">
          <a:extLst>
            <a:ext uri="{FF2B5EF4-FFF2-40B4-BE49-F238E27FC236}">
              <a16:creationId xmlns:a16="http://schemas.microsoft.com/office/drawing/2014/main" id="{00000000-0008-0000-0E00-00006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55" name="image3.png">
          <a:extLst>
            <a:ext uri="{FF2B5EF4-FFF2-40B4-BE49-F238E27FC236}">
              <a16:creationId xmlns:a16="http://schemas.microsoft.com/office/drawing/2014/main" id="{00000000-0008-0000-0E00-00006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56" name="image3.png">
          <a:extLst>
            <a:ext uri="{FF2B5EF4-FFF2-40B4-BE49-F238E27FC236}">
              <a16:creationId xmlns:a16="http://schemas.microsoft.com/office/drawing/2014/main" id="{00000000-0008-0000-0E00-00006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57" name="image3.png">
          <a:extLst>
            <a:ext uri="{FF2B5EF4-FFF2-40B4-BE49-F238E27FC236}">
              <a16:creationId xmlns:a16="http://schemas.microsoft.com/office/drawing/2014/main" id="{00000000-0008-0000-0E00-00006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58" name="image3.png">
          <a:extLst>
            <a:ext uri="{FF2B5EF4-FFF2-40B4-BE49-F238E27FC236}">
              <a16:creationId xmlns:a16="http://schemas.microsoft.com/office/drawing/2014/main" id="{00000000-0008-0000-0E00-00006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59" name="image3.png">
          <a:extLst>
            <a:ext uri="{FF2B5EF4-FFF2-40B4-BE49-F238E27FC236}">
              <a16:creationId xmlns:a16="http://schemas.microsoft.com/office/drawing/2014/main" id="{00000000-0008-0000-0E00-00006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60" name="image3.png">
          <a:extLst>
            <a:ext uri="{FF2B5EF4-FFF2-40B4-BE49-F238E27FC236}">
              <a16:creationId xmlns:a16="http://schemas.microsoft.com/office/drawing/2014/main" id="{00000000-0008-0000-0E00-00006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61" name="image3.png">
          <a:extLst>
            <a:ext uri="{FF2B5EF4-FFF2-40B4-BE49-F238E27FC236}">
              <a16:creationId xmlns:a16="http://schemas.microsoft.com/office/drawing/2014/main" id="{00000000-0008-0000-0E00-00006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62" name="image3.png">
          <a:extLst>
            <a:ext uri="{FF2B5EF4-FFF2-40B4-BE49-F238E27FC236}">
              <a16:creationId xmlns:a16="http://schemas.microsoft.com/office/drawing/2014/main" id="{00000000-0008-0000-0E00-00006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63" name="image3.png">
          <a:extLst>
            <a:ext uri="{FF2B5EF4-FFF2-40B4-BE49-F238E27FC236}">
              <a16:creationId xmlns:a16="http://schemas.microsoft.com/office/drawing/2014/main" id="{00000000-0008-0000-0E00-00006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64" name="image3.png">
          <a:extLst>
            <a:ext uri="{FF2B5EF4-FFF2-40B4-BE49-F238E27FC236}">
              <a16:creationId xmlns:a16="http://schemas.microsoft.com/office/drawing/2014/main" id="{00000000-0008-0000-0E00-00006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65" name="image3.png">
          <a:extLst>
            <a:ext uri="{FF2B5EF4-FFF2-40B4-BE49-F238E27FC236}">
              <a16:creationId xmlns:a16="http://schemas.microsoft.com/office/drawing/2014/main" id="{00000000-0008-0000-0E00-00006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366" name="image3.png">
          <a:extLst>
            <a:ext uri="{FF2B5EF4-FFF2-40B4-BE49-F238E27FC236}">
              <a16:creationId xmlns:a16="http://schemas.microsoft.com/office/drawing/2014/main" id="{00000000-0008-0000-0E00-00006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67" name="image3.png">
          <a:extLst>
            <a:ext uri="{FF2B5EF4-FFF2-40B4-BE49-F238E27FC236}">
              <a16:creationId xmlns:a16="http://schemas.microsoft.com/office/drawing/2014/main" id="{00000000-0008-0000-0E00-00006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68" name="image3.png">
          <a:extLst>
            <a:ext uri="{FF2B5EF4-FFF2-40B4-BE49-F238E27FC236}">
              <a16:creationId xmlns:a16="http://schemas.microsoft.com/office/drawing/2014/main" id="{00000000-0008-0000-0E00-00007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69" name="image3.png">
          <a:extLst>
            <a:ext uri="{FF2B5EF4-FFF2-40B4-BE49-F238E27FC236}">
              <a16:creationId xmlns:a16="http://schemas.microsoft.com/office/drawing/2014/main" id="{00000000-0008-0000-0E00-00007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370" name="image3.png">
          <a:extLst>
            <a:ext uri="{FF2B5EF4-FFF2-40B4-BE49-F238E27FC236}">
              <a16:creationId xmlns:a16="http://schemas.microsoft.com/office/drawing/2014/main" id="{00000000-0008-0000-0E00-00007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71" name="image3.png">
          <a:extLst>
            <a:ext uri="{FF2B5EF4-FFF2-40B4-BE49-F238E27FC236}">
              <a16:creationId xmlns:a16="http://schemas.microsoft.com/office/drawing/2014/main" id="{00000000-0008-0000-0E00-00007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72" name="image3.png">
          <a:extLst>
            <a:ext uri="{FF2B5EF4-FFF2-40B4-BE49-F238E27FC236}">
              <a16:creationId xmlns:a16="http://schemas.microsoft.com/office/drawing/2014/main" id="{00000000-0008-0000-0E00-00007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73" name="image3.png">
          <a:extLst>
            <a:ext uri="{FF2B5EF4-FFF2-40B4-BE49-F238E27FC236}">
              <a16:creationId xmlns:a16="http://schemas.microsoft.com/office/drawing/2014/main" id="{00000000-0008-0000-0E00-00007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374" name="image3.png">
          <a:extLst>
            <a:ext uri="{FF2B5EF4-FFF2-40B4-BE49-F238E27FC236}">
              <a16:creationId xmlns:a16="http://schemas.microsoft.com/office/drawing/2014/main" id="{00000000-0008-0000-0E00-00007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75" name="image3.png">
          <a:extLst>
            <a:ext uri="{FF2B5EF4-FFF2-40B4-BE49-F238E27FC236}">
              <a16:creationId xmlns:a16="http://schemas.microsoft.com/office/drawing/2014/main" id="{00000000-0008-0000-0E00-00007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76" name="image3.png">
          <a:extLst>
            <a:ext uri="{FF2B5EF4-FFF2-40B4-BE49-F238E27FC236}">
              <a16:creationId xmlns:a16="http://schemas.microsoft.com/office/drawing/2014/main" id="{00000000-0008-0000-0E00-00007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77" name="image3.png">
          <a:extLst>
            <a:ext uri="{FF2B5EF4-FFF2-40B4-BE49-F238E27FC236}">
              <a16:creationId xmlns:a16="http://schemas.microsoft.com/office/drawing/2014/main" id="{00000000-0008-0000-0E00-00007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378" name="image3.png">
          <a:extLst>
            <a:ext uri="{FF2B5EF4-FFF2-40B4-BE49-F238E27FC236}">
              <a16:creationId xmlns:a16="http://schemas.microsoft.com/office/drawing/2014/main" id="{00000000-0008-0000-0E00-00007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79" name="image3.png">
          <a:extLst>
            <a:ext uri="{FF2B5EF4-FFF2-40B4-BE49-F238E27FC236}">
              <a16:creationId xmlns:a16="http://schemas.microsoft.com/office/drawing/2014/main" id="{00000000-0008-0000-0E00-00007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80" name="image3.png">
          <a:extLst>
            <a:ext uri="{FF2B5EF4-FFF2-40B4-BE49-F238E27FC236}">
              <a16:creationId xmlns:a16="http://schemas.microsoft.com/office/drawing/2014/main" id="{00000000-0008-0000-0E00-00007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81" name="image3.png">
          <a:extLst>
            <a:ext uri="{FF2B5EF4-FFF2-40B4-BE49-F238E27FC236}">
              <a16:creationId xmlns:a16="http://schemas.microsoft.com/office/drawing/2014/main" id="{00000000-0008-0000-0E00-00007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82" name="image3.png">
          <a:extLst>
            <a:ext uri="{FF2B5EF4-FFF2-40B4-BE49-F238E27FC236}">
              <a16:creationId xmlns:a16="http://schemas.microsoft.com/office/drawing/2014/main" id="{00000000-0008-0000-0E00-00007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83" name="image3.png">
          <a:extLst>
            <a:ext uri="{FF2B5EF4-FFF2-40B4-BE49-F238E27FC236}">
              <a16:creationId xmlns:a16="http://schemas.microsoft.com/office/drawing/2014/main" id="{00000000-0008-0000-0E00-00007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84" name="image3.png">
          <a:extLst>
            <a:ext uri="{FF2B5EF4-FFF2-40B4-BE49-F238E27FC236}">
              <a16:creationId xmlns:a16="http://schemas.microsoft.com/office/drawing/2014/main" id="{00000000-0008-0000-0E00-00008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85" name="image3.png">
          <a:extLst>
            <a:ext uri="{FF2B5EF4-FFF2-40B4-BE49-F238E27FC236}">
              <a16:creationId xmlns:a16="http://schemas.microsoft.com/office/drawing/2014/main" id="{00000000-0008-0000-0E00-00008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86" name="image3.png">
          <a:extLst>
            <a:ext uri="{FF2B5EF4-FFF2-40B4-BE49-F238E27FC236}">
              <a16:creationId xmlns:a16="http://schemas.microsoft.com/office/drawing/2014/main" id="{00000000-0008-0000-0E00-00008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87" name="image3.png">
          <a:extLst>
            <a:ext uri="{FF2B5EF4-FFF2-40B4-BE49-F238E27FC236}">
              <a16:creationId xmlns:a16="http://schemas.microsoft.com/office/drawing/2014/main" id="{00000000-0008-0000-0E00-00008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88" name="image3.png">
          <a:extLst>
            <a:ext uri="{FF2B5EF4-FFF2-40B4-BE49-F238E27FC236}">
              <a16:creationId xmlns:a16="http://schemas.microsoft.com/office/drawing/2014/main" id="{00000000-0008-0000-0E00-00008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89" name="image3.png">
          <a:extLst>
            <a:ext uri="{FF2B5EF4-FFF2-40B4-BE49-F238E27FC236}">
              <a16:creationId xmlns:a16="http://schemas.microsoft.com/office/drawing/2014/main" id="{00000000-0008-0000-0E00-00008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90" name="image3.png">
          <a:extLst>
            <a:ext uri="{FF2B5EF4-FFF2-40B4-BE49-F238E27FC236}">
              <a16:creationId xmlns:a16="http://schemas.microsoft.com/office/drawing/2014/main" id="{00000000-0008-0000-0E00-00008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91" name="image3.png">
          <a:extLst>
            <a:ext uri="{FF2B5EF4-FFF2-40B4-BE49-F238E27FC236}">
              <a16:creationId xmlns:a16="http://schemas.microsoft.com/office/drawing/2014/main" id="{00000000-0008-0000-0E00-00008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92" name="image3.png">
          <a:extLst>
            <a:ext uri="{FF2B5EF4-FFF2-40B4-BE49-F238E27FC236}">
              <a16:creationId xmlns:a16="http://schemas.microsoft.com/office/drawing/2014/main" id="{00000000-0008-0000-0E00-00008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93" name="image3.png">
          <a:extLst>
            <a:ext uri="{FF2B5EF4-FFF2-40B4-BE49-F238E27FC236}">
              <a16:creationId xmlns:a16="http://schemas.microsoft.com/office/drawing/2014/main" id="{00000000-0008-0000-0E00-00008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94" name="image3.png">
          <a:extLst>
            <a:ext uri="{FF2B5EF4-FFF2-40B4-BE49-F238E27FC236}">
              <a16:creationId xmlns:a16="http://schemas.microsoft.com/office/drawing/2014/main" id="{00000000-0008-0000-0E00-00008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95" name="image3.png">
          <a:extLst>
            <a:ext uri="{FF2B5EF4-FFF2-40B4-BE49-F238E27FC236}">
              <a16:creationId xmlns:a16="http://schemas.microsoft.com/office/drawing/2014/main" id="{00000000-0008-0000-0E00-00008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96" name="image3.png">
          <a:extLst>
            <a:ext uri="{FF2B5EF4-FFF2-40B4-BE49-F238E27FC236}">
              <a16:creationId xmlns:a16="http://schemas.microsoft.com/office/drawing/2014/main" id="{00000000-0008-0000-0E00-00008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97" name="image3.png">
          <a:extLst>
            <a:ext uri="{FF2B5EF4-FFF2-40B4-BE49-F238E27FC236}">
              <a16:creationId xmlns:a16="http://schemas.microsoft.com/office/drawing/2014/main" id="{00000000-0008-0000-0E00-00008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98" name="image3.png">
          <a:extLst>
            <a:ext uri="{FF2B5EF4-FFF2-40B4-BE49-F238E27FC236}">
              <a16:creationId xmlns:a16="http://schemas.microsoft.com/office/drawing/2014/main" id="{00000000-0008-0000-0E00-00008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99" name="image3.png">
          <a:extLst>
            <a:ext uri="{FF2B5EF4-FFF2-40B4-BE49-F238E27FC236}">
              <a16:creationId xmlns:a16="http://schemas.microsoft.com/office/drawing/2014/main" id="{00000000-0008-0000-0E00-00008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00" name="image3.png">
          <a:extLst>
            <a:ext uri="{FF2B5EF4-FFF2-40B4-BE49-F238E27FC236}">
              <a16:creationId xmlns:a16="http://schemas.microsoft.com/office/drawing/2014/main" id="{00000000-0008-0000-0E00-00009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01" name="image3.png">
          <a:extLst>
            <a:ext uri="{FF2B5EF4-FFF2-40B4-BE49-F238E27FC236}">
              <a16:creationId xmlns:a16="http://schemas.microsoft.com/office/drawing/2014/main" id="{00000000-0008-0000-0E00-00009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02" name="image3.png">
          <a:extLst>
            <a:ext uri="{FF2B5EF4-FFF2-40B4-BE49-F238E27FC236}">
              <a16:creationId xmlns:a16="http://schemas.microsoft.com/office/drawing/2014/main" id="{00000000-0008-0000-0E00-00009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03" name="image3.png">
          <a:extLst>
            <a:ext uri="{FF2B5EF4-FFF2-40B4-BE49-F238E27FC236}">
              <a16:creationId xmlns:a16="http://schemas.microsoft.com/office/drawing/2014/main" id="{00000000-0008-0000-0E00-00009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04" name="image3.png">
          <a:extLst>
            <a:ext uri="{FF2B5EF4-FFF2-40B4-BE49-F238E27FC236}">
              <a16:creationId xmlns:a16="http://schemas.microsoft.com/office/drawing/2014/main" id="{00000000-0008-0000-0E00-00009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05" name="image3.png">
          <a:extLst>
            <a:ext uri="{FF2B5EF4-FFF2-40B4-BE49-F238E27FC236}">
              <a16:creationId xmlns:a16="http://schemas.microsoft.com/office/drawing/2014/main" id="{00000000-0008-0000-0E00-00009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06" name="image3.png">
          <a:extLst>
            <a:ext uri="{FF2B5EF4-FFF2-40B4-BE49-F238E27FC236}">
              <a16:creationId xmlns:a16="http://schemas.microsoft.com/office/drawing/2014/main" id="{00000000-0008-0000-0E00-00009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07" name="image3.png">
          <a:extLst>
            <a:ext uri="{FF2B5EF4-FFF2-40B4-BE49-F238E27FC236}">
              <a16:creationId xmlns:a16="http://schemas.microsoft.com/office/drawing/2014/main" id="{00000000-0008-0000-0E00-00009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08" name="image3.png">
          <a:extLst>
            <a:ext uri="{FF2B5EF4-FFF2-40B4-BE49-F238E27FC236}">
              <a16:creationId xmlns:a16="http://schemas.microsoft.com/office/drawing/2014/main" id="{00000000-0008-0000-0E00-00009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09" name="image3.png">
          <a:extLst>
            <a:ext uri="{FF2B5EF4-FFF2-40B4-BE49-F238E27FC236}">
              <a16:creationId xmlns:a16="http://schemas.microsoft.com/office/drawing/2014/main" id="{00000000-0008-0000-0E00-00009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10" name="image3.png">
          <a:extLst>
            <a:ext uri="{FF2B5EF4-FFF2-40B4-BE49-F238E27FC236}">
              <a16:creationId xmlns:a16="http://schemas.microsoft.com/office/drawing/2014/main" id="{00000000-0008-0000-0E00-00009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11" name="image3.png">
          <a:extLst>
            <a:ext uri="{FF2B5EF4-FFF2-40B4-BE49-F238E27FC236}">
              <a16:creationId xmlns:a16="http://schemas.microsoft.com/office/drawing/2014/main" id="{00000000-0008-0000-0E00-00009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12" name="image3.png">
          <a:extLst>
            <a:ext uri="{FF2B5EF4-FFF2-40B4-BE49-F238E27FC236}">
              <a16:creationId xmlns:a16="http://schemas.microsoft.com/office/drawing/2014/main" id="{00000000-0008-0000-0E00-00009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13" name="image3.png">
          <a:extLst>
            <a:ext uri="{FF2B5EF4-FFF2-40B4-BE49-F238E27FC236}">
              <a16:creationId xmlns:a16="http://schemas.microsoft.com/office/drawing/2014/main" id="{00000000-0008-0000-0E00-00009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14" name="image3.png">
          <a:extLst>
            <a:ext uri="{FF2B5EF4-FFF2-40B4-BE49-F238E27FC236}">
              <a16:creationId xmlns:a16="http://schemas.microsoft.com/office/drawing/2014/main" id="{00000000-0008-0000-0E00-00009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15" name="image3.png">
          <a:extLst>
            <a:ext uri="{FF2B5EF4-FFF2-40B4-BE49-F238E27FC236}">
              <a16:creationId xmlns:a16="http://schemas.microsoft.com/office/drawing/2014/main" id="{00000000-0008-0000-0E00-00009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16" name="image3.png">
          <a:extLst>
            <a:ext uri="{FF2B5EF4-FFF2-40B4-BE49-F238E27FC236}">
              <a16:creationId xmlns:a16="http://schemas.microsoft.com/office/drawing/2014/main" id="{00000000-0008-0000-0E00-0000A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17" name="image3.png">
          <a:extLst>
            <a:ext uri="{FF2B5EF4-FFF2-40B4-BE49-F238E27FC236}">
              <a16:creationId xmlns:a16="http://schemas.microsoft.com/office/drawing/2014/main" id="{00000000-0008-0000-0E00-0000A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18" name="image3.png">
          <a:extLst>
            <a:ext uri="{FF2B5EF4-FFF2-40B4-BE49-F238E27FC236}">
              <a16:creationId xmlns:a16="http://schemas.microsoft.com/office/drawing/2014/main" id="{00000000-0008-0000-0E00-0000A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19" name="image3.png">
          <a:extLst>
            <a:ext uri="{FF2B5EF4-FFF2-40B4-BE49-F238E27FC236}">
              <a16:creationId xmlns:a16="http://schemas.microsoft.com/office/drawing/2014/main" id="{00000000-0008-0000-0E00-0000A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20" name="image3.png">
          <a:extLst>
            <a:ext uri="{FF2B5EF4-FFF2-40B4-BE49-F238E27FC236}">
              <a16:creationId xmlns:a16="http://schemas.microsoft.com/office/drawing/2014/main" id="{00000000-0008-0000-0E00-0000A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21" name="image3.png">
          <a:extLst>
            <a:ext uri="{FF2B5EF4-FFF2-40B4-BE49-F238E27FC236}">
              <a16:creationId xmlns:a16="http://schemas.microsoft.com/office/drawing/2014/main" id="{00000000-0008-0000-0E00-0000A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22" name="image3.png">
          <a:extLst>
            <a:ext uri="{FF2B5EF4-FFF2-40B4-BE49-F238E27FC236}">
              <a16:creationId xmlns:a16="http://schemas.microsoft.com/office/drawing/2014/main" id="{00000000-0008-0000-0E00-0000A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23" name="image3.png">
          <a:extLst>
            <a:ext uri="{FF2B5EF4-FFF2-40B4-BE49-F238E27FC236}">
              <a16:creationId xmlns:a16="http://schemas.microsoft.com/office/drawing/2014/main" id="{00000000-0008-0000-0E00-0000A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24" name="image3.png">
          <a:extLst>
            <a:ext uri="{FF2B5EF4-FFF2-40B4-BE49-F238E27FC236}">
              <a16:creationId xmlns:a16="http://schemas.microsoft.com/office/drawing/2014/main" id="{00000000-0008-0000-0E00-0000A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25" name="image3.png">
          <a:extLst>
            <a:ext uri="{FF2B5EF4-FFF2-40B4-BE49-F238E27FC236}">
              <a16:creationId xmlns:a16="http://schemas.microsoft.com/office/drawing/2014/main" id="{00000000-0008-0000-0E00-0000A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26" name="image3.png">
          <a:extLst>
            <a:ext uri="{FF2B5EF4-FFF2-40B4-BE49-F238E27FC236}">
              <a16:creationId xmlns:a16="http://schemas.microsoft.com/office/drawing/2014/main" id="{00000000-0008-0000-0E00-0000A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27" name="image3.png">
          <a:extLst>
            <a:ext uri="{FF2B5EF4-FFF2-40B4-BE49-F238E27FC236}">
              <a16:creationId xmlns:a16="http://schemas.microsoft.com/office/drawing/2014/main" id="{00000000-0008-0000-0E00-0000A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28" name="image3.png">
          <a:extLst>
            <a:ext uri="{FF2B5EF4-FFF2-40B4-BE49-F238E27FC236}">
              <a16:creationId xmlns:a16="http://schemas.microsoft.com/office/drawing/2014/main" id="{00000000-0008-0000-0E00-0000A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29" name="image3.png">
          <a:extLst>
            <a:ext uri="{FF2B5EF4-FFF2-40B4-BE49-F238E27FC236}">
              <a16:creationId xmlns:a16="http://schemas.microsoft.com/office/drawing/2014/main" id="{00000000-0008-0000-0E00-0000A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30" name="image3.png">
          <a:extLst>
            <a:ext uri="{FF2B5EF4-FFF2-40B4-BE49-F238E27FC236}">
              <a16:creationId xmlns:a16="http://schemas.microsoft.com/office/drawing/2014/main" id="{00000000-0008-0000-0E00-0000A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31" name="image3.png">
          <a:extLst>
            <a:ext uri="{FF2B5EF4-FFF2-40B4-BE49-F238E27FC236}">
              <a16:creationId xmlns:a16="http://schemas.microsoft.com/office/drawing/2014/main" id="{00000000-0008-0000-0E00-0000A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32" name="image3.png">
          <a:extLst>
            <a:ext uri="{FF2B5EF4-FFF2-40B4-BE49-F238E27FC236}">
              <a16:creationId xmlns:a16="http://schemas.microsoft.com/office/drawing/2014/main" id="{00000000-0008-0000-0E00-0000B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33" name="image3.png">
          <a:extLst>
            <a:ext uri="{FF2B5EF4-FFF2-40B4-BE49-F238E27FC236}">
              <a16:creationId xmlns:a16="http://schemas.microsoft.com/office/drawing/2014/main" id="{00000000-0008-0000-0E00-0000B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34" name="image3.png">
          <a:extLst>
            <a:ext uri="{FF2B5EF4-FFF2-40B4-BE49-F238E27FC236}">
              <a16:creationId xmlns:a16="http://schemas.microsoft.com/office/drawing/2014/main" id="{00000000-0008-0000-0E00-0000B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35" name="image3.png">
          <a:extLst>
            <a:ext uri="{FF2B5EF4-FFF2-40B4-BE49-F238E27FC236}">
              <a16:creationId xmlns:a16="http://schemas.microsoft.com/office/drawing/2014/main" id="{00000000-0008-0000-0E00-0000B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36" name="image3.png">
          <a:extLst>
            <a:ext uri="{FF2B5EF4-FFF2-40B4-BE49-F238E27FC236}">
              <a16:creationId xmlns:a16="http://schemas.microsoft.com/office/drawing/2014/main" id="{00000000-0008-0000-0E00-0000B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37" name="image3.png">
          <a:extLst>
            <a:ext uri="{FF2B5EF4-FFF2-40B4-BE49-F238E27FC236}">
              <a16:creationId xmlns:a16="http://schemas.microsoft.com/office/drawing/2014/main" id="{00000000-0008-0000-0E00-0000B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38" name="image3.png">
          <a:extLst>
            <a:ext uri="{FF2B5EF4-FFF2-40B4-BE49-F238E27FC236}">
              <a16:creationId xmlns:a16="http://schemas.microsoft.com/office/drawing/2014/main" id="{00000000-0008-0000-0E00-0000B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39" name="image3.png">
          <a:extLst>
            <a:ext uri="{FF2B5EF4-FFF2-40B4-BE49-F238E27FC236}">
              <a16:creationId xmlns:a16="http://schemas.microsoft.com/office/drawing/2014/main" id="{00000000-0008-0000-0E00-0000B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40" name="image3.png">
          <a:extLst>
            <a:ext uri="{FF2B5EF4-FFF2-40B4-BE49-F238E27FC236}">
              <a16:creationId xmlns:a16="http://schemas.microsoft.com/office/drawing/2014/main" id="{00000000-0008-0000-0E00-0000B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41" name="image3.png">
          <a:extLst>
            <a:ext uri="{FF2B5EF4-FFF2-40B4-BE49-F238E27FC236}">
              <a16:creationId xmlns:a16="http://schemas.microsoft.com/office/drawing/2014/main" id="{00000000-0008-0000-0E00-0000B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442" name="image3.png">
          <a:extLst>
            <a:ext uri="{FF2B5EF4-FFF2-40B4-BE49-F238E27FC236}">
              <a16:creationId xmlns:a16="http://schemas.microsoft.com/office/drawing/2014/main" id="{00000000-0008-0000-0E00-0000B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43" name="image3.png">
          <a:extLst>
            <a:ext uri="{FF2B5EF4-FFF2-40B4-BE49-F238E27FC236}">
              <a16:creationId xmlns:a16="http://schemas.microsoft.com/office/drawing/2014/main" id="{00000000-0008-0000-0E00-0000B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44" name="image3.png">
          <a:extLst>
            <a:ext uri="{FF2B5EF4-FFF2-40B4-BE49-F238E27FC236}">
              <a16:creationId xmlns:a16="http://schemas.microsoft.com/office/drawing/2014/main" id="{00000000-0008-0000-0E00-0000B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45" name="image3.png">
          <a:extLst>
            <a:ext uri="{FF2B5EF4-FFF2-40B4-BE49-F238E27FC236}">
              <a16:creationId xmlns:a16="http://schemas.microsoft.com/office/drawing/2014/main" id="{00000000-0008-0000-0E00-0000B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446" name="image3.png">
          <a:extLst>
            <a:ext uri="{FF2B5EF4-FFF2-40B4-BE49-F238E27FC236}">
              <a16:creationId xmlns:a16="http://schemas.microsoft.com/office/drawing/2014/main" id="{00000000-0008-0000-0E00-0000B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47" name="image3.png">
          <a:extLst>
            <a:ext uri="{FF2B5EF4-FFF2-40B4-BE49-F238E27FC236}">
              <a16:creationId xmlns:a16="http://schemas.microsoft.com/office/drawing/2014/main" id="{00000000-0008-0000-0E00-0000B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48" name="image3.png">
          <a:extLst>
            <a:ext uri="{FF2B5EF4-FFF2-40B4-BE49-F238E27FC236}">
              <a16:creationId xmlns:a16="http://schemas.microsoft.com/office/drawing/2014/main" id="{00000000-0008-0000-0E00-0000C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49" name="image3.png">
          <a:extLst>
            <a:ext uri="{FF2B5EF4-FFF2-40B4-BE49-F238E27FC236}">
              <a16:creationId xmlns:a16="http://schemas.microsoft.com/office/drawing/2014/main" id="{00000000-0008-0000-0E00-0000C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450" name="image3.png">
          <a:extLst>
            <a:ext uri="{FF2B5EF4-FFF2-40B4-BE49-F238E27FC236}">
              <a16:creationId xmlns:a16="http://schemas.microsoft.com/office/drawing/2014/main" id="{00000000-0008-0000-0E00-0000C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51" name="image3.png">
          <a:extLst>
            <a:ext uri="{FF2B5EF4-FFF2-40B4-BE49-F238E27FC236}">
              <a16:creationId xmlns:a16="http://schemas.microsoft.com/office/drawing/2014/main" id="{00000000-0008-0000-0E00-0000C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52" name="image3.png">
          <a:extLst>
            <a:ext uri="{FF2B5EF4-FFF2-40B4-BE49-F238E27FC236}">
              <a16:creationId xmlns:a16="http://schemas.microsoft.com/office/drawing/2014/main" id="{00000000-0008-0000-0E00-0000C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53" name="image3.png">
          <a:extLst>
            <a:ext uri="{FF2B5EF4-FFF2-40B4-BE49-F238E27FC236}">
              <a16:creationId xmlns:a16="http://schemas.microsoft.com/office/drawing/2014/main" id="{00000000-0008-0000-0E00-0000C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454" name="image3.png">
          <a:extLst>
            <a:ext uri="{FF2B5EF4-FFF2-40B4-BE49-F238E27FC236}">
              <a16:creationId xmlns:a16="http://schemas.microsoft.com/office/drawing/2014/main" id="{00000000-0008-0000-0E00-0000C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55" name="image3.png">
          <a:extLst>
            <a:ext uri="{FF2B5EF4-FFF2-40B4-BE49-F238E27FC236}">
              <a16:creationId xmlns:a16="http://schemas.microsoft.com/office/drawing/2014/main" id="{00000000-0008-0000-0E00-0000C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56" name="image3.png">
          <a:extLst>
            <a:ext uri="{FF2B5EF4-FFF2-40B4-BE49-F238E27FC236}">
              <a16:creationId xmlns:a16="http://schemas.microsoft.com/office/drawing/2014/main" id="{00000000-0008-0000-0E00-0000C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57" name="image3.png">
          <a:extLst>
            <a:ext uri="{FF2B5EF4-FFF2-40B4-BE49-F238E27FC236}">
              <a16:creationId xmlns:a16="http://schemas.microsoft.com/office/drawing/2014/main" id="{00000000-0008-0000-0E00-0000C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58" name="image3.png">
          <a:extLst>
            <a:ext uri="{FF2B5EF4-FFF2-40B4-BE49-F238E27FC236}">
              <a16:creationId xmlns:a16="http://schemas.microsoft.com/office/drawing/2014/main" id="{00000000-0008-0000-0E00-0000C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59" name="image3.png">
          <a:extLst>
            <a:ext uri="{FF2B5EF4-FFF2-40B4-BE49-F238E27FC236}">
              <a16:creationId xmlns:a16="http://schemas.microsoft.com/office/drawing/2014/main" id="{00000000-0008-0000-0E00-0000C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60" name="image3.png">
          <a:extLst>
            <a:ext uri="{FF2B5EF4-FFF2-40B4-BE49-F238E27FC236}">
              <a16:creationId xmlns:a16="http://schemas.microsoft.com/office/drawing/2014/main" id="{00000000-0008-0000-0E00-0000C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61" name="image3.png">
          <a:extLst>
            <a:ext uri="{FF2B5EF4-FFF2-40B4-BE49-F238E27FC236}">
              <a16:creationId xmlns:a16="http://schemas.microsoft.com/office/drawing/2014/main" id="{00000000-0008-0000-0E00-0000C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62" name="image3.png">
          <a:extLst>
            <a:ext uri="{FF2B5EF4-FFF2-40B4-BE49-F238E27FC236}">
              <a16:creationId xmlns:a16="http://schemas.microsoft.com/office/drawing/2014/main" id="{00000000-0008-0000-0E00-0000C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63" name="image3.png">
          <a:extLst>
            <a:ext uri="{FF2B5EF4-FFF2-40B4-BE49-F238E27FC236}">
              <a16:creationId xmlns:a16="http://schemas.microsoft.com/office/drawing/2014/main" id="{00000000-0008-0000-0E00-0000C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64" name="image3.png">
          <a:extLst>
            <a:ext uri="{FF2B5EF4-FFF2-40B4-BE49-F238E27FC236}">
              <a16:creationId xmlns:a16="http://schemas.microsoft.com/office/drawing/2014/main" id="{00000000-0008-0000-0E00-0000D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65" name="image3.png">
          <a:extLst>
            <a:ext uri="{FF2B5EF4-FFF2-40B4-BE49-F238E27FC236}">
              <a16:creationId xmlns:a16="http://schemas.microsoft.com/office/drawing/2014/main" id="{00000000-0008-0000-0E00-0000D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66" name="image3.png">
          <a:extLst>
            <a:ext uri="{FF2B5EF4-FFF2-40B4-BE49-F238E27FC236}">
              <a16:creationId xmlns:a16="http://schemas.microsoft.com/office/drawing/2014/main" id="{00000000-0008-0000-0E00-0000D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67" name="image3.png">
          <a:extLst>
            <a:ext uri="{FF2B5EF4-FFF2-40B4-BE49-F238E27FC236}">
              <a16:creationId xmlns:a16="http://schemas.microsoft.com/office/drawing/2014/main" id="{00000000-0008-0000-0E00-0000D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68" name="image3.png">
          <a:extLst>
            <a:ext uri="{FF2B5EF4-FFF2-40B4-BE49-F238E27FC236}">
              <a16:creationId xmlns:a16="http://schemas.microsoft.com/office/drawing/2014/main" id="{00000000-0008-0000-0E00-0000D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69" name="image3.png">
          <a:extLst>
            <a:ext uri="{FF2B5EF4-FFF2-40B4-BE49-F238E27FC236}">
              <a16:creationId xmlns:a16="http://schemas.microsoft.com/office/drawing/2014/main" id="{00000000-0008-0000-0E00-0000D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70" name="image3.png">
          <a:extLst>
            <a:ext uri="{FF2B5EF4-FFF2-40B4-BE49-F238E27FC236}">
              <a16:creationId xmlns:a16="http://schemas.microsoft.com/office/drawing/2014/main" id="{00000000-0008-0000-0E00-0000D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71" name="image3.png">
          <a:extLst>
            <a:ext uri="{FF2B5EF4-FFF2-40B4-BE49-F238E27FC236}">
              <a16:creationId xmlns:a16="http://schemas.microsoft.com/office/drawing/2014/main" id="{00000000-0008-0000-0E00-0000D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72" name="image3.png">
          <a:extLst>
            <a:ext uri="{FF2B5EF4-FFF2-40B4-BE49-F238E27FC236}">
              <a16:creationId xmlns:a16="http://schemas.microsoft.com/office/drawing/2014/main" id="{00000000-0008-0000-0E00-0000D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73" name="image3.png">
          <a:extLst>
            <a:ext uri="{FF2B5EF4-FFF2-40B4-BE49-F238E27FC236}">
              <a16:creationId xmlns:a16="http://schemas.microsoft.com/office/drawing/2014/main" id="{00000000-0008-0000-0E00-0000D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74" name="image3.png">
          <a:extLst>
            <a:ext uri="{FF2B5EF4-FFF2-40B4-BE49-F238E27FC236}">
              <a16:creationId xmlns:a16="http://schemas.microsoft.com/office/drawing/2014/main" id="{00000000-0008-0000-0E00-0000D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75" name="image3.png">
          <a:extLst>
            <a:ext uri="{FF2B5EF4-FFF2-40B4-BE49-F238E27FC236}">
              <a16:creationId xmlns:a16="http://schemas.microsoft.com/office/drawing/2014/main" id="{00000000-0008-0000-0E00-0000D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76" name="image3.png">
          <a:extLst>
            <a:ext uri="{FF2B5EF4-FFF2-40B4-BE49-F238E27FC236}">
              <a16:creationId xmlns:a16="http://schemas.microsoft.com/office/drawing/2014/main" id="{00000000-0008-0000-0E00-0000D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77" name="image3.png">
          <a:extLst>
            <a:ext uri="{FF2B5EF4-FFF2-40B4-BE49-F238E27FC236}">
              <a16:creationId xmlns:a16="http://schemas.microsoft.com/office/drawing/2014/main" id="{00000000-0008-0000-0E00-0000D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78" name="image3.png">
          <a:extLst>
            <a:ext uri="{FF2B5EF4-FFF2-40B4-BE49-F238E27FC236}">
              <a16:creationId xmlns:a16="http://schemas.microsoft.com/office/drawing/2014/main" id="{00000000-0008-0000-0E00-0000D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79" name="image3.png">
          <a:extLst>
            <a:ext uri="{FF2B5EF4-FFF2-40B4-BE49-F238E27FC236}">
              <a16:creationId xmlns:a16="http://schemas.microsoft.com/office/drawing/2014/main" id="{00000000-0008-0000-0E00-0000D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80" name="image3.png">
          <a:extLst>
            <a:ext uri="{FF2B5EF4-FFF2-40B4-BE49-F238E27FC236}">
              <a16:creationId xmlns:a16="http://schemas.microsoft.com/office/drawing/2014/main" id="{00000000-0008-0000-0E00-0000E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81" name="image3.png">
          <a:extLst>
            <a:ext uri="{FF2B5EF4-FFF2-40B4-BE49-F238E27FC236}">
              <a16:creationId xmlns:a16="http://schemas.microsoft.com/office/drawing/2014/main" id="{00000000-0008-0000-0E00-0000E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82" name="image3.png">
          <a:extLst>
            <a:ext uri="{FF2B5EF4-FFF2-40B4-BE49-F238E27FC236}">
              <a16:creationId xmlns:a16="http://schemas.microsoft.com/office/drawing/2014/main" id="{00000000-0008-0000-0E00-0000E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83" name="image3.png">
          <a:extLst>
            <a:ext uri="{FF2B5EF4-FFF2-40B4-BE49-F238E27FC236}">
              <a16:creationId xmlns:a16="http://schemas.microsoft.com/office/drawing/2014/main" id="{00000000-0008-0000-0E00-0000E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84" name="image3.png">
          <a:extLst>
            <a:ext uri="{FF2B5EF4-FFF2-40B4-BE49-F238E27FC236}">
              <a16:creationId xmlns:a16="http://schemas.microsoft.com/office/drawing/2014/main" id="{00000000-0008-0000-0E00-0000E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85" name="image3.png">
          <a:extLst>
            <a:ext uri="{FF2B5EF4-FFF2-40B4-BE49-F238E27FC236}">
              <a16:creationId xmlns:a16="http://schemas.microsoft.com/office/drawing/2014/main" id="{00000000-0008-0000-0E00-0000E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86" name="image3.png">
          <a:extLst>
            <a:ext uri="{FF2B5EF4-FFF2-40B4-BE49-F238E27FC236}">
              <a16:creationId xmlns:a16="http://schemas.microsoft.com/office/drawing/2014/main" id="{00000000-0008-0000-0E00-0000E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87" name="image3.png">
          <a:extLst>
            <a:ext uri="{FF2B5EF4-FFF2-40B4-BE49-F238E27FC236}">
              <a16:creationId xmlns:a16="http://schemas.microsoft.com/office/drawing/2014/main" id="{00000000-0008-0000-0E00-0000E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88" name="image3.png">
          <a:extLst>
            <a:ext uri="{FF2B5EF4-FFF2-40B4-BE49-F238E27FC236}">
              <a16:creationId xmlns:a16="http://schemas.microsoft.com/office/drawing/2014/main" id="{00000000-0008-0000-0E00-0000E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89" name="image3.png">
          <a:extLst>
            <a:ext uri="{FF2B5EF4-FFF2-40B4-BE49-F238E27FC236}">
              <a16:creationId xmlns:a16="http://schemas.microsoft.com/office/drawing/2014/main" id="{00000000-0008-0000-0E00-0000E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90" name="image3.png">
          <a:extLst>
            <a:ext uri="{FF2B5EF4-FFF2-40B4-BE49-F238E27FC236}">
              <a16:creationId xmlns:a16="http://schemas.microsoft.com/office/drawing/2014/main" id="{00000000-0008-0000-0E00-0000E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91" name="image3.png">
          <a:extLst>
            <a:ext uri="{FF2B5EF4-FFF2-40B4-BE49-F238E27FC236}">
              <a16:creationId xmlns:a16="http://schemas.microsoft.com/office/drawing/2014/main" id="{00000000-0008-0000-0E00-0000E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92" name="image3.png">
          <a:extLst>
            <a:ext uri="{FF2B5EF4-FFF2-40B4-BE49-F238E27FC236}">
              <a16:creationId xmlns:a16="http://schemas.microsoft.com/office/drawing/2014/main" id="{00000000-0008-0000-0E00-0000E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93" name="image3.png">
          <a:extLst>
            <a:ext uri="{FF2B5EF4-FFF2-40B4-BE49-F238E27FC236}">
              <a16:creationId xmlns:a16="http://schemas.microsoft.com/office/drawing/2014/main" id="{00000000-0008-0000-0E00-0000E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94" name="image3.png">
          <a:extLst>
            <a:ext uri="{FF2B5EF4-FFF2-40B4-BE49-F238E27FC236}">
              <a16:creationId xmlns:a16="http://schemas.microsoft.com/office/drawing/2014/main" id="{00000000-0008-0000-0E00-0000E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95" name="image3.png">
          <a:extLst>
            <a:ext uri="{FF2B5EF4-FFF2-40B4-BE49-F238E27FC236}">
              <a16:creationId xmlns:a16="http://schemas.microsoft.com/office/drawing/2014/main" id="{00000000-0008-0000-0E00-0000E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96" name="image3.png">
          <a:extLst>
            <a:ext uri="{FF2B5EF4-FFF2-40B4-BE49-F238E27FC236}">
              <a16:creationId xmlns:a16="http://schemas.microsoft.com/office/drawing/2014/main" id="{00000000-0008-0000-0E00-0000F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97" name="image3.png">
          <a:extLst>
            <a:ext uri="{FF2B5EF4-FFF2-40B4-BE49-F238E27FC236}">
              <a16:creationId xmlns:a16="http://schemas.microsoft.com/office/drawing/2014/main" id="{00000000-0008-0000-0E00-0000F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98" name="image3.png">
          <a:extLst>
            <a:ext uri="{FF2B5EF4-FFF2-40B4-BE49-F238E27FC236}">
              <a16:creationId xmlns:a16="http://schemas.microsoft.com/office/drawing/2014/main" id="{00000000-0008-0000-0E00-0000F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99" name="image3.png">
          <a:extLst>
            <a:ext uri="{FF2B5EF4-FFF2-40B4-BE49-F238E27FC236}">
              <a16:creationId xmlns:a16="http://schemas.microsoft.com/office/drawing/2014/main" id="{00000000-0008-0000-0E00-0000F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00" name="image3.png">
          <a:extLst>
            <a:ext uri="{FF2B5EF4-FFF2-40B4-BE49-F238E27FC236}">
              <a16:creationId xmlns:a16="http://schemas.microsoft.com/office/drawing/2014/main" id="{00000000-0008-0000-0E00-0000F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01" name="image3.png">
          <a:extLst>
            <a:ext uri="{FF2B5EF4-FFF2-40B4-BE49-F238E27FC236}">
              <a16:creationId xmlns:a16="http://schemas.microsoft.com/office/drawing/2014/main" id="{00000000-0008-0000-0E00-0000F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02" name="image3.png">
          <a:extLst>
            <a:ext uri="{FF2B5EF4-FFF2-40B4-BE49-F238E27FC236}">
              <a16:creationId xmlns:a16="http://schemas.microsoft.com/office/drawing/2014/main" id="{00000000-0008-0000-0E00-0000F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03" name="image3.png">
          <a:extLst>
            <a:ext uri="{FF2B5EF4-FFF2-40B4-BE49-F238E27FC236}">
              <a16:creationId xmlns:a16="http://schemas.microsoft.com/office/drawing/2014/main" id="{00000000-0008-0000-0E00-0000F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04" name="image3.png">
          <a:extLst>
            <a:ext uri="{FF2B5EF4-FFF2-40B4-BE49-F238E27FC236}">
              <a16:creationId xmlns:a16="http://schemas.microsoft.com/office/drawing/2014/main" id="{00000000-0008-0000-0E00-0000F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05" name="image3.png">
          <a:extLst>
            <a:ext uri="{FF2B5EF4-FFF2-40B4-BE49-F238E27FC236}">
              <a16:creationId xmlns:a16="http://schemas.microsoft.com/office/drawing/2014/main" id="{00000000-0008-0000-0E00-0000F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06" name="image3.png">
          <a:extLst>
            <a:ext uri="{FF2B5EF4-FFF2-40B4-BE49-F238E27FC236}">
              <a16:creationId xmlns:a16="http://schemas.microsoft.com/office/drawing/2014/main" id="{00000000-0008-0000-0E00-0000F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07" name="image3.png">
          <a:extLst>
            <a:ext uri="{FF2B5EF4-FFF2-40B4-BE49-F238E27FC236}">
              <a16:creationId xmlns:a16="http://schemas.microsoft.com/office/drawing/2014/main" id="{00000000-0008-0000-0E00-0000F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08" name="image3.png">
          <a:extLst>
            <a:ext uri="{FF2B5EF4-FFF2-40B4-BE49-F238E27FC236}">
              <a16:creationId xmlns:a16="http://schemas.microsoft.com/office/drawing/2014/main" id="{00000000-0008-0000-0E00-0000F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09" name="image3.png">
          <a:extLst>
            <a:ext uri="{FF2B5EF4-FFF2-40B4-BE49-F238E27FC236}">
              <a16:creationId xmlns:a16="http://schemas.microsoft.com/office/drawing/2014/main" id="{00000000-0008-0000-0E00-0000F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10" name="image3.png">
          <a:extLst>
            <a:ext uri="{FF2B5EF4-FFF2-40B4-BE49-F238E27FC236}">
              <a16:creationId xmlns:a16="http://schemas.microsoft.com/office/drawing/2014/main" id="{00000000-0008-0000-0E00-0000F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11" name="image3.png">
          <a:extLst>
            <a:ext uri="{FF2B5EF4-FFF2-40B4-BE49-F238E27FC236}">
              <a16:creationId xmlns:a16="http://schemas.microsoft.com/office/drawing/2014/main" id="{00000000-0008-0000-0E00-0000F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12" name="image3.png">
          <a:extLst>
            <a:ext uri="{FF2B5EF4-FFF2-40B4-BE49-F238E27FC236}">
              <a16:creationId xmlns:a16="http://schemas.microsoft.com/office/drawing/2014/main" id="{00000000-0008-0000-0E00-00000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13" name="image3.png">
          <a:extLst>
            <a:ext uri="{FF2B5EF4-FFF2-40B4-BE49-F238E27FC236}">
              <a16:creationId xmlns:a16="http://schemas.microsoft.com/office/drawing/2014/main" id="{00000000-0008-0000-0E00-00000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14" name="image3.png">
          <a:extLst>
            <a:ext uri="{FF2B5EF4-FFF2-40B4-BE49-F238E27FC236}">
              <a16:creationId xmlns:a16="http://schemas.microsoft.com/office/drawing/2014/main" id="{00000000-0008-0000-0E00-00000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15" name="image3.png">
          <a:extLst>
            <a:ext uri="{FF2B5EF4-FFF2-40B4-BE49-F238E27FC236}">
              <a16:creationId xmlns:a16="http://schemas.microsoft.com/office/drawing/2014/main" id="{00000000-0008-0000-0E00-00000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16" name="image3.png">
          <a:extLst>
            <a:ext uri="{FF2B5EF4-FFF2-40B4-BE49-F238E27FC236}">
              <a16:creationId xmlns:a16="http://schemas.microsoft.com/office/drawing/2014/main" id="{00000000-0008-0000-0E00-00000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17" name="image3.png">
          <a:extLst>
            <a:ext uri="{FF2B5EF4-FFF2-40B4-BE49-F238E27FC236}">
              <a16:creationId xmlns:a16="http://schemas.microsoft.com/office/drawing/2014/main" id="{00000000-0008-0000-0E00-00000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18" name="image3.png">
          <a:extLst>
            <a:ext uri="{FF2B5EF4-FFF2-40B4-BE49-F238E27FC236}">
              <a16:creationId xmlns:a16="http://schemas.microsoft.com/office/drawing/2014/main" id="{00000000-0008-0000-0E00-00000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19" name="image3.png">
          <a:extLst>
            <a:ext uri="{FF2B5EF4-FFF2-40B4-BE49-F238E27FC236}">
              <a16:creationId xmlns:a16="http://schemas.microsoft.com/office/drawing/2014/main" id="{00000000-0008-0000-0E00-00000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20" name="image3.png">
          <a:extLst>
            <a:ext uri="{FF2B5EF4-FFF2-40B4-BE49-F238E27FC236}">
              <a16:creationId xmlns:a16="http://schemas.microsoft.com/office/drawing/2014/main" id="{00000000-0008-0000-0E00-00000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21" name="image3.png">
          <a:extLst>
            <a:ext uri="{FF2B5EF4-FFF2-40B4-BE49-F238E27FC236}">
              <a16:creationId xmlns:a16="http://schemas.microsoft.com/office/drawing/2014/main" id="{00000000-0008-0000-0E00-00000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22" name="image3.png">
          <a:extLst>
            <a:ext uri="{FF2B5EF4-FFF2-40B4-BE49-F238E27FC236}">
              <a16:creationId xmlns:a16="http://schemas.microsoft.com/office/drawing/2014/main" id="{00000000-0008-0000-0E00-00000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23" name="image3.png">
          <a:extLst>
            <a:ext uri="{FF2B5EF4-FFF2-40B4-BE49-F238E27FC236}">
              <a16:creationId xmlns:a16="http://schemas.microsoft.com/office/drawing/2014/main" id="{00000000-0008-0000-0E00-00000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24" name="image3.png">
          <a:extLst>
            <a:ext uri="{FF2B5EF4-FFF2-40B4-BE49-F238E27FC236}">
              <a16:creationId xmlns:a16="http://schemas.microsoft.com/office/drawing/2014/main" id="{00000000-0008-0000-0E00-00000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25" name="image3.png">
          <a:extLst>
            <a:ext uri="{FF2B5EF4-FFF2-40B4-BE49-F238E27FC236}">
              <a16:creationId xmlns:a16="http://schemas.microsoft.com/office/drawing/2014/main" id="{00000000-0008-0000-0E00-00000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26" name="image3.png">
          <a:extLst>
            <a:ext uri="{FF2B5EF4-FFF2-40B4-BE49-F238E27FC236}">
              <a16:creationId xmlns:a16="http://schemas.microsoft.com/office/drawing/2014/main" id="{00000000-0008-0000-0E00-00000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27" name="image3.png">
          <a:extLst>
            <a:ext uri="{FF2B5EF4-FFF2-40B4-BE49-F238E27FC236}">
              <a16:creationId xmlns:a16="http://schemas.microsoft.com/office/drawing/2014/main" id="{00000000-0008-0000-0E00-00000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28" name="image3.png">
          <a:extLst>
            <a:ext uri="{FF2B5EF4-FFF2-40B4-BE49-F238E27FC236}">
              <a16:creationId xmlns:a16="http://schemas.microsoft.com/office/drawing/2014/main" id="{00000000-0008-0000-0E00-00001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29" name="image3.png">
          <a:extLst>
            <a:ext uri="{FF2B5EF4-FFF2-40B4-BE49-F238E27FC236}">
              <a16:creationId xmlns:a16="http://schemas.microsoft.com/office/drawing/2014/main" id="{00000000-0008-0000-0E00-00001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530" name="image3.png">
          <a:extLst>
            <a:ext uri="{FF2B5EF4-FFF2-40B4-BE49-F238E27FC236}">
              <a16:creationId xmlns:a16="http://schemas.microsoft.com/office/drawing/2014/main" id="{00000000-0008-0000-0E00-00001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31" name="image3.png">
          <a:extLst>
            <a:ext uri="{FF2B5EF4-FFF2-40B4-BE49-F238E27FC236}">
              <a16:creationId xmlns:a16="http://schemas.microsoft.com/office/drawing/2014/main" id="{00000000-0008-0000-0E00-00001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32" name="image3.png">
          <a:extLst>
            <a:ext uri="{FF2B5EF4-FFF2-40B4-BE49-F238E27FC236}">
              <a16:creationId xmlns:a16="http://schemas.microsoft.com/office/drawing/2014/main" id="{00000000-0008-0000-0E00-00001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33" name="image3.png">
          <a:extLst>
            <a:ext uri="{FF2B5EF4-FFF2-40B4-BE49-F238E27FC236}">
              <a16:creationId xmlns:a16="http://schemas.microsoft.com/office/drawing/2014/main" id="{00000000-0008-0000-0E00-00001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534" name="image3.png">
          <a:extLst>
            <a:ext uri="{FF2B5EF4-FFF2-40B4-BE49-F238E27FC236}">
              <a16:creationId xmlns:a16="http://schemas.microsoft.com/office/drawing/2014/main" id="{00000000-0008-0000-0E00-00001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35" name="image3.png">
          <a:extLst>
            <a:ext uri="{FF2B5EF4-FFF2-40B4-BE49-F238E27FC236}">
              <a16:creationId xmlns:a16="http://schemas.microsoft.com/office/drawing/2014/main" id="{00000000-0008-0000-0E00-00001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36" name="image3.png">
          <a:extLst>
            <a:ext uri="{FF2B5EF4-FFF2-40B4-BE49-F238E27FC236}">
              <a16:creationId xmlns:a16="http://schemas.microsoft.com/office/drawing/2014/main" id="{00000000-0008-0000-0E00-00001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37" name="image3.png">
          <a:extLst>
            <a:ext uri="{FF2B5EF4-FFF2-40B4-BE49-F238E27FC236}">
              <a16:creationId xmlns:a16="http://schemas.microsoft.com/office/drawing/2014/main" id="{00000000-0008-0000-0E00-00001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538" name="image3.png">
          <a:extLst>
            <a:ext uri="{FF2B5EF4-FFF2-40B4-BE49-F238E27FC236}">
              <a16:creationId xmlns:a16="http://schemas.microsoft.com/office/drawing/2014/main" id="{00000000-0008-0000-0E00-00001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39" name="image3.png">
          <a:extLst>
            <a:ext uri="{FF2B5EF4-FFF2-40B4-BE49-F238E27FC236}">
              <a16:creationId xmlns:a16="http://schemas.microsoft.com/office/drawing/2014/main" id="{00000000-0008-0000-0E00-00001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40" name="image3.png">
          <a:extLst>
            <a:ext uri="{FF2B5EF4-FFF2-40B4-BE49-F238E27FC236}">
              <a16:creationId xmlns:a16="http://schemas.microsoft.com/office/drawing/2014/main" id="{00000000-0008-0000-0E00-00001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41" name="image3.png">
          <a:extLst>
            <a:ext uri="{FF2B5EF4-FFF2-40B4-BE49-F238E27FC236}">
              <a16:creationId xmlns:a16="http://schemas.microsoft.com/office/drawing/2014/main" id="{00000000-0008-0000-0E00-00001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542" name="image3.png">
          <a:extLst>
            <a:ext uri="{FF2B5EF4-FFF2-40B4-BE49-F238E27FC236}">
              <a16:creationId xmlns:a16="http://schemas.microsoft.com/office/drawing/2014/main" id="{00000000-0008-0000-0E00-00001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43" name="image3.png">
          <a:extLst>
            <a:ext uri="{FF2B5EF4-FFF2-40B4-BE49-F238E27FC236}">
              <a16:creationId xmlns:a16="http://schemas.microsoft.com/office/drawing/2014/main" id="{00000000-0008-0000-0E00-00001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44" name="image3.png">
          <a:extLst>
            <a:ext uri="{FF2B5EF4-FFF2-40B4-BE49-F238E27FC236}">
              <a16:creationId xmlns:a16="http://schemas.microsoft.com/office/drawing/2014/main" id="{00000000-0008-0000-0E00-00002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45" name="image3.png">
          <a:extLst>
            <a:ext uri="{FF2B5EF4-FFF2-40B4-BE49-F238E27FC236}">
              <a16:creationId xmlns:a16="http://schemas.microsoft.com/office/drawing/2014/main" id="{00000000-0008-0000-0E00-00002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46" name="image3.png">
          <a:extLst>
            <a:ext uri="{FF2B5EF4-FFF2-40B4-BE49-F238E27FC236}">
              <a16:creationId xmlns:a16="http://schemas.microsoft.com/office/drawing/2014/main" id="{00000000-0008-0000-0E00-00002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47" name="image3.png">
          <a:extLst>
            <a:ext uri="{FF2B5EF4-FFF2-40B4-BE49-F238E27FC236}">
              <a16:creationId xmlns:a16="http://schemas.microsoft.com/office/drawing/2014/main" id="{00000000-0008-0000-0E00-00002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48" name="image3.png">
          <a:extLst>
            <a:ext uri="{FF2B5EF4-FFF2-40B4-BE49-F238E27FC236}">
              <a16:creationId xmlns:a16="http://schemas.microsoft.com/office/drawing/2014/main" id="{00000000-0008-0000-0E00-00002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49" name="image3.png">
          <a:extLst>
            <a:ext uri="{FF2B5EF4-FFF2-40B4-BE49-F238E27FC236}">
              <a16:creationId xmlns:a16="http://schemas.microsoft.com/office/drawing/2014/main" id="{00000000-0008-0000-0E00-00002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50" name="image3.png">
          <a:extLst>
            <a:ext uri="{FF2B5EF4-FFF2-40B4-BE49-F238E27FC236}">
              <a16:creationId xmlns:a16="http://schemas.microsoft.com/office/drawing/2014/main" id="{00000000-0008-0000-0E00-00002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51" name="image3.png">
          <a:extLst>
            <a:ext uri="{FF2B5EF4-FFF2-40B4-BE49-F238E27FC236}">
              <a16:creationId xmlns:a16="http://schemas.microsoft.com/office/drawing/2014/main" id="{00000000-0008-0000-0E00-00002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52" name="image3.png">
          <a:extLst>
            <a:ext uri="{FF2B5EF4-FFF2-40B4-BE49-F238E27FC236}">
              <a16:creationId xmlns:a16="http://schemas.microsoft.com/office/drawing/2014/main" id="{00000000-0008-0000-0E00-00002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53" name="image3.png">
          <a:extLst>
            <a:ext uri="{FF2B5EF4-FFF2-40B4-BE49-F238E27FC236}">
              <a16:creationId xmlns:a16="http://schemas.microsoft.com/office/drawing/2014/main" id="{00000000-0008-0000-0E00-00002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54" name="image3.png">
          <a:extLst>
            <a:ext uri="{FF2B5EF4-FFF2-40B4-BE49-F238E27FC236}">
              <a16:creationId xmlns:a16="http://schemas.microsoft.com/office/drawing/2014/main" id="{00000000-0008-0000-0E00-00002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55" name="image3.png">
          <a:extLst>
            <a:ext uri="{FF2B5EF4-FFF2-40B4-BE49-F238E27FC236}">
              <a16:creationId xmlns:a16="http://schemas.microsoft.com/office/drawing/2014/main" id="{00000000-0008-0000-0E00-00002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56" name="image3.png">
          <a:extLst>
            <a:ext uri="{FF2B5EF4-FFF2-40B4-BE49-F238E27FC236}">
              <a16:creationId xmlns:a16="http://schemas.microsoft.com/office/drawing/2014/main" id="{00000000-0008-0000-0E00-00002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57" name="image3.png">
          <a:extLst>
            <a:ext uri="{FF2B5EF4-FFF2-40B4-BE49-F238E27FC236}">
              <a16:creationId xmlns:a16="http://schemas.microsoft.com/office/drawing/2014/main" id="{00000000-0008-0000-0E00-00002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58" name="image3.png">
          <a:extLst>
            <a:ext uri="{FF2B5EF4-FFF2-40B4-BE49-F238E27FC236}">
              <a16:creationId xmlns:a16="http://schemas.microsoft.com/office/drawing/2014/main" id="{00000000-0008-0000-0E00-00002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59" name="image3.png">
          <a:extLst>
            <a:ext uri="{FF2B5EF4-FFF2-40B4-BE49-F238E27FC236}">
              <a16:creationId xmlns:a16="http://schemas.microsoft.com/office/drawing/2014/main" id="{00000000-0008-0000-0E00-00002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60" name="image3.png">
          <a:extLst>
            <a:ext uri="{FF2B5EF4-FFF2-40B4-BE49-F238E27FC236}">
              <a16:creationId xmlns:a16="http://schemas.microsoft.com/office/drawing/2014/main" id="{00000000-0008-0000-0E00-00003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61" name="image3.png">
          <a:extLst>
            <a:ext uri="{FF2B5EF4-FFF2-40B4-BE49-F238E27FC236}">
              <a16:creationId xmlns:a16="http://schemas.microsoft.com/office/drawing/2014/main" id="{00000000-0008-0000-0E00-00003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62" name="image3.png">
          <a:extLst>
            <a:ext uri="{FF2B5EF4-FFF2-40B4-BE49-F238E27FC236}">
              <a16:creationId xmlns:a16="http://schemas.microsoft.com/office/drawing/2014/main" id="{00000000-0008-0000-0E00-00003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63" name="image3.png">
          <a:extLst>
            <a:ext uri="{FF2B5EF4-FFF2-40B4-BE49-F238E27FC236}">
              <a16:creationId xmlns:a16="http://schemas.microsoft.com/office/drawing/2014/main" id="{00000000-0008-0000-0E00-00003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64" name="image3.png">
          <a:extLst>
            <a:ext uri="{FF2B5EF4-FFF2-40B4-BE49-F238E27FC236}">
              <a16:creationId xmlns:a16="http://schemas.microsoft.com/office/drawing/2014/main" id="{00000000-0008-0000-0E00-00003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65" name="image3.png">
          <a:extLst>
            <a:ext uri="{FF2B5EF4-FFF2-40B4-BE49-F238E27FC236}">
              <a16:creationId xmlns:a16="http://schemas.microsoft.com/office/drawing/2014/main" id="{00000000-0008-0000-0E00-00003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66" name="image3.png">
          <a:extLst>
            <a:ext uri="{FF2B5EF4-FFF2-40B4-BE49-F238E27FC236}">
              <a16:creationId xmlns:a16="http://schemas.microsoft.com/office/drawing/2014/main" id="{00000000-0008-0000-0E00-00003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67" name="image3.png">
          <a:extLst>
            <a:ext uri="{FF2B5EF4-FFF2-40B4-BE49-F238E27FC236}">
              <a16:creationId xmlns:a16="http://schemas.microsoft.com/office/drawing/2014/main" id="{00000000-0008-0000-0E00-00003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68" name="image3.png">
          <a:extLst>
            <a:ext uri="{FF2B5EF4-FFF2-40B4-BE49-F238E27FC236}">
              <a16:creationId xmlns:a16="http://schemas.microsoft.com/office/drawing/2014/main" id="{00000000-0008-0000-0E00-00003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69" name="image3.png">
          <a:extLst>
            <a:ext uri="{FF2B5EF4-FFF2-40B4-BE49-F238E27FC236}">
              <a16:creationId xmlns:a16="http://schemas.microsoft.com/office/drawing/2014/main" id="{00000000-0008-0000-0E00-00003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70" name="image3.png">
          <a:extLst>
            <a:ext uri="{FF2B5EF4-FFF2-40B4-BE49-F238E27FC236}">
              <a16:creationId xmlns:a16="http://schemas.microsoft.com/office/drawing/2014/main" id="{00000000-0008-0000-0E00-00003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71" name="image3.png">
          <a:extLst>
            <a:ext uri="{FF2B5EF4-FFF2-40B4-BE49-F238E27FC236}">
              <a16:creationId xmlns:a16="http://schemas.microsoft.com/office/drawing/2014/main" id="{00000000-0008-0000-0E00-00003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72" name="image3.png">
          <a:extLst>
            <a:ext uri="{FF2B5EF4-FFF2-40B4-BE49-F238E27FC236}">
              <a16:creationId xmlns:a16="http://schemas.microsoft.com/office/drawing/2014/main" id="{00000000-0008-0000-0E00-00003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73" name="image3.png">
          <a:extLst>
            <a:ext uri="{FF2B5EF4-FFF2-40B4-BE49-F238E27FC236}">
              <a16:creationId xmlns:a16="http://schemas.microsoft.com/office/drawing/2014/main" id="{00000000-0008-0000-0E00-00003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74" name="image3.png">
          <a:extLst>
            <a:ext uri="{FF2B5EF4-FFF2-40B4-BE49-F238E27FC236}">
              <a16:creationId xmlns:a16="http://schemas.microsoft.com/office/drawing/2014/main" id="{00000000-0008-0000-0E00-00003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75" name="image3.png">
          <a:extLst>
            <a:ext uri="{FF2B5EF4-FFF2-40B4-BE49-F238E27FC236}">
              <a16:creationId xmlns:a16="http://schemas.microsoft.com/office/drawing/2014/main" id="{00000000-0008-0000-0E00-00003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76" name="image3.png">
          <a:extLst>
            <a:ext uri="{FF2B5EF4-FFF2-40B4-BE49-F238E27FC236}">
              <a16:creationId xmlns:a16="http://schemas.microsoft.com/office/drawing/2014/main" id="{00000000-0008-0000-0E00-00004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77" name="image3.png">
          <a:extLst>
            <a:ext uri="{FF2B5EF4-FFF2-40B4-BE49-F238E27FC236}">
              <a16:creationId xmlns:a16="http://schemas.microsoft.com/office/drawing/2014/main" id="{00000000-0008-0000-0E00-00004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78" name="image3.png">
          <a:extLst>
            <a:ext uri="{FF2B5EF4-FFF2-40B4-BE49-F238E27FC236}">
              <a16:creationId xmlns:a16="http://schemas.microsoft.com/office/drawing/2014/main" id="{00000000-0008-0000-0E00-00004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79" name="image3.png">
          <a:extLst>
            <a:ext uri="{FF2B5EF4-FFF2-40B4-BE49-F238E27FC236}">
              <a16:creationId xmlns:a16="http://schemas.microsoft.com/office/drawing/2014/main" id="{00000000-0008-0000-0E00-00004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80" name="image3.png">
          <a:extLst>
            <a:ext uri="{FF2B5EF4-FFF2-40B4-BE49-F238E27FC236}">
              <a16:creationId xmlns:a16="http://schemas.microsoft.com/office/drawing/2014/main" id="{00000000-0008-0000-0E00-00004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81" name="image3.png">
          <a:extLst>
            <a:ext uri="{FF2B5EF4-FFF2-40B4-BE49-F238E27FC236}">
              <a16:creationId xmlns:a16="http://schemas.microsoft.com/office/drawing/2014/main" id="{00000000-0008-0000-0E00-00004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82" name="image3.png">
          <a:extLst>
            <a:ext uri="{FF2B5EF4-FFF2-40B4-BE49-F238E27FC236}">
              <a16:creationId xmlns:a16="http://schemas.microsoft.com/office/drawing/2014/main" id="{00000000-0008-0000-0E00-00004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83" name="image3.png">
          <a:extLst>
            <a:ext uri="{FF2B5EF4-FFF2-40B4-BE49-F238E27FC236}">
              <a16:creationId xmlns:a16="http://schemas.microsoft.com/office/drawing/2014/main" id="{00000000-0008-0000-0E00-00004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84" name="image3.png">
          <a:extLst>
            <a:ext uri="{FF2B5EF4-FFF2-40B4-BE49-F238E27FC236}">
              <a16:creationId xmlns:a16="http://schemas.microsoft.com/office/drawing/2014/main" id="{00000000-0008-0000-0E00-00004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85" name="image3.png">
          <a:extLst>
            <a:ext uri="{FF2B5EF4-FFF2-40B4-BE49-F238E27FC236}">
              <a16:creationId xmlns:a16="http://schemas.microsoft.com/office/drawing/2014/main" id="{00000000-0008-0000-0E00-00004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86" name="image3.png">
          <a:extLst>
            <a:ext uri="{FF2B5EF4-FFF2-40B4-BE49-F238E27FC236}">
              <a16:creationId xmlns:a16="http://schemas.microsoft.com/office/drawing/2014/main" id="{00000000-0008-0000-0E00-00004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87" name="image3.png">
          <a:extLst>
            <a:ext uri="{FF2B5EF4-FFF2-40B4-BE49-F238E27FC236}">
              <a16:creationId xmlns:a16="http://schemas.microsoft.com/office/drawing/2014/main" id="{00000000-0008-0000-0E00-00004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88" name="image3.png">
          <a:extLst>
            <a:ext uri="{FF2B5EF4-FFF2-40B4-BE49-F238E27FC236}">
              <a16:creationId xmlns:a16="http://schemas.microsoft.com/office/drawing/2014/main" id="{00000000-0008-0000-0E00-00004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89" name="image3.png">
          <a:extLst>
            <a:ext uri="{FF2B5EF4-FFF2-40B4-BE49-F238E27FC236}">
              <a16:creationId xmlns:a16="http://schemas.microsoft.com/office/drawing/2014/main" id="{00000000-0008-0000-0E00-00004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90" name="image3.png">
          <a:extLst>
            <a:ext uri="{FF2B5EF4-FFF2-40B4-BE49-F238E27FC236}">
              <a16:creationId xmlns:a16="http://schemas.microsoft.com/office/drawing/2014/main" id="{00000000-0008-0000-0E00-00004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91" name="image3.png">
          <a:extLst>
            <a:ext uri="{FF2B5EF4-FFF2-40B4-BE49-F238E27FC236}">
              <a16:creationId xmlns:a16="http://schemas.microsoft.com/office/drawing/2014/main" id="{00000000-0008-0000-0E00-00004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92" name="image3.png">
          <a:extLst>
            <a:ext uri="{FF2B5EF4-FFF2-40B4-BE49-F238E27FC236}">
              <a16:creationId xmlns:a16="http://schemas.microsoft.com/office/drawing/2014/main" id="{00000000-0008-0000-0E00-00005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93" name="image3.png">
          <a:extLst>
            <a:ext uri="{FF2B5EF4-FFF2-40B4-BE49-F238E27FC236}">
              <a16:creationId xmlns:a16="http://schemas.microsoft.com/office/drawing/2014/main" id="{00000000-0008-0000-0E00-00005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94" name="image3.png">
          <a:extLst>
            <a:ext uri="{FF2B5EF4-FFF2-40B4-BE49-F238E27FC236}">
              <a16:creationId xmlns:a16="http://schemas.microsoft.com/office/drawing/2014/main" id="{00000000-0008-0000-0E00-00005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95" name="image3.png">
          <a:extLst>
            <a:ext uri="{FF2B5EF4-FFF2-40B4-BE49-F238E27FC236}">
              <a16:creationId xmlns:a16="http://schemas.microsoft.com/office/drawing/2014/main" id="{00000000-0008-0000-0E00-00005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96" name="image3.png">
          <a:extLst>
            <a:ext uri="{FF2B5EF4-FFF2-40B4-BE49-F238E27FC236}">
              <a16:creationId xmlns:a16="http://schemas.microsoft.com/office/drawing/2014/main" id="{00000000-0008-0000-0E00-00005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97" name="image3.png">
          <a:extLst>
            <a:ext uri="{FF2B5EF4-FFF2-40B4-BE49-F238E27FC236}">
              <a16:creationId xmlns:a16="http://schemas.microsoft.com/office/drawing/2014/main" id="{00000000-0008-0000-0E00-00005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98" name="image3.png">
          <a:extLst>
            <a:ext uri="{FF2B5EF4-FFF2-40B4-BE49-F238E27FC236}">
              <a16:creationId xmlns:a16="http://schemas.microsoft.com/office/drawing/2014/main" id="{00000000-0008-0000-0E00-00005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99" name="image3.png">
          <a:extLst>
            <a:ext uri="{FF2B5EF4-FFF2-40B4-BE49-F238E27FC236}">
              <a16:creationId xmlns:a16="http://schemas.microsoft.com/office/drawing/2014/main" id="{00000000-0008-0000-0E00-00005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00" name="image3.png">
          <a:extLst>
            <a:ext uri="{FF2B5EF4-FFF2-40B4-BE49-F238E27FC236}">
              <a16:creationId xmlns:a16="http://schemas.microsoft.com/office/drawing/2014/main" id="{00000000-0008-0000-0E00-00005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01" name="image3.png">
          <a:extLst>
            <a:ext uri="{FF2B5EF4-FFF2-40B4-BE49-F238E27FC236}">
              <a16:creationId xmlns:a16="http://schemas.microsoft.com/office/drawing/2014/main" id="{00000000-0008-0000-0E00-00005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02" name="image3.png">
          <a:extLst>
            <a:ext uri="{FF2B5EF4-FFF2-40B4-BE49-F238E27FC236}">
              <a16:creationId xmlns:a16="http://schemas.microsoft.com/office/drawing/2014/main" id="{00000000-0008-0000-0E00-00005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03" name="image3.png">
          <a:extLst>
            <a:ext uri="{FF2B5EF4-FFF2-40B4-BE49-F238E27FC236}">
              <a16:creationId xmlns:a16="http://schemas.microsoft.com/office/drawing/2014/main" id="{00000000-0008-0000-0E00-00005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04" name="image3.png">
          <a:extLst>
            <a:ext uri="{FF2B5EF4-FFF2-40B4-BE49-F238E27FC236}">
              <a16:creationId xmlns:a16="http://schemas.microsoft.com/office/drawing/2014/main" id="{00000000-0008-0000-0E00-00005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05" name="image3.png">
          <a:extLst>
            <a:ext uri="{FF2B5EF4-FFF2-40B4-BE49-F238E27FC236}">
              <a16:creationId xmlns:a16="http://schemas.microsoft.com/office/drawing/2014/main" id="{00000000-0008-0000-0E00-00005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606" name="image3.png">
          <a:extLst>
            <a:ext uri="{FF2B5EF4-FFF2-40B4-BE49-F238E27FC236}">
              <a16:creationId xmlns:a16="http://schemas.microsoft.com/office/drawing/2014/main" id="{00000000-0008-0000-0E00-00005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07" name="image3.png">
          <a:extLst>
            <a:ext uri="{FF2B5EF4-FFF2-40B4-BE49-F238E27FC236}">
              <a16:creationId xmlns:a16="http://schemas.microsoft.com/office/drawing/2014/main" id="{00000000-0008-0000-0E00-00005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08" name="image3.png">
          <a:extLst>
            <a:ext uri="{FF2B5EF4-FFF2-40B4-BE49-F238E27FC236}">
              <a16:creationId xmlns:a16="http://schemas.microsoft.com/office/drawing/2014/main" id="{00000000-0008-0000-0E00-00006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09" name="image3.png">
          <a:extLst>
            <a:ext uri="{FF2B5EF4-FFF2-40B4-BE49-F238E27FC236}">
              <a16:creationId xmlns:a16="http://schemas.microsoft.com/office/drawing/2014/main" id="{00000000-0008-0000-0E00-00006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610" name="image3.png">
          <a:extLst>
            <a:ext uri="{FF2B5EF4-FFF2-40B4-BE49-F238E27FC236}">
              <a16:creationId xmlns:a16="http://schemas.microsoft.com/office/drawing/2014/main" id="{00000000-0008-0000-0E00-00006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11" name="image3.png">
          <a:extLst>
            <a:ext uri="{FF2B5EF4-FFF2-40B4-BE49-F238E27FC236}">
              <a16:creationId xmlns:a16="http://schemas.microsoft.com/office/drawing/2014/main" id="{00000000-0008-0000-0E00-00006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12" name="image3.png">
          <a:extLst>
            <a:ext uri="{FF2B5EF4-FFF2-40B4-BE49-F238E27FC236}">
              <a16:creationId xmlns:a16="http://schemas.microsoft.com/office/drawing/2014/main" id="{00000000-0008-0000-0E00-00006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13" name="image3.png">
          <a:extLst>
            <a:ext uri="{FF2B5EF4-FFF2-40B4-BE49-F238E27FC236}">
              <a16:creationId xmlns:a16="http://schemas.microsoft.com/office/drawing/2014/main" id="{00000000-0008-0000-0E00-00006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614" name="image3.png">
          <a:extLst>
            <a:ext uri="{FF2B5EF4-FFF2-40B4-BE49-F238E27FC236}">
              <a16:creationId xmlns:a16="http://schemas.microsoft.com/office/drawing/2014/main" id="{00000000-0008-0000-0E00-00006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15" name="image3.png">
          <a:extLst>
            <a:ext uri="{FF2B5EF4-FFF2-40B4-BE49-F238E27FC236}">
              <a16:creationId xmlns:a16="http://schemas.microsoft.com/office/drawing/2014/main" id="{00000000-0008-0000-0E00-00006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16" name="image3.png">
          <a:extLst>
            <a:ext uri="{FF2B5EF4-FFF2-40B4-BE49-F238E27FC236}">
              <a16:creationId xmlns:a16="http://schemas.microsoft.com/office/drawing/2014/main" id="{00000000-0008-0000-0E00-00006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17" name="image3.png">
          <a:extLst>
            <a:ext uri="{FF2B5EF4-FFF2-40B4-BE49-F238E27FC236}">
              <a16:creationId xmlns:a16="http://schemas.microsoft.com/office/drawing/2014/main" id="{00000000-0008-0000-0E00-00006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618" name="image3.png">
          <a:extLst>
            <a:ext uri="{FF2B5EF4-FFF2-40B4-BE49-F238E27FC236}">
              <a16:creationId xmlns:a16="http://schemas.microsoft.com/office/drawing/2014/main" id="{00000000-0008-0000-0E00-00006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19" name="image3.png">
          <a:extLst>
            <a:ext uri="{FF2B5EF4-FFF2-40B4-BE49-F238E27FC236}">
              <a16:creationId xmlns:a16="http://schemas.microsoft.com/office/drawing/2014/main" id="{00000000-0008-0000-0E00-00006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20" name="image3.png">
          <a:extLst>
            <a:ext uri="{FF2B5EF4-FFF2-40B4-BE49-F238E27FC236}">
              <a16:creationId xmlns:a16="http://schemas.microsoft.com/office/drawing/2014/main" id="{00000000-0008-0000-0E00-00006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21" name="image3.png">
          <a:extLst>
            <a:ext uri="{FF2B5EF4-FFF2-40B4-BE49-F238E27FC236}">
              <a16:creationId xmlns:a16="http://schemas.microsoft.com/office/drawing/2014/main" id="{00000000-0008-0000-0E00-00006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22" name="image3.png">
          <a:extLst>
            <a:ext uri="{FF2B5EF4-FFF2-40B4-BE49-F238E27FC236}">
              <a16:creationId xmlns:a16="http://schemas.microsoft.com/office/drawing/2014/main" id="{00000000-0008-0000-0E00-00006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23" name="image3.png">
          <a:extLst>
            <a:ext uri="{FF2B5EF4-FFF2-40B4-BE49-F238E27FC236}">
              <a16:creationId xmlns:a16="http://schemas.microsoft.com/office/drawing/2014/main" id="{00000000-0008-0000-0E00-00006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24" name="image3.png">
          <a:extLst>
            <a:ext uri="{FF2B5EF4-FFF2-40B4-BE49-F238E27FC236}">
              <a16:creationId xmlns:a16="http://schemas.microsoft.com/office/drawing/2014/main" id="{00000000-0008-0000-0E00-00007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25" name="image3.png">
          <a:extLst>
            <a:ext uri="{FF2B5EF4-FFF2-40B4-BE49-F238E27FC236}">
              <a16:creationId xmlns:a16="http://schemas.microsoft.com/office/drawing/2014/main" id="{00000000-0008-0000-0E00-00007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26" name="image3.png">
          <a:extLst>
            <a:ext uri="{FF2B5EF4-FFF2-40B4-BE49-F238E27FC236}">
              <a16:creationId xmlns:a16="http://schemas.microsoft.com/office/drawing/2014/main" id="{00000000-0008-0000-0E00-00007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27" name="image3.png">
          <a:extLst>
            <a:ext uri="{FF2B5EF4-FFF2-40B4-BE49-F238E27FC236}">
              <a16:creationId xmlns:a16="http://schemas.microsoft.com/office/drawing/2014/main" id="{00000000-0008-0000-0E00-00007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28" name="image3.png">
          <a:extLst>
            <a:ext uri="{FF2B5EF4-FFF2-40B4-BE49-F238E27FC236}">
              <a16:creationId xmlns:a16="http://schemas.microsoft.com/office/drawing/2014/main" id="{00000000-0008-0000-0E00-00007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29" name="image3.png">
          <a:extLst>
            <a:ext uri="{FF2B5EF4-FFF2-40B4-BE49-F238E27FC236}">
              <a16:creationId xmlns:a16="http://schemas.microsoft.com/office/drawing/2014/main" id="{00000000-0008-0000-0E00-00007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30" name="image3.png">
          <a:extLst>
            <a:ext uri="{FF2B5EF4-FFF2-40B4-BE49-F238E27FC236}">
              <a16:creationId xmlns:a16="http://schemas.microsoft.com/office/drawing/2014/main" id="{00000000-0008-0000-0E00-00007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31" name="image3.png">
          <a:extLst>
            <a:ext uri="{FF2B5EF4-FFF2-40B4-BE49-F238E27FC236}">
              <a16:creationId xmlns:a16="http://schemas.microsoft.com/office/drawing/2014/main" id="{00000000-0008-0000-0E00-00007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32" name="image3.png">
          <a:extLst>
            <a:ext uri="{FF2B5EF4-FFF2-40B4-BE49-F238E27FC236}">
              <a16:creationId xmlns:a16="http://schemas.microsoft.com/office/drawing/2014/main" id="{00000000-0008-0000-0E00-00007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33" name="image3.png">
          <a:extLst>
            <a:ext uri="{FF2B5EF4-FFF2-40B4-BE49-F238E27FC236}">
              <a16:creationId xmlns:a16="http://schemas.microsoft.com/office/drawing/2014/main" id="{00000000-0008-0000-0E00-00007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34" name="image3.png">
          <a:extLst>
            <a:ext uri="{FF2B5EF4-FFF2-40B4-BE49-F238E27FC236}">
              <a16:creationId xmlns:a16="http://schemas.microsoft.com/office/drawing/2014/main" id="{00000000-0008-0000-0E00-00007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35" name="image3.png">
          <a:extLst>
            <a:ext uri="{FF2B5EF4-FFF2-40B4-BE49-F238E27FC236}">
              <a16:creationId xmlns:a16="http://schemas.microsoft.com/office/drawing/2014/main" id="{00000000-0008-0000-0E00-00007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36" name="image3.png">
          <a:extLst>
            <a:ext uri="{FF2B5EF4-FFF2-40B4-BE49-F238E27FC236}">
              <a16:creationId xmlns:a16="http://schemas.microsoft.com/office/drawing/2014/main" id="{00000000-0008-0000-0E00-00007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37" name="image3.png">
          <a:extLst>
            <a:ext uri="{FF2B5EF4-FFF2-40B4-BE49-F238E27FC236}">
              <a16:creationId xmlns:a16="http://schemas.microsoft.com/office/drawing/2014/main" id="{00000000-0008-0000-0E00-00007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38" name="image3.png">
          <a:extLst>
            <a:ext uri="{FF2B5EF4-FFF2-40B4-BE49-F238E27FC236}">
              <a16:creationId xmlns:a16="http://schemas.microsoft.com/office/drawing/2014/main" id="{00000000-0008-0000-0E00-00007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39" name="image3.png">
          <a:extLst>
            <a:ext uri="{FF2B5EF4-FFF2-40B4-BE49-F238E27FC236}">
              <a16:creationId xmlns:a16="http://schemas.microsoft.com/office/drawing/2014/main" id="{00000000-0008-0000-0E00-00007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40" name="image3.png">
          <a:extLst>
            <a:ext uri="{FF2B5EF4-FFF2-40B4-BE49-F238E27FC236}">
              <a16:creationId xmlns:a16="http://schemas.microsoft.com/office/drawing/2014/main" id="{00000000-0008-0000-0E00-00008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41" name="image3.png">
          <a:extLst>
            <a:ext uri="{FF2B5EF4-FFF2-40B4-BE49-F238E27FC236}">
              <a16:creationId xmlns:a16="http://schemas.microsoft.com/office/drawing/2014/main" id="{00000000-0008-0000-0E00-00008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42" name="image3.png">
          <a:extLst>
            <a:ext uri="{FF2B5EF4-FFF2-40B4-BE49-F238E27FC236}">
              <a16:creationId xmlns:a16="http://schemas.microsoft.com/office/drawing/2014/main" id="{00000000-0008-0000-0E00-00008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43" name="image3.png">
          <a:extLst>
            <a:ext uri="{FF2B5EF4-FFF2-40B4-BE49-F238E27FC236}">
              <a16:creationId xmlns:a16="http://schemas.microsoft.com/office/drawing/2014/main" id="{00000000-0008-0000-0E00-00008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44" name="image3.png">
          <a:extLst>
            <a:ext uri="{FF2B5EF4-FFF2-40B4-BE49-F238E27FC236}">
              <a16:creationId xmlns:a16="http://schemas.microsoft.com/office/drawing/2014/main" id="{00000000-0008-0000-0E00-00008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45" name="image3.png">
          <a:extLst>
            <a:ext uri="{FF2B5EF4-FFF2-40B4-BE49-F238E27FC236}">
              <a16:creationId xmlns:a16="http://schemas.microsoft.com/office/drawing/2014/main" id="{00000000-0008-0000-0E00-00008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46" name="image3.png">
          <a:extLst>
            <a:ext uri="{FF2B5EF4-FFF2-40B4-BE49-F238E27FC236}">
              <a16:creationId xmlns:a16="http://schemas.microsoft.com/office/drawing/2014/main" id="{00000000-0008-0000-0E00-00008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47" name="image3.png">
          <a:extLst>
            <a:ext uri="{FF2B5EF4-FFF2-40B4-BE49-F238E27FC236}">
              <a16:creationId xmlns:a16="http://schemas.microsoft.com/office/drawing/2014/main" id="{00000000-0008-0000-0E00-00008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48" name="image3.png">
          <a:extLst>
            <a:ext uri="{FF2B5EF4-FFF2-40B4-BE49-F238E27FC236}">
              <a16:creationId xmlns:a16="http://schemas.microsoft.com/office/drawing/2014/main" id="{00000000-0008-0000-0E00-00008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49" name="image3.png">
          <a:extLst>
            <a:ext uri="{FF2B5EF4-FFF2-40B4-BE49-F238E27FC236}">
              <a16:creationId xmlns:a16="http://schemas.microsoft.com/office/drawing/2014/main" id="{00000000-0008-0000-0E00-00008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50" name="image3.png">
          <a:extLst>
            <a:ext uri="{FF2B5EF4-FFF2-40B4-BE49-F238E27FC236}">
              <a16:creationId xmlns:a16="http://schemas.microsoft.com/office/drawing/2014/main" id="{00000000-0008-0000-0E00-00008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51" name="image3.png">
          <a:extLst>
            <a:ext uri="{FF2B5EF4-FFF2-40B4-BE49-F238E27FC236}">
              <a16:creationId xmlns:a16="http://schemas.microsoft.com/office/drawing/2014/main" id="{00000000-0008-0000-0E00-00008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52" name="image3.png">
          <a:extLst>
            <a:ext uri="{FF2B5EF4-FFF2-40B4-BE49-F238E27FC236}">
              <a16:creationId xmlns:a16="http://schemas.microsoft.com/office/drawing/2014/main" id="{00000000-0008-0000-0E00-00008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53" name="image3.png">
          <a:extLst>
            <a:ext uri="{FF2B5EF4-FFF2-40B4-BE49-F238E27FC236}">
              <a16:creationId xmlns:a16="http://schemas.microsoft.com/office/drawing/2014/main" id="{00000000-0008-0000-0E00-00008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54" name="image3.png">
          <a:extLst>
            <a:ext uri="{FF2B5EF4-FFF2-40B4-BE49-F238E27FC236}">
              <a16:creationId xmlns:a16="http://schemas.microsoft.com/office/drawing/2014/main" id="{00000000-0008-0000-0E00-00008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55" name="image3.png">
          <a:extLst>
            <a:ext uri="{FF2B5EF4-FFF2-40B4-BE49-F238E27FC236}">
              <a16:creationId xmlns:a16="http://schemas.microsoft.com/office/drawing/2014/main" id="{00000000-0008-0000-0E00-00008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56" name="image3.png">
          <a:extLst>
            <a:ext uri="{FF2B5EF4-FFF2-40B4-BE49-F238E27FC236}">
              <a16:creationId xmlns:a16="http://schemas.microsoft.com/office/drawing/2014/main" id="{00000000-0008-0000-0E00-00009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57" name="image3.png">
          <a:extLst>
            <a:ext uri="{FF2B5EF4-FFF2-40B4-BE49-F238E27FC236}">
              <a16:creationId xmlns:a16="http://schemas.microsoft.com/office/drawing/2014/main" id="{00000000-0008-0000-0E00-00009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58" name="image3.png">
          <a:extLst>
            <a:ext uri="{FF2B5EF4-FFF2-40B4-BE49-F238E27FC236}">
              <a16:creationId xmlns:a16="http://schemas.microsoft.com/office/drawing/2014/main" id="{00000000-0008-0000-0E00-00009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59" name="image3.png">
          <a:extLst>
            <a:ext uri="{FF2B5EF4-FFF2-40B4-BE49-F238E27FC236}">
              <a16:creationId xmlns:a16="http://schemas.microsoft.com/office/drawing/2014/main" id="{00000000-0008-0000-0E00-00009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60" name="image3.png">
          <a:extLst>
            <a:ext uri="{FF2B5EF4-FFF2-40B4-BE49-F238E27FC236}">
              <a16:creationId xmlns:a16="http://schemas.microsoft.com/office/drawing/2014/main" id="{00000000-0008-0000-0E00-00009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61" name="image3.png">
          <a:extLst>
            <a:ext uri="{FF2B5EF4-FFF2-40B4-BE49-F238E27FC236}">
              <a16:creationId xmlns:a16="http://schemas.microsoft.com/office/drawing/2014/main" id="{00000000-0008-0000-0E00-00009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62" name="image3.png">
          <a:extLst>
            <a:ext uri="{FF2B5EF4-FFF2-40B4-BE49-F238E27FC236}">
              <a16:creationId xmlns:a16="http://schemas.microsoft.com/office/drawing/2014/main" id="{00000000-0008-0000-0E00-00009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63" name="image3.png">
          <a:extLst>
            <a:ext uri="{FF2B5EF4-FFF2-40B4-BE49-F238E27FC236}">
              <a16:creationId xmlns:a16="http://schemas.microsoft.com/office/drawing/2014/main" id="{00000000-0008-0000-0E00-00009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64" name="image3.png">
          <a:extLst>
            <a:ext uri="{FF2B5EF4-FFF2-40B4-BE49-F238E27FC236}">
              <a16:creationId xmlns:a16="http://schemas.microsoft.com/office/drawing/2014/main" id="{00000000-0008-0000-0E00-00009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65" name="image3.png">
          <a:extLst>
            <a:ext uri="{FF2B5EF4-FFF2-40B4-BE49-F238E27FC236}">
              <a16:creationId xmlns:a16="http://schemas.microsoft.com/office/drawing/2014/main" id="{00000000-0008-0000-0E00-00009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66" name="image3.png">
          <a:extLst>
            <a:ext uri="{FF2B5EF4-FFF2-40B4-BE49-F238E27FC236}">
              <a16:creationId xmlns:a16="http://schemas.microsoft.com/office/drawing/2014/main" id="{00000000-0008-0000-0E00-00009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67" name="image3.png">
          <a:extLst>
            <a:ext uri="{FF2B5EF4-FFF2-40B4-BE49-F238E27FC236}">
              <a16:creationId xmlns:a16="http://schemas.microsoft.com/office/drawing/2014/main" id="{00000000-0008-0000-0E00-00009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68" name="image3.png">
          <a:extLst>
            <a:ext uri="{FF2B5EF4-FFF2-40B4-BE49-F238E27FC236}">
              <a16:creationId xmlns:a16="http://schemas.microsoft.com/office/drawing/2014/main" id="{00000000-0008-0000-0E00-00009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69" name="image3.png">
          <a:extLst>
            <a:ext uri="{FF2B5EF4-FFF2-40B4-BE49-F238E27FC236}">
              <a16:creationId xmlns:a16="http://schemas.microsoft.com/office/drawing/2014/main" id="{00000000-0008-0000-0E00-00009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70" name="image3.png">
          <a:extLst>
            <a:ext uri="{FF2B5EF4-FFF2-40B4-BE49-F238E27FC236}">
              <a16:creationId xmlns:a16="http://schemas.microsoft.com/office/drawing/2014/main" id="{00000000-0008-0000-0E00-00009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71" name="image3.png">
          <a:extLst>
            <a:ext uri="{FF2B5EF4-FFF2-40B4-BE49-F238E27FC236}">
              <a16:creationId xmlns:a16="http://schemas.microsoft.com/office/drawing/2014/main" id="{00000000-0008-0000-0E00-00009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72" name="image3.png">
          <a:extLst>
            <a:ext uri="{FF2B5EF4-FFF2-40B4-BE49-F238E27FC236}">
              <a16:creationId xmlns:a16="http://schemas.microsoft.com/office/drawing/2014/main" id="{00000000-0008-0000-0E00-0000A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73" name="image3.png">
          <a:extLst>
            <a:ext uri="{FF2B5EF4-FFF2-40B4-BE49-F238E27FC236}">
              <a16:creationId xmlns:a16="http://schemas.microsoft.com/office/drawing/2014/main" id="{00000000-0008-0000-0E00-0000A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74" name="image3.png">
          <a:extLst>
            <a:ext uri="{FF2B5EF4-FFF2-40B4-BE49-F238E27FC236}">
              <a16:creationId xmlns:a16="http://schemas.microsoft.com/office/drawing/2014/main" id="{00000000-0008-0000-0E00-0000A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75" name="image3.png">
          <a:extLst>
            <a:ext uri="{FF2B5EF4-FFF2-40B4-BE49-F238E27FC236}">
              <a16:creationId xmlns:a16="http://schemas.microsoft.com/office/drawing/2014/main" id="{00000000-0008-0000-0E00-0000A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76" name="image3.png">
          <a:extLst>
            <a:ext uri="{FF2B5EF4-FFF2-40B4-BE49-F238E27FC236}">
              <a16:creationId xmlns:a16="http://schemas.microsoft.com/office/drawing/2014/main" id="{00000000-0008-0000-0E00-0000A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77" name="image3.png">
          <a:extLst>
            <a:ext uri="{FF2B5EF4-FFF2-40B4-BE49-F238E27FC236}">
              <a16:creationId xmlns:a16="http://schemas.microsoft.com/office/drawing/2014/main" id="{00000000-0008-0000-0E00-0000A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78" name="image3.png">
          <a:extLst>
            <a:ext uri="{FF2B5EF4-FFF2-40B4-BE49-F238E27FC236}">
              <a16:creationId xmlns:a16="http://schemas.microsoft.com/office/drawing/2014/main" id="{00000000-0008-0000-0E00-0000A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79" name="image3.png">
          <a:extLst>
            <a:ext uri="{FF2B5EF4-FFF2-40B4-BE49-F238E27FC236}">
              <a16:creationId xmlns:a16="http://schemas.microsoft.com/office/drawing/2014/main" id="{00000000-0008-0000-0E00-0000A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80" name="image3.png">
          <a:extLst>
            <a:ext uri="{FF2B5EF4-FFF2-40B4-BE49-F238E27FC236}">
              <a16:creationId xmlns:a16="http://schemas.microsoft.com/office/drawing/2014/main" id="{00000000-0008-0000-0E00-0000A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81" name="image3.png">
          <a:extLst>
            <a:ext uri="{FF2B5EF4-FFF2-40B4-BE49-F238E27FC236}">
              <a16:creationId xmlns:a16="http://schemas.microsoft.com/office/drawing/2014/main" id="{00000000-0008-0000-0E00-0000A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82" name="image3.png">
          <a:extLst>
            <a:ext uri="{FF2B5EF4-FFF2-40B4-BE49-F238E27FC236}">
              <a16:creationId xmlns:a16="http://schemas.microsoft.com/office/drawing/2014/main" id="{00000000-0008-0000-0E00-0000A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83" name="image3.png">
          <a:extLst>
            <a:ext uri="{FF2B5EF4-FFF2-40B4-BE49-F238E27FC236}">
              <a16:creationId xmlns:a16="http://schemas.microsoft.com/office/drawing/2014/main" id="{00000000-0008-0000-0E00-0000A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84" name="image3.png">
          <a:extLst>
            <a:ext uri="{FF2B5EF4-FFF2-40B4-BE49-F238E27FC236}">
              <a16:creationId xmlns:a16="http://schemas.microsoft.com/office/drawing/2014/main" id="{00000000-0008-0000-0E00-0000A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85" name="image3.png">
          <a:extLst>
            <a:ext uri="{FF2B5EF4-FFF2-40B4-BE49-F238E27FC236}">
              <a16:creationId xmlns:a16="http://schemas.microsoft.com/office/drawing/2014/main" id="{00000000-0008-0000-0E00-0000A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86" name="image3.png">
          <a:extLst>
            <a:ext uri="{FF2B5EF4-FFF2-40B4-BE49-F238E27FC236}">
              <a16:creationId xmlns:a16="http://schemas.microsoft.com/office/drawing/2014/main" id="{00000000-0008-0000-0E00-0000A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87" name="image3.png">
          <a:extLst>
            <a:ext uri="{FF2B5EF4-FFF2-40B4-BE49-F238E27FC236}">
              <a16:creationId xmlns:a16="http://schemas.microsoft.com/office/drawing/2014/main" id="{00000000-0008-0000-0E00-0000A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88" name="image3.png">
          <a:extLst>
            <a:ext uri="{FF2B5EF4-FFF2-40B4-BE49-F238E27FC236}">
              <a16:creationId xmlns:a16="http://schemas.microsoft.com/office/drawing/2014/main" id="{00000000-0008-0000-0E00-0000B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89" name="image3.png">
          <a:extLst>
            <a:ext uri="{FF2B5EF4-FFF2-40B4-BE49-F238E27FC236}">
              <a16:creationId xmlns:a16="http://schemas.microsoft.com/office/drawing/2014/main" id="{00000000-0008-0000-0E00-0000B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90" name="image3.png">
          <a:extLst>
            <a:ext uri="{FF2B5EF4-FFF2-40B4-BE49-F238E27FC236}">
              <a16:creationId xmlns:a16="http://schemas.microsoft.com/office/drawing/2014/main" id="{00000000-0008-0000-0E00-0000B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91" name="image3.png">
          <a:extLst>
            <a:ext uri="{FF2B5EF4-FFF2-40B4-BE49-F238E27FC236}">
              <a16:creationId xmlns:a16="http://schemas.microsoft.com/office/drawing/2014/main" id="{00000000-0008-0000-0E00-0000B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92" name="image3.png">
          <a:extLst>
            <a:ext uri="{FF2B5EF4-FFF2-40B4-BE49-F238E27FC236}">
              <a16:creationId xmlns:a16="http://schemas.microsoft.com/office/drawing/2014/main" id="{00000000-0008-0000-0E00-0000B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93" name="image3.png">
          <a:extLst>
            <a:ext uri="{FF2B5EF4-FFF2-40B4-BE49-F238E27FC236}">
              <a16:creationId xmlns:a16="http://schemas.microsoft.com/office/drawing/2014/main" id="{00000000-0008-0000-0E00-0000B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694" name="image3.png">
          <a:extLst>
            <a:ext uri="{FF2B5EF4-FFF2-40B4-BE49-F238E27FC236}">
              <a16:creationId xmlns:a16="http://schemas.microsoft.com/office/drawing/2014/main" id="{00000000-0008-0000-0E00-0000B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95" name="image3.png">
          <a:extLst>
            <a:ext uri="{FF2B5EF4-FFF2-40B4-BE49-F238E27FC236}">
              <a16:creationId xmlns:a16="http://schemas.microsoft.com/office/drawing/2014/main" id="{00000000-0008-0000-0E00-0000B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96" name="image3.png">
          <a:extLst>
            <a:ext uri="{FF2B5EF4-FFF2-40B4-BE49-F238E27FC236}">
              <a16:creationId xmlns:a16="http://schemas.microsoft.com/office/drawing/2014/main" id="{00000000-0008-0000-0E00-0000B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97" name="image3.png">
          <a:extLst>
            <a:ext uri="{FF2B5EF4-FFF2-40B4-BE49-F238E27FC236}">
              <a16:creationId xmlns:a16="http://schemas.microsoft.com/office/drawing/2014/main" id="{00000000-0008-0000-0E00-0000B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698" name="image3.png">
          <a:extLst>
            <a:ext uri="{FF2B5EF4-FFF2-40B4-BE49-F238E27FC236}">
              <a16:creationId xmlns:a16="http://schemas.microsoft.com/office/drawing/2014/main" id="{00000000-0008-0000-0E00-0000B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99" name="image3.png">
          <a:extLst>
            <a:ext uri="{FF2B5EF4-FFF2-40B4-BE49-F238E27FC236}">
              <a16:creationId xmlns:a16="http://schemas.microsoft.com/office/drawing/2014/main" id="{00000000-0008-0000-0E00-0000B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00" name="image3.png">
          <a:extLst>
            <a:ext uri="{FF2B5EF4-FFF2-40B4-BE49-F238E27FC236}">
              <a16:creationId xmlns:a16="http://schemas.microsoft.com/office/drawing/2014/main" id="{00000000-0008-0000-0E00-0000B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01" name="image3.png">
          <a:extLst>
            <a:ext uri="{FF2B5EF4-FFF2-40B4-BE49-F238E27FC236}">
              <a16:creationId xmlns:a16="http://schemas.microsoft.com/office/drawing/2014/main" id="{00000000-0008-0000-0E00-0000B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702" name="image3.png">
          <a:extLst>
            <a:ext uri="{FF2B5EF4-FFF2-40B4-BE49-F238E27FC236}">
              <a16:creationId xmlns:a16="http://schemas.microsoft.com/office/drawing/2014/main" id="{00000000-0008-0000-0E00-0000B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03" name="image3.png">
          <a:extLst>
            <a:ext uri="{FF2B5EF4-FFF2-40B4-BE49-F238E27FC236}">
              <a16:creationId xmlns:a16="http://schemas.microsoft.com/office/drawing/2014/main" id="{00000000-0008-0000-0E00-0000B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04" name="image3.png">
          <a:extLst>
            <a:ext uri="{FF2B5EF4-FFF2-40B4-BE49-F238E27FC236}">
              <a16:creationId xmlns:a16="http://schemas.microsoft.com/office/drawing/2014/main" id="{00000000-0008-0000-0E00-0000C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05" name="image3.png">
          <a:extLst>
            <a:ext uri="{FF2B5EF4-FFF2-40B4-BE49-F238E27FC236}">
              <a16:creationId xmlns:a16="http://schemas.microsoft.com/office/drawing/2014/main" id="{00000000-0008-0000-0E00-0000C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706" name="image3.png">
          <a:extLst>
            <a:ext uri="{FF2B5EF4-FFF2-40B4-BE49-F238E27FC236}">
              <a16:creationId xmlns:a16="http://schemas.microsoft.com/office/drawing/2014/main" id="{00000000-0008-0000-0E00-0000C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07" name="image3.png">
          <a:extLst>
            <a:ext uri="{FF2B5EF4-FFF2-40B4-BE49-F238E27FC236}">
              <a16:creationId xmlns:a16="http://schemas.microsoft.com/office/drawing/2014/main" id="{00000000-0008-0000-0E00-0000C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08" name="image3.png">
          <a:extLst>
            <a:ext uri="{FF2B5EF4-FFF2-40B4-BE49-F238E27FC236}">
              <a16:creationId xmlns:a16="http://schemas.microsoft.com/office/drawing/2014/main" id="{00000000-0008-0000-0E00-0000C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09" name="image3.png">
          <a:extLst>
            <a:ext uri="{FF2B5EF4-FFF2-40B4-BE49-F238E27FC236}">
              <a16:creationId xmlns:a16="http://schemas.microsoft.com/office/drawing/2014/main" id="{00000000-0008-0000-0E00-0000C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10" name="image3.png">
          <a:extLst>
            <a:ext uri="{FF2B5EF4-FFF2-40B4-BE49-F238E27FC236}">
              <a16:creationId xmlns:a16="http://schemas.microsoft.com/office/drawing/2014/main" id="{00000000-0008-0000-0E00-0000C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11" name="image3.png">
          <a:extLst>
            <a:ext uri="{FF2B5EF4-FFF2-40B4-BE49-F238E27FC236}">
              <a16:creationId xmlns:a16="http://schemas.microsoft.com/office/drawing/2014/main" id="{00000000-0008-0000-0E00-0000C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12" name="image3.png">
          <a:extLst>
            <a:ext uri="{FF2B5EF4-FFF2-40B4-BE49-F238E27FC236}">
              <a16:creationId xmlns:a16="http://schemas.microsoft.com/office/drawing/2014/main" id="{00000000-0008-0000-0E00-0000C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13" name="image3.png">
          <a:extLst>
            <a:ext uri="{FF2B5EF4-FFF2-40B4-BE49-F238E27FC236}">
              <a16:creationId xmlns:a16="http://schemas.microsoft.com/office/drawing/2014/main" id="{00000000-0008-0000-0E00-0000C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14" name="image3.png">
          <a:extLst>
            <a:ext uri="{FF2B5EF4-FFF2-40B4-BE49-F238E27FC236}">
              <a16:creationId xmlns:a16="http://schemas.microsoft.com/office/drawing/2014/main" id="{00000000-0008-0000-0E00-0000C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15" name="image3.png">
          <a:extLst>
            <a:ext uri="{FF2B5EF4-FFF2-40B4-BE49-F238E27FC236}">
              <a16:creationId xmlns:a16="http://schemas.microsoft.com/office/drawing/2014/main" id="{00000000-0008-0000-0E00-0000C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16" name="image3.png">
          <a:extLst>
            <a:ext uri="{FF2B5EF4-FFF2-40B4-BE49-F238E27FC236}">
              <a16:creationId xmlns:a16="http://schemas.microsoft.com/office/drawing/2014/main" id="{00000000-0008-0000-0E00-0000C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17" name="image3.png">
          <a:extLst>
            <a:ext uri="{FF2B5EF4-FFF2-40B4-BE49-F238E27FC236}">
              <a16:creationId xmlns:a16="http://schemas.microsoft.com/office/drawing/2014/main" id="{00000000-0008-0000-0E00-0000C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18" name="image3.png">
          <a:extLst>
            <a:ext uri="{FF2B5EF4-FFF2-40B4-BE49-F238E27FC236}">
              <a16:creationId xmlns:a16="http://schemas.microsoft.com/office/drawing/2014/main" id="{00000000-0008-0000-0E00-0000C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19" name="image3.png">
          <a:extLst>
            <a:ext uri="{FF2B5EF4-FFF2-40B4-BE49-F238E27FC236}">
              <a16:creationId xmlns:a16="http://schemas.microsoft.com/office/drawing/2014/main" id="{00000000-0008-0000-0E00-0000C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20" name="image3.png">
          <a:extLst>
            <a:ext uri="{FF2B5EF4-FFF2-40B4-BE49-F238E27FC236}">
              <a16:creationId xmlns:a16="http://schemas.microsoft.com/office/drawing/2014/main" id="{00000000-0008-0000-0E00-0000D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21" name="image3.png">
          <a:extLst>
            <a:ext uri="{FF2B5EF4-FFF2-40B4-BE49-F238E27FC236}">
              <a16:creationId xmlns:a16="http://schemas.microsoft.com/office/drawing/2014/main" id="{00000000-0008-0000-0E00-0000D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22" name="image3.png">
          <a:extLst>
            <a:ext uri="{FF2B5EF4-FFF2-40B4-BE49-F238E27FC236}">
              <a16:creationId xmlns:a16="http://schemas.microsoft.com/office/drawing/2014/main" id="{00000000-0008-0000-0E00-0000D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23" name="image3.png">
          <a:extLst>
            <a:ext uri="{FF2B5EF4-FFF2-40B4-BE49-F238E27FC236}">
              <a16:creationId xmlns:a16="http://schemas.microsoft.com/office/drawing/2014/main" id="{00000000-0008-0000-0E00-0000D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24" name="image3.png">
          <a:extLst>
            <a:ext uri="{FF2B5EF4-FFF2-40B4-BE49-F238E27FC236}">
              <a16:creationId xmlns:a16="http://schemas.microsoft.com/office/drawing/2014/main" id="{00000000-0008-0000-0E00-0000D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25" name="image3.png">
          <a:extLst>
            <a:ext uri="{FF2B5EF4-FFF2-40B4-BE49-F238E27FC236}">
              <a16:creationId xmlns:a16="http://schemas.microsoft.com/office/drawing/2014/main" id="{00000000-0008-0000-0E00-0000D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26" name="image3.png">
          <a:extLst>
            <a:ext uri="{FF2B5EF4-FFF2-40B4-BE49-F238E27FC236}">
              <a16:creationId xmlns:a16="http://schemas.microsoft.com/office/drawing/2014/main" id="{00000000-0008-0000-0E00-0000D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27" name="image3.png">
          <a:extLst>
            <a:ext uri="{FF2B5EF4-FFF2-40B4-BE49-F238E27FC236}">
              <a16:creationId xmlns:a16="http://schemas.microsoft.com/office/drawing/2014/main" id="{00000000-0008-0000-0E00-0000D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28" name="image3.png">
          <a:extLst>
            <a:ext uri="{FF2B5EF4-FFF2-40B4-BE49-F238E27FC236}">
              <a16:creationId xmlns:a16="http://schemas.microsoft.com/office/drawing/2014/main" id="{00000000-0008-0000-0E00-0000D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29" name="image3.png">
          <a:extLst>
            <a:ext uri="{FF2B5EF4-FFF2-40B4-BE49-F238E27FC236}">
              <a16:creationId xmlns:a16="http://schemas.microsoft.com/office/drawing/2014/main" id="{00000000-0008-0000-0E00-0000D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30" name="image3.png">
          <a:extLst>
            <a:ext uri="{FF2B5EF4-FFF2-40B4-BE49-F238E27FC236}">
              <a16:creationId xmlns:a16="http://schemas.microsoft.com/office/drawing/2014/main" id="{00000000-0008-0000-0E00-0000D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31" name="image3.png">
          <a:extLst>
            <a:ext uri="{FF2B5EF4-FFF2-40B4-BE49-F238E27FC236}">
              <a16:creationId xmlns:a16="http://schemas.microsoft.com/office/drawing/2014/main" id="{00000000-0008-0000-0E00-0000D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32" name="image3.png">
          <a:extLst>
            <a:ext uri="{FF2B5EF4-FFF2-40B4-BE49-F238E27FC236}">
              <a16:creationId xmlns:a16="http://schemas.microsoft.com/office/drawing/2014/main" id="{00000000-0008-0000-0E00-0000D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33" name="image3.png">
          <a:extLst>
            <a:ext uri="{FF2B5EF4-FFF2-40B4-BE49-F238E27FC236}">
              <a16:creationId xmlns:a16="http://schemas.microsoft.com/office/drawing/2014/main" id="{00000000-0008-0000-0E00-0000D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34" name="image3.png">
          <a:extLst>
            <a:ext uri="{FF2B5EF4-FFF2-40B4-BE49-F238E27FC236}">
              <a16:creationId xmlns:a16="http://schemas.microsoft.com/office/drawing/2014/main" id="{00000000-0008-0000-0E00-0000D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35" name="image3.png">
          <a:extLst>
            <a:ext uri="{FF2B5EF4-FFF2-40B4-BE49-F238E27FC236}">
              <a16:creationId xmlns:a16="http://schemas.microsoft.com/office/drawing/2014/main" id="{00000000-0008-0000-0E00-0000D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36" name="image3.png">
          <a:extLst>
            <a:ext uri="{FF2B5EF4-FFF2-40B4-BE49-F238E27FC236}">
              <a16:creationId xmlns:a16="http://schemas.microsoft.com/office/drawing/2014/main" id="{00000000-0008-0000-0E00-0000E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37" name="image3.png">
          <a:extLst>
            <a:ext uri="{FF2B5EF4-FFF2-40B4-BE49-F238E27FC236}">
              <a16:creationId xmlns:a16="http://schemas.microsoft.com/office/drawing/2014/main" id="{00000000-0008-0000-0E00-0000E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38" name="image3.png">
          <a:extLst>
            <a:ext uri="{FF2B5EF4-FFF2-40B4-BE49-F238E27FC236}">
              <a16:creationId xmlns:a16="http://schemas.microsoft.com/office/drawing/2014/main" id="{00000000-0008-0000-0E00-0000E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39" name="image3.png">
          <a:extLst>
            <a:ext uri="{FF2B5EF4-FFF2-40B4-BE49-F238E27FC236}">
              <a16:creationId xmlns:a16="http://schemas.microsoft.com/office/drawing/2014/main" id="{00000000-0008-0000-0E00-0000E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40" name="image3.png">
          <a:extLst>
            <a:ext uri="{FF2B5EF4-FFF2-40B4-BE49-F238E27FC236}">
              <a16:creationId xmlns:a16="http://schemas.microsoft.com/office/drawing/2014/main" id="{00000000-0008-0000-0E00-0000E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41" name="image3.png">
          <a:extLst>
            <a:ext uri="{FF2B5EF4-FFF2-40B4-BE49-F238E27FC236}">
              <a16:creationId xmlns:a16="http://schemas.microsoft.com/office/drawing/2014/main" id="{00000000-0008-0000-0E00-0000E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42" name="image3.png">
          <a:extLst>
            <a:ext uri="{FF2B5EF4-FFF2-40B4-BE49-F238E27FC236}">
              <a16:creationId xmlns:a16="http://schemas.microsoft.com/office/drawing/2014/main" id="{00000000-0008-0000-0E00-0000E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43" name="image3.png">
          <a:extLst>
            <a:ext uri="{FF2B5EF4-FFF2-40B4-BE49-F238E27FC236}">
              <a16:creationId xmlns:a16="http://schemas.microsoft.com/office/drawing/2014/main" id="{00000000-0008-0000-0E00-0000E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44" name="image3.png">
          <a:extLst>
            <a:ext uri="{FF2B5EF4-FFF2-40B4-BE49-F238E27FC236}">
              <a16:creationId xmlns:a16="http://schemas.microsoft.com/office/drawing/2014/main" id="{00000000-0008-0000-0E00-0000E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45" name="image3.png">
          <a:extLst>
            <a:ext uri="{FF2B5EF4-FFF2-40B4-BE49-F238E27FC236}">
              <a16:creationId xmlns:a16="http://schemas.microsoft.com/office/drawing/2014/main" id="{00000000-0008-0000-0E00-0000E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46" name="image3.png">
          <a:extLst>
            <a:ext uri="{FF2B5EF4-FFF2-40B4-BE49-F238E27FC236}">
              <a16:creationId xmlns:a16="http://schemas.microsoft.com/office/drawing/2014/main" id="{00000000-0008-0000-0E00-0000E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47" name="image3.png">
          <a:extLst>
            <a:ext uri="{FF2B5EF4-FFF2-40B4-BE49-F238E27FC236}">
              <a16:creationId xmlns:a16="http://schemas.microsoft.com/office/drawing/2014/main" id="{00000000-0008-0000-0E00-0000E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48" name="image3.png">
          <a:extLst>
            <a:ext uri="{FF2B5EF4-FFF2-40B4-BE49-F238E27FC236}">
              <a16:creationId xmlns:a16="http://schemas.microsoft.com/office/drawing/2014/main" id="{00000000-0008-0000-0E00-0000E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49" name="image3.png">
          <a:extLst>
            <a:ext uri="{FF2B5EF4-FFF2-40B4-BE49-F238E27FC236}">
              <a16:creationId xmlns:a16="http://schemas.microsoft.com/office/drawing/2014/main" id="{00000000-0008-0000-0E00-0000E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50" name="image3.png">
          <a:extLst>
            <a:ext uri="{FF2B5EF4-FFF2-40B4-BE49-F238E27FC236}">
              <a16:creationId xmlns:a16="http://schemas.microsoft.com/office/drawing/2014/main" id="{00000000-0008-0000-0E00-0000E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51" name="image3.png">
          <a:extLst>
            <a:ext uri="{FF2B5EF4-FFF2-40B4-BE49-F238E27FC236}">
              <a16:creationId xmlns:a16="http://schemas.microsoft.com/office/drawing/2014/main" id="{00000000-0008-0000-0E00-0000E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52" name="image3.png">
          <a:extLst>
            <a:ext uri="{FF2B5EF4-FFF2-40B4-BE49-F238E27FC236}">
              <a16:creationId xmlns:a16="http://schemas.microsoft.com/office/drawing/2014/main" id="{00000000-0008-0000-0E00-0000F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53" name="image3.png">
          <a:extLst>
            <a:ext uri="{FF2B5EF4-FFF2-40B4-BE49-F238E27FC236}">
              <a16:creationId xmlns:a16="http://schemas.microsoft.com/office/drawing/2014/main" id="{00000000-0008-0000-0E00-0000F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54" name="image3.png">
          <a:extLst>
            <a:ext uri="{FF2B5EF4-FFF2-40B4-BE49-F238E27FC236}">
              <a16:creationId xmlns:a16="http://schemas.microsoft.com/office/drawing/2014/main" id="{00000000-0008-0000-0E00-0000F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55" name="image3.png">
          <a:extLst>
            <a:ext uri="{FF2B5EF4-FFF2-40B4-BE49-F238E27FC236}">
              <a16:creationId xmlns:a16="http://schemas.microsoft.com/office/drawing/2014/main" id="{00000000-0008-0000-0E00-0000F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56" name="image3.png">
          <a:extLst>
            <a:ext uri="{FF2B5EF4-FFF2-40B4-BE49-F238E27FC236}">
              <a16:creationId xmlns:a16="http://schemas.microsoft.com/office/drawing/2014/main" id="{00000000-0008-0000-0E00-0000F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57" name="image3.png">
          <a:extLst>
            <a:ext uri="{FF2B5EF4-FFF2-40B4-BE49-F238E27FC236}">
              <a16:creationId xmlns:a16="http://schemas.microsoft.com/office/drawing/2014/main" id="{00000000-0008-0000-0E00-0000F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58" name="image3.png">
          <a:extLst>
            <a:ext uri="{FF2B5EF4-FFF2-40B4-BE49-F238E27FC236}">
              <a16:creationId xmlns:a16="http://schemas.microsoft.com/office/drawing/2014/main" id="{00000000-0008-0000-0E00-0000F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59" name="image3.png">
          <a:extLst>
            <a:ext uri="{FF2B5EF4-FFF2-40B4-BE49-F238E27FC236}">
              <a16:creationId xmlns:a16="http://schemas.microsoft.com/office/drawing/2014/main" id="{00000000-0008-0000-0E00-0000F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60" name="image3.png">
          <a:extLst>
            <a:ext uri="{FF2B5EF4-FFF2-40B4-BE49-F238E27FC236}">
              <a16:creationId xmlns:a16="http://schemas.microsoft.com/office/drawing/2014/main" id="{00000000-0008-0000-0E00-0000F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61" name="image3.png">
          <a:extLst>
            <a:ext uri="{FF2B5EF4-FFF2-40B4-BE49-F238E27FC236}">
              <a16:creationId xmlns:a16="http://schemas.microsoft.com/office/drawing/2014/main" id="{00000000-0008-0000-0E00-0000F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62" name="image3.png">
          <a:extLst>
            <a:ext uri="{FF2B5EF4-FFF2-40B4-BE49-F238E27FC236}">
              <a16:creationId xmlns:a16="http://schemas.microsoft.com/office/drawing/2014/main" id="{00000000-0008-0000-0E00-0000F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63" name="image3.png">
          <a:extLst>
            <a:ext uri="{FF2B5EF4-FFF2-40B4-BE49-F238E27FC236}">
              <a16:creationId xmlns:a16="http://schemas.microsoft.com/office/drawing/2014/main" id="{00000000-0008-0000-0E00-0000F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64" name="image3.png">
          <a:extLst>
            <a:ext uri="{FF2B5EF4-FFF2-40B4-BE49-F238E27FC236}">
              <a16:creationId xmlns:a16="http://schemas.microsoft.com/office/drawing/2014/main" id="{00000000-0008-0000-0E00-0000F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65" name="image3.png">
          <a:extLst>
            <a:ext uri="{FF2B5EF4-FFF2-40B4-BE49-F238E27FC236}">
              <a16:creationId xmlns:a16="http://schemas.microsoft.com/office/drawing/2014/main" id="{00000000-0008-0000-0E00-0000F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66" name="image3.png">
          <a:extLst>
            <a:ext uri="{FF2B5EF4-FFF2-40B4-BE49-F238E27FC236}">
              <a16:creationId xmlns:a16="http://schemas.microsoft.com/office/drawing/2014/main" id="{00000000-0008-0000-0E00-0000F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67" name="image3.png">
          <a:extLst>
            <a:ext uri="{FF2B5EF4-FFF2-40B4-BE49-F238E27FC236}">
              <a16:creationId xmlns:a16="http://schemas.microsoft.com/office/drawing/2014/main" id="{00000000-0008-0000-0E00-0000F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68" name="image3.png">
          <a:extLst>
            <a:ext uri="{FF2B5EF4-FFF2-40B4-BE49-F238E27FC236}">
              <a16:creationId xmlns:a16="http://schemas.microsoft.com/office/drawing/2014/main" id="{00000000-0008-0000-0E00-00000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69" name="image3.png">
          <a:extLst>
            <a:ext uri="{FF2B5EF4-FFF2-40B4-BE49-F238E27FC236}">
              <a16:creationId xmlns:a16="http://schemas.microsoft.com/office/drawing/2014/main" id="{00000000-0008-0000-0E00-00000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70" name="image3.png">
          <a:extLst>
            <a:ext uri="{FF2B5EF4-FFF2-40B4-BE49-F238E27FC236}">
              <a16:creationId xmlns:a16="http://schemas.microsoft.com/office/drawing/2014/main" id="{00000000-0008-0000-0E00-00000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71" name="image3.png">
          <a:extLst>
            <a:ext uri="{FF2B5EF4-FFF2-40B4-BE49-F238E27FC236}">
              <a16:creationId xmlns:a16="http://schemas.microsoft.com/office/drawing/2014/main" id="{00000000-0008-0000-0E00-00000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72" name="image3.png">
          <a:extLst>
            <a:ext uri="{FF2B5EF4-FFF2-40B4-BE49-F238E27FC236}">
              <a16:creationId xmlns:a16="http://schemas.microsoft.com/office/drawing/2014/main" id="{00000000-0008-0000-0E00-00000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73" name="image3.png">
          <a:extLst>
            <a:ext uri="{FF2B5EF4-FFF2-40B4-BE49-F238E27FC236}">
              <a16:creationId xmlns:a16="http://schemas.microsoft.com/office/drawing/2014/main" id="{00000000-0008-0000-0E00-00000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74" name="image3.png">
          <a:extLst>
            <a:ext uri="{FF2B5EF4-FFF2-40B4-BE49-F238E27FC236}">
              <a16:creationId xmlns:a16="http://schemas.microsoft.com/office/drawing/2014/main" id="{00000000-0008-0000-0E00-00000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75" name="image3.png">
          <a:extLst>
            <a:ext uri="{FF2B5EF4-FFF2-40B4-BE49-F238E27FC236}">
              <a16:creationId xmlns:a16="http://schemas.microsoft.com/office/drawing/2014/main" id="{00000000-0008-0000-0E00-00000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76" name="image3.png">
          <a:extLst>
            <a:ext uri="{FF2B5EF4-FFF2-40B4-BE49-F238E27FC236}">
              <a16:creationId xmlns:a16="http://schemas.microsoft.com/office/drawing/2014/main" id="{00000000-0008-0000-0E00-00000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77" name="image3.png">
          <a:extLst>
            <a:ext uri="{FF2B5EF4-FFF2-40B4-BE49-F238E27FC236}">
              <a16:creationId xmlns:a16="http://schemas.microsoft.com/office/drawing/2014/main" id="{00000000-0008-0000-0E00-00000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78" name="image3.png">
          <a:extLst>
            <a:ext uri="{FF2B5EF4-FFF2-40B4-BE49-F238E27FC236}">
              <a16:creationId xmlns:a16="http://schemas.microsoft.com/office/drawing/2014/main" id="{00000000-0008-0000-0E00-00000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79" name="image3.png">
          <a:extLst>
            <a:ext uri="{FF2B5EF4-FFF2-40B4-BE49-F238E27FC236}">
              <a16:creationId xmlns:a16="http://schemas.microsoft.com/office/drawing/2014/main" id="{00000000-0008-0000-0E00-00000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80" name="image3.png">
          <a:extLst>
            <a:ext uri="{FF2B5EF4-FFF2-40B4-BE49-F238E27FC236}">
              <a16:creationId xmlns:a16="http://schemas.microsoft.com/office/drawing/2014/main" id="{00000000-0008-0000-0E00-00000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81" name="image3.png">
          <a:extLst>
            <a:ext uri="{FF2B5EF4-FFF2-40B4-BE49-F238E27FC236}">
              <a16:creationId xmlns:a16="http://schemas.microsoft.com/office/drawing/2014/main" id="{00000000-0008-0000-0E00-00000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28650"/>
    <xdr:pic>
      <xdr:nvPicPr>
        <xdr:cNvPr id="782" name="image3.png">
          <a:extLst>
            <a:ext uri="{FF2B5EF4-FFF2-40B4-BE49-F238E27FC236}">
              <a16:creationId xmlns:a16="http://schemas.microsoft.com/office/drawing/2014/main" id="{00000000-0008-0000-0E00-00000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783" name="image3.png">
          <a:extLst>
            <a:ext uri="{FF2B5EF4-FFF2-40B4-BE49-F238E27FC236}">
              <a16:creationId xmlns:a16="http://schemas.microsoft.com/office/drawing/2014/main" id="{00000000-0008-0000-0E00-00000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784" name="image3.png">
          <a:extLst>
            <a:ext uri="{FF2B5EF4-FFF2-40B4-BE49-F238E27FC236}">
              <a16:creationId xmlns:a16="http://schemas.microsoft.com/office/drawing/2014/main" id="{00000000-0008-0000-0E00-00001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785" name="image3.png">
          <a:extLst>
            <a:ext uri="{FF2B5EF4-FFF2-40B4-BE49-F238E27FC236}">
              <a16:creationId xmlns:a16="http://schemas.microsoft.com/office/drawing/2014/main" id="{00000000-0008-0000-0E00-00001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28650"/>
    <xdr:pic>
      <xdr:nvPicPr>
        <xdr:cNvPr id="786" name="image3.png">
          <a:extLst>
            <a:ext uri="{FF2B5EF4-FFF2-40B4-BE49-F238E27FC236}">
              <a16:creationId xmlns:a16="http://schemas.microsoft.com/office/drawing/2014/main" id="{00000000-0008-0000-0E00-00001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787" name="image3.png">
          <a:extLst>
            <a:ext uri="{FF2B5EF4-FFF2-40B4-BE49-F238E27FC236}">
              <a16:creationId xmlns:a16="http://schemas.microsoft.com/office/drawing/2014/main" id="{00000000-0008-0000-0E00-00001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788" name="image3.png">
          <a:extLst>
            <a:ext uri="{FF2B5EF4-FFF2-40B4-BE49-F238E27FC236}">
              <a16:creationId xmlns:a16="http://schemas.microsoft.com/office/drawing/2014/main" id="{00000000-0008-0000-0E00-00001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789" name="image3.png">
          <a:extLst>
            <a:ext uri="{FF2B5EF4-FFF2-40B4-BE49-F238E27FC236}">
              <a16:creationId xmlns:a16="http://schemas.microsoft.com/office/drawing/2014/main" id="{00000000-0008-0000-0E00-00001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28650"/>
    <xdr:pic>
      <xdr:nvPicPr>
        <xdr:cNvPr id="790" name="image3.png">
          <a:extLst>
            <a:ext uri="{FF2B5EF4-FFF2-40B4-BE49-F238E27FC236}">
              <a16:creationId xmlns:a16="http://schemas.microsoft.com/office/drawing/2014/main" id="{00000000-0008-0000-0E00-00001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791" name="image3.png">
          <a:extLst>
            <a:ext uri="{FF2B5EF4-FFF2-40B4-BE49-F238E27FC236}">
              <a16:creationId xmlns:a16="http://schemas.microsoft.com/office/drawing/2014/main" id="{00000000-0008-0000-0E00-00001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792" name="image3.png">
          <a:extLst>
            <a:ext uri="{FF2B5EF4-FFF2-40B4-BE49-F238E27FC236}">
              <a16:creationId xmlns:a16="http://schemas.microsoft.com/office/drawing/2014/main" id="{00000000-0008-0000-0E00-00001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793" name="image3.png">
          <a:extLst>
            <a:ext uri="{FF2B5EF4-FFF2-40B4-BE49-F238E27FC236}">
              <a16:creationId xmlns:a16="http://schemas.microsoft.com/office/drawing/2014/main" id="{00000000-0008-0000-0E00-00001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28650"/>
    <xdr:pic>
      <xdr:nvPicPr>
        <xdr:cNvPr id="794" name="image3.png">
          <a:extLst>
            <a:ext uri="{FF2B5EF4-FFF2-40B4-BE49-F238E27FC236}">
              <a16:creationId xmlns:a16="http://schemas.microsoft.com/office/drawing/2014/main" id="{00000000-0008-0000-0E00-00001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795" name="image3.png">
          <a:extLst>
            <a:ext uri="{FF2B5EF4-FFF2-40B4-BE49-F238E27FC236}">
              <a16:creationId xmlns:a16="http://schemas.microsoft.com/office/drawing/2014/main" id="{00000000-0008-0000-0E00-00001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796" name="image3.png">
          <a:extLst>
            <a:ext uri="{FF2B5EF4-FFF2-40B4-BE49-F238E27FC236}">
              <a16:creationId xmlns:a16="http://schemas.microsoft.com/office/drawing/2014/main" id="{00000000-0008-0000-0E00-00001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797" name="image3.png">
          <a:extLst>
            <a:ext uri="{FF2B5EF4-FFF2-40B4-BE49-F238E27FC236}">
              <a16:creationId xmlns:a16="http://schemas.microsoft.com/office/drawing/2014/main" id="{00000000-0008-0000-0E00-00001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798" name="image3.png">
          <a:extLst>
            <a:ext uri="{FF2B5EF4-FFF2-40B4-BE49-F238E27FC236}">
              <a16:creationId xmlns:a16="http://schemas.microsoft.com/office/drawing/2014/main" id="{00000000-0008-0000-0E00-00001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799" name="image3.png">
          <a:extLst>
            <a:ext uri="{FF2B5EF4-FFF2-40B4-BE49-F238E27FC236}">
              <a16:creationId xmlns:a16="http://schemas.microsoft.com/office/drawing/2014/main" id="{00000000-0008-0000-0E00-00001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800" name="image3.png">
          <a:extLst>
            <a:ext uri="{FF2B5EF4-FFF2-40B4-BE49-F238E27FC236}">
              <a16:creationId xmlns:a16="http://schemas.microsoft.com/office/drawing/2014/main" id="{00000000-0008-0000-0E00-00002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801" name="image3.png">
          <a:extLst>
            <a:ext uri="{FF2B5EF4-FFF2-40B4-BE49-F238E27FC236}">
              <a16:creationId xmlns:a16="http://schemas.microsoft.com/office/drawing/2014/main" id="{00000000-0008-0000-0E00-00002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802" name="image3.png">
          <a:extLst>
            <a:ext uri="{FF2B5EF4-FFF2-40B4-BE49-F238E27FC236}">
              <a16:creationId xmlns:a16="http://schemas.microsoft.com/office/drawing/2014/main" id="{00000000-0008-0000-0E00-00002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803" name="image3.png">
          <a:extLst>
            <a:ext uri="{FF2B5EF4-FFF2-40B4-BE49-F238E27FC236}">
              <a16:creationId xmlns:a16="http://schemas.microsoft.com/office/drawing/2014/main" id="{00000000-0008-0000-0E00-00002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804" name="image3.png">
          <a:extLst>
            <a:ext uri="{FF2B5EF4-FFF2-40B4-BE49-F238E27FC236}">
              <a16:creationId xmlns:a16="http://schemas.microsoft.com/office/drawing/2014/main" id="{00000000-0008-0000-0E00-00002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805" name="image3.png">
          <a:extLst>
            <a:ext uri="{FF2B5EF4-FFF2-40B4-BE49-F238E27FC236}">
              <a16:creationId xmlns:a16="http://schemas.microsoft.com/office/drawing/2014/main" id="{00000000-0008-0000-0E00-00002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806" name="image3.png">
          <a:extLst>
            <a:ext uri="{FF2B5EF4-FFF2-40B4-BE49-F238E27FC236}">
              <a16:creationId xmlns:a16="http://schemas.microsoft.com/office/drawing/2014/main" id="{00000000-0008-0000-0E00-00002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807" name="image3.png">
          <a:extLst>
            <a:ext uri="{FF2B5EF4-FFF2-40B4-BE49-F238E27FC236}">
              <a16:creationId xmlns:a16="http://schemas.microsoft.com/office/drawing/2014/main" id="{00000000-0008-0000-0E00-00002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808" name="image3.png">
          <a:extLst>
            <a:ext uri="{FF2B5EF4-FFF2-40B4-BE49-F238E27FC236}">
              <a16:creationId xmlns:a16="http://schemas.microsoft.com/office/drawing/2014/main" id="{00000000-0008-0000-0E00-00002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809" name="image3.png">
          <a:extLst>
            <a:ext uri="{FF2B5EF4-FFF2-40B4-BE49-F238E27FC236}">
              <a16:creationId xmlns:a16="http://schemas.microsoft.com/office/drawing/2014/main" id="{00000000-0008-0000-0E00-00002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810" name="image3.png">
          <a:extLst>
            <a:ext uri="{FF2B5EF4-FFF2-40B4-BE49-F238E27FC236}">
              <a16:creationId xmlns:a16="http://schemas.microsoft.com/office/drawing/2014/main" id="{00000000-0008-0000-0E00-00002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811" name="image3.png">
          <a:extLst>
            <a:ext uri="{FF2B5EF4-FFF2-40B4-BE49-F238E27FC236}">
              <a16:creationId xmlns:a16="http://schemas.microsoft.com/office/drawing/2014/main" id="{00000000-0008-0000-0E00-00002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812" name="image3.png">
          <a:extLst>
            <a:ext uri="{FF2B5EF4-FFF2-40B4-BE49-F238E27FC236}">
              <a16:creationId xmlns:a16="http://schemas.microsoft.com/office/drawing/2014/main" id="{00000000-0008-0000-0E00-00002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813" name="image3.png">
          <a:extLst>
            <a:ext uri="{FF2B5EF4-FFF2-40B4-BE49-F238E27FC236}">
              <a16:creationId xmlns:a16="http://schemas.microsoft.com/office/drawing/2014/main" id="{00000000-0008-0000-0E00-00002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814" name="image3.png">
          <a:extLst>
            <a:ext uri="{FF2B5EF4-FFF2-40B4-BE49-F238E27FC236}">
              <a16:creationId xmlns:a16="http://schemas.microsoft.com/office/drawing/2014/main" id="{00000000-0008-0000-0E00-00002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815" name="image3.png">
          <a:extLst>
            <a:ext uri="{FF2B5EF4-FFF2-40B4-BE49-F238E27FC236}">
              <a16:creationId xmlns:a16="http://schemas.microsoft.com/office/drawing/2014/main" id="{00000000-0008-0000-0E00-00002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816" name="image3.png">
          <a:extLst>
            <a:ext uri="{FF2B5EF4-FFF2-40B4-BE49-F238E27FC236}">
              <a16:creationId xmlns:a16="http://schemas.microsoft.com/office/drawing/2014/main" id="{00000000-0008-0000-0E00-00003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817" name="image3.png">
          <a:extLst>
            <a:ext uri="{FF2B5EF4-FFF2-40B4-BE49-F238E27FC236}">
              <a16:creationId xmlns:a16="http://schemas.microsoft.com/office/drawing/2014/main" id="{00000000-0008-0000-0E00-00003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818" name="image3.png">
          <a:extLst>
            <a:ext uri="{FF2B5EF4-FFF2-40B4-BE49-F238E27FC236}">
              <a16:creationId xmlns:a16="http://schemas.microsoft.com/office/drawing/2014/main" id="{00000000-0008-0000-0E00-00003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819" name="image3.png">
          <a:extLst>
            <a:ext uri="{FF2B5EF4-FFF2-40B4-BE49-F238E27FC236}">
              <a16:creationId xmlns:a16="http://schemas.microsoft.com/office/drawing/2014/main" id="{00000000-0008-0000-0E00-00003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820" name="image3.png">
          <a:extLst>
            <a:ext uri="{FF2B5EF4-FFF2-40B4-BE49-F238E27FC236}">
              <a16:creationId xmlns:a16="http://schemas.microsoft.com/office/drawing/2014/main" id="{00000000-0008-0000-0E00-00003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821" name="image3.png">
          <a:extLst>
            <a:ext uri="{FF2B5EF4-FFF2-40B4-BE49-F238E27FC236}">
              <a16:creationId xmlns:a16="http://schemas.microsoft.com/office/drawing/2014/main" id="{00000000-0008-0000-0E00-00003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822" name="image3.png">
          <a:extLst>
            <a:ext uri="{FF2B5EF4-FFF2-40B4-BE49-F238E27FC236}">
              <a16:creationId xmlns:a16="http://schemas.microsoft.com/office/drawing/2014/main" id="{00000000-0008-0000-0E00-00003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823" name="image3.png">
          <a:extLst>
            <a:ext uri="{FF2B5EF4-FFF2-40B4-BE49-F238E27FC236}">
              <a16:creationId xmlns:a16="http://schemas.microsoft.com/office/drawing/2014/main" id="{00000000-0008-0000-0E00-00003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824" name="image3.png">
          <a:extLst>
            <a:ext uri="{FF2B5EF4-FFF2-40B4-BE49-F238E27FC236}">
              <a16:creationId xmlns:a16="http://schemas.microsoft.com/office/drawing/2014/main" id="{00000000-0008-0000-0E00-00003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825" name="image3.png">
          <a:extLst>
            <a:ext uri="{FF2B5EF4-FFF2-40B4-BE49-F238E27FC236}">
              <a16:creationId xmlns:a16="http://schemas.microsoft.com/office/drawing/2014/main" id="{00000000-0008-0000-0E00-00003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826" name="image3.png">
          <a:extLst>
            <a:ext uri="{FF2B5EF4-FFF2-40B4-BE49-F238E27FC236}">
              <a16:creationId xmlns:a16="http://schemas.microsoft.com/office/drawing/2014/main" id="{00000000-0008-0000-0E00-00003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827" name="image3.png">
          <a:extLst>
            <a:ext uri="{FF2B5EF4-FFF2-40B4-BE49-F238E27FC236}">
              <a16:creationId xmlns:a16="http://schemas.microsoft.com/office/drawing/2014/main" id="{00000000-0008-0000-0E00-00003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828" name="image3.png">
          <a:extLst>
            <a:ext uri="{FF2B5EF4-FFF2-40B4-BE49-F238E27FC236}">
              <a16:creationId xmlns:a16="http://schemas.microsoft.com/office/drawing/2014/main" id="{00000000-0008-0000-0E00-00003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829" name="image3.png">
          <a:extLst>
            <a:ext uri="{FF2B5EF4-FFF2-40B4-BE49-F238E27FC236}">
              <a16:creationId xmlns:a16="http://schemas.microsoft.com/office/drawing/2014/main" id="{00000000-0008-0000-0E00-00003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830" name="image3.png">
          <a:extLst>
            <a:ext uri="{FF2B5EF4-FFF2-40B4-BE49-F238E27FC236}">
              <a16:creationId xmlns:a16="http://schemas.microsoft.com/office/drawing/2014/main" id="{00000000-0008-0000-0E00-00003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831" name="image3.png">
          <a:extLst>
            <a:ext uri="{FF2B5EF4-FFF2-40B4-BE49-F238E27FC236}">
              <a16:creationId xmlns:a16="http://schemas.microsoft.com/office/drawing/2014/main" id="{00000000-0008-0000-0E00-00003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832" name="image3.png">
          <a:extLst>
            <a:ext uri="{FF2B5EF4-FFF2-40B4-BE49-F238E27FC236}">
              <a16:creationId xmlns:a16="http://schemas.microsoft.com/office/drawing/2014/main" id="{00000000-0008-0000-0E00-00004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833" name="image3.png">
          <a:extLst>
            <a:ext uri="{FF2B5EF4-FFF2-40B4-BE49-F238E27FC236}">
              <a16:creationId xmlns:a16="http://schemas.microsoft.com/office/drawing/2014/main" id="{00000000-0008-0000-0E00-00004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834" name="image3.png">
          <a:extLst>
            <a:ext uri="{FF2B5EF4-FFF2-40B4-BE49-F238E27FC236}">
              <a16:creationId xmlns:a16="http://schemas.microsoft.com/office/drawing/2014/main" id="{00000000-0008-0000-0E00-00004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835" name="image3.png">
          <a:extLst>
            <a:ext uri="{FF2B5EF4-FFF2-40B4-BE49-F238E27FC236}">
              <a16:creationId xmlns:a16="http://schemas.microsoft.com/office/drawing/2014/main" id="{00000000-0008-0000-0E00-00004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836" name="image3.png">
          <a:extLst>
            <a:ext uri="{FF2B5EF4-FFF2-40B4-BE49-F238E27FC236}">
              <a16:creationId xmlns:a16="http://schemas.microsoft.com/office/drawing/2014/main" id="{00000000-0008-0000-0E00-00004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837" name="image3.png">
          <a:extLst>
            <a:ext uri="{FF2B5EF4-FFF2-40B4-BE49-F238E27FC236}">
              <a16:creationId xmlns:a16="http://schemas.microsoft.com/office/drawing/2014/main" id="{00000000-0008-0000-0E00-00004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838" name="image3.png">
          <a:extLst>
            <a:ext uri="{FF2B5EF4-FFF2-40B4-BE49-F238E27FC236}">
              <a16:creationId xmlns:a16="http://schemas.microsoft.com/office/drawing/2014/main" id="{00000000-0008-0000-0E00-00004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839" name="image3.png">
          <a:extLst>
            <a:ext uri="{FF2B5EF4-FFF2-40B4-BE49-F238E27FC236}">
              <a16:creationId xmlns:a16="http://schemas.microsoft.com/office/drawing/2014/main" id="{00000000-0008-0000-0E00-00004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840" name="image3.png">
          <a:extLst>
            <a:ext uri="{FF2B5EF4-FFF2-40B4-BE49-F238E27FC236}">
              <a16:creationId xmlns:a16="http://schemas.microsoft.com/office/drawing/2014/main" id="{00000000-0008-0000-0E00-00004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841" name="image3.png">
          <a:extLst>
            <a:ext uri="{FF2B5EF4-FFF2-40B4-BE49-F238E27FC236}">
              <a16:creationId xmlns:a16="http://schemas.microsoft.com/office/drawing/2014/main" id="{00000000-0008-0000-0E00-00004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842" name="image3.png">
          <a:extLst>
            <a:ext uri="{FF2B5EF4-FFF2-40B4-BE49-F238E27FC236}">
              <a16:creationId xmlns:a16="http://schemas.microsoft.com/office/drawing/2014/main" id="{00000000-0008-0000-0E00-00004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843" name="image3.png">
          <a:extLst>
            <a:ext uri="{FF2B5EF4-FFF2-40B4-BE49-F238E27FC236}">
              <a16:creationId xmlns:a16="http://schemas.microsoft.com/office/drawing/2014/main" id="{00000000-0008-0000-0E00-00004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844" name="image3.png">
          <a:extLst>
            <a:ext uri="{FF2B5EF4-FFF2-40B4-BE49-F238E27FC236}">
              <a16:creationId xmlns:a16="http://schemas.microsoft.com/office/drawing/2014/main" id="{00000000-0008-0000-0E00-00004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845" name="image3.png">
          <a:extLst>
            <a:ext uri="{FF2B5EF4-FFF2-40B4-BE49-F238E27FC236}">
              <a16:creationId xmlns:a16="http://schemas.microsoft.com/office/drawing/2014/main" id="{00000000-0008-0000-0E00-00004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46" name="image3.png">
          <a:extLst>
            <a:ext uri="{FF2B5EF4-FFF2-40B4-BE49-F238E27FC236}">
              <a16:creationId xmlns:a16="http://schemas.microsoft.com/office/drawing/2014/main" id="{00000000-0008-0000-0E00-00004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47" name="image3.png">
          <a:extLst>
            <a:ext uri="{FF2B5EF4-FFF2-40B4-BE49-F238E27FC236}">
              <a16:creationId xmlns:a16="http://schemas.microsoft.com/office/drawing/2014/main" id="{00000000-0008-0000-0E00-00004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48" name="image3.png">
          <a:extLst>
            <a:ext uri="{FF2B5EF4-FFF2-40B4-BE49-F238E27FC236}">
              <a16:creationId xmlns:a16="http://schemas.microsoft.com/office/drawing/2014/main" id="{00000000-0008-0000-0E00-00005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49" name="image3.png">
          <a:extLst>
            <a:ext uri="{FF2B5EF4-FFF2-40B4-BE49-F238E27FC236}">
              <a16:creationId xmlns:a16="http://schemas.microsoft.com/office/drawing/2014/main" id="{00000000-0008-0000-0E00-00005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50" name="image3.png">
          <a:extLst>
            <a:ext uri="{FF2B5EF4-FFF2-40B4-BE49-F238E27FC236}">
              <a16:creationId xmlns:a16="http://schemas.microsoft.com/office/drawing/2014/main" id="{00000000-0008-0000-0E00-00005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51" name="image3.png">
          <a:extLst>
            <a:ext uri="{FF2B5EF4-FFF2-40B4-BE49-F238E27FC236}">
              <a16:creationId xmlns:a16="http://schemas.microsoft.com/office/drawing/2014/main" id="{00000000-0008-0000-0E00-00005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52" name="image3.png">
          <a:extLst>
            <a:ext uri="{FF2B5EF4-FFF2-40B4-BE49-F238E27FC236}">
              <a16:creationId xmlns:a16="http://schemas.microsoft.com/office/drawing/2014/main" id="{00000000-0008-0000-0E00-00005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53" name="image3.png">
          <a:extLst>
            <a:ext uri="{FF2B5EF4-FFF2-40B4-BE49-F238E27FC236}">
              <a16:creationId xmlns:a16="http://schemas.microsoft.com/office/drawing/2014/main" id="{00000000-0008-0000-0E00-00005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54" name="image3.png">
          <a:extLst>
            <a:ext uri="{FF2B5EF4-FFF2-40B4-BE49-F238E27FC236}">
              <a16:creationId xmlns:a16="http://schemas.microsoft.com/office/drawing/2014/main" id="{00000000-0008-0000-0E00-00005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55" name="image3.png">
          <a:extLst>
            <a:ext uri="{FF2B5EF4-FFF2-40B4-BE49-F238E27FC236}">
              <a16:creationId xmlns:a16="http://schemas.microsoft.com/office/drawing/2014/main" id="{00000000-0008-0000-0E00-00005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56" name="image3.png">
          <a:extLst>
            <a:ext uri="{FF2B5EF4-FFF2-40B4-BE49-F238E27FC236}">
              <a16:creationId xmlns:a16="http://schemas.microsoft.com/office/drawing/2014/main" id="{00000000-0008-0000-0E00-00005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57" name="image3.png">
          <a:extLst>
            <a:ext uri="{FF2B5EF4-FFF2-40B4-BE49-F238E27FC236}">
              <a16:creationId xmlns:a16="http://schemas.microsoft.com/office/drawing/2014/main" id="{00000000-0008-0000-0E00-00005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58" name="image3.png">
          <a:extLst>
            <a:ext uri="{FF2B5EF4-FFF2-40B4-BE49-F238E27FC236}">
              <a16:creationId xmlns:a16="http://schemas.microsoft.com/office/drawing/2014/main" id="{00000000-0008-0000-0E00-00005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59" name="image3.png">
          <a:extLst>
            <a:ext uri="{FF2B5EF4-FFF2-40B4-BE49-F238E27FC236}">
              <a16:creationId xmlns:a16="http://schemas.microsoft.com/office/drawing/2014/main" id="{00000000-0008-0000-0E00-00005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60" name="image3.png">
          <a:extLst>
            <a:ext uri="{FF2B5EF4-FFF2-40B4-BE49-F238E27FC236}">
              <a16:creationId xmlns:a16="http://schemas.microsoft.com/office/drawing/2014/main" id="{00000000-0008-0000-0E00-00005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61" name="image3.png">
          <a:extLst>
            <a:ext uri="{FF2B5EF4-FFF2-40B4-BE49-F238E27FC236}">
              <a16:creationId xmlns:a16="http://schemas.microsoft.com/office/drawing/2014/main" id="{00000000-0008-0000-0E00-00005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62" name="image3.png">
          <a:extLst>
            <a:ext uri="{FF2B5EF4-FFF2-40B4-BE49-F238E27FC236}">
              <a16:creationId xmlns:a16="http://schemas.microsoft.com/office/drawing/2014/main" id="{00000000-0008-0000-0E00-00005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63" name="image3.png">
          <a:extLst>
            <a:ext uri="{FF2B5EF4-FFF2-40B4-BE49-F238E27FC236}">
              <a16:creationId xmlns:a16="http://schemas.microsoft.com/office/drawing/2014/main" id="{00000000-0008-0000-0E00-00005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64" name="image3.png">
          <a:extLst>
            <a:ext uri="{FF2B5EF4-FFF2-40B4-BE49-F238E27FC236}">
              <a16:creationId xmlns:a16="http://schemas.microsoft.com/office/drawing/2014/main" id="{00000000-0008-0000-0E00-00006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65" name="image3.png">
          <a:extLst>
            <a:ext uri="{FF2B5EF4-FFF2-40B4-BE49-F238E27FC236}">
              <a16:creationId xmlns:a16="http://schemas.microsoft.com/office/drawing/2014/main" id="{00000000-0008-0000-0E00-00006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66" name="image3.png">
          <a:extLst>
            <a:ext uri="{FF2B5EF4-FFF2-40B4-BE49-F238E27FC236}">
              <a16:creationId xmlns:a16="http://schemas.microsoft.com/office/drawing/2014/main" id="{00000000-0008-0000-0E00-00006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67" name="image3.png">
          <a:extLst>
            <a:ext uri="{FF2B5EF4-FFF2-40B4-BE49-F238E27FC236}">
              <a16:creationId xmlns:a16="http://schemas.microsoft.com/office/drawing/2014/main" id="{00000000-0008-0000-0E00-00006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68" name="image3.png">
          <a:extLst>
            <a:ext uri="{FF2B5EF4-FFF2-40B4-BE49-F238E27FC236}">
              <a16:creationId xmlns:a16="http://schemas.microsoft.com/office/drawing/2014/main" id="{00000000-0008-0000-0E00-00006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69" name="image3.png">
          <a:extLst>
            <a:ext uri="{FF2B5EF4-FFF2-40B4-BE49-F238E27FC236}">
              <a16:creationId xmlns:a16="http://schemas.microsoft.com/office/drawing/2014/main" id="{00000000-0008-0000-0E00-00006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870" name="image3.png">
          <a:extLst>
            <a:ext uri="{FF2B5EF4-FFF2-40B4-BE49-F238E27FC236}">
              <a16:creationId xmlns:a16="http://schemas.microsoft.com/office/drawing/2014/main" id="{00000000-0008-0000-0E00-00006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871" name="image3.png">
          <a:extLst>
            <a:ext uri="{FF2B5EF4-FFF2-40B4-BE49-F238E27FC236}">
              <a16:creationId xmlns:a16="http://schemas.microsoft.com/office/drawing/2014/main" id="{00000000-0008-0000-0E00-00006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72" name="image3.png">
          <a:extLst>
            <a:ext uri="{FF2B5EF4-FFF2-40B4-BE49-F238E27FC236}">
              <a16:creationId xmlns:a16="http://schemas.microsoft.com/office/drawing/2014/main" id="{00000000-0008-0000-0E00-00006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73" name="image3.png">
          <a:extLst>
            <a:ext uri="{FF2B5EF4-FFF2-40B4-BE49-F238E27FC236}">
              <a16:creationId xmlns:a16="http://schemas.microsoft.com/office/drawing/2014/main" id="{00000000-0008-0000-0E00-00006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874" name="image3.png">
          <a:extLst>
            <a:ext uri="{FF2B5EF4-FFF2-40B4-BE49-F238E27FC236}">
              <a16:creationId xmlns:a16="http://schemas.microsoft.com/office/drawing/2014/main" id="{00000000-0008-0000-0E00-00006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875" name="image3.png">
          <a:extLst>
            <a:ext uri="{FF2B5EF4-FFF2-40B4-BE49-F238E27FC236}">
              <a16:creationId xmlns:a16="http://schemas.microsoft.com/office/drawing/2014/main" id="{00000000-0008-0000-0E00-00006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76" name="image3.png">
          <a:extLst>
            <a:ext uri="{FF2B5EF4-FFF2-40B4-BE49-F238E27FC236}">
              <a16:creationId xmlns:a16="http://schemas.microsoft.com/office/drawing/2014/main" id="{00000000-0008-0000-0E00-00006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77" name="image3.png">
          <a:extLst>
            <a:ext uri="{FF2B5EF4-FFF2-40B4-BE49-F238E27FC236}">
              <a16:creationId xmlns:a16="http://schemas.microsoft.com/office/drawing/2014/main" id="{00000000-0008-0000-0E00-00006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878" name="image3.png">
          <a:extLst>
            <a:ext uri="{FF2B5EF4-FFF2-40B4-BE49-F238E27FC236}">
              <a16:creationId xmlns:a16="http://schemas.microsoft.com/office/drawing/2014/main" id="{00000000-0008-0000-0E00-00006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879" name="image3.png">
          <a:extLst>
            <a:ext uri="{FF2B5EF4-FFF2-40B4-BE49-F238E27FC236}">
              <a16:creationId xmlns:a16="http://schemas.microsoft.com/office/drawing/2014/main" id="{00000000-0008-0000-0E00-00006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80" name="image3.png">
          <a:extLst>
            <a:ext uri="{FF2B5EF4-FFF2-40B4-BE49-F238E27FC236}">
              <a16:creationId xmlns:a16="http://schemas.microsoft.com/office/drawing/2014/main" id="{00000000-0008-0000-0E00-00007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81" name="image3.png">
          <a:extLst>
            <a:ext uri="{FF2B5EF4-FFF2-40B4-BE49-F238E27FC236}">
              <a16:creationId xmlns:a16="http://schemas.microsoft.com/office/drawing/2014/main" id="{00000000-0008-0000-0E00-00007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882" name="image3.png">
          <a:extLst>
            <a:ext uri="{FF2B5EF4-FFF2-40B4-BE49-F238E27FC236}">
              <a16:creationId xmlns:a16="http://schemas.microsoft.com/office/drawing/2014/main" id="{00000000-0008-0000-0E00-00007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883" name="image3.png">
          <a:extLst>
            <a:ext uri="{FF2B5EF4-FFF2-40B4-BE49-F238E27FC236}">
              <a16:creationId xmlns:a16="http://schemas.microsoft.com/office/drawing/2014/main" id="{00000000-0008-0000-0E00-00007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84" name="image3.png">
          <a:extLst>
            <a:ext uri="{FF2B5EF4-FFF2-40B4-BE49-F238E27FC236}">
              <a16:creationId xmlns:a16="http://schemas.microsoft.com/office/drawing/2014/main" id="{00000000-0008-0000-0E00-00007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85" name="image3.png">
          <a:extLst>
            <a:ext uri="{FF2B5EF4-FFF2-40B4-BE49-F238E27FC236}">
              <a16:creationId xmlns:a16="http://schemas.microsoft.com/office/drawing/2014/main" id="{00000000-0008-0000-0E00-00007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886" name="image3.png">
          <a:extLst>
            <a:ext uri="{FF2B5EF4-FFF2-40B4-BE49-F238E27FC236}">
              <a16:creationId xmlns:a16="http://schemas.microsoft.com/office/drawing/2014/main" id="{00000000-0008-0000-0E00-00007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887" name="image3.png">
          <a:extLst>
            <a:ext uri="{FF2B5EF4-FFF2-40B4-BE49-F238E27FC236}">
              <a16:creationId xmlns:a16="http://schemas.microsoft.com/office/drawing/2014/main" id="{00000000-0008-0000-0E00-00007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88" name="image3.png">
          <a:extLst>
            <a:ext uri="{FF2B5EF4-FFF2-40B4-BE49-F238E27FC236}">
              <a16:creationId xmlns:a16="http://schemas.microsoft.com/office/drawing/2014/main" id="{00000000-0008-0000-0E00-00007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89" name="image3.png">
          <a:extLst>
            <a:ext uri="{FF2B5EF4-FFF2-40B4-BE49-F238E27FC236}">
              <a16:creationId xmlns:a16="http://schemas.microsoft.com/office/drawing/2014/main" id="{00000000-0008-0000-0E00-00007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890" name="image3.png">
          <a:extLst>
            <a:ext uri="{FF2B5EF4-FFF2-40B4-BE49-F238E27FC236}">
              <a16:creationId xmlns:a16="http://schemas.microsoft.com/office/drawing/2014/main" id="{00000000-0008-0000-0E00-00007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891" name="image3.png">
          <a:extLst>
            <a:ext uri="{FF2B5EF4-FFF2-40B4-BE49-F238E27FC236}">
              <a16:creationId xmlns:a16="http://schemas.microsoft.com/office/drawing/2014/main" id="{00000000-0008-0000-0E00-00007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92" name="image3.png">
          <a:extLst>
            <a:ext uri="{FF2B5EF4-FFF2-40B4-BE49-F238E27FC236}">
              <a16:creationId xmlns:a16="http://schemas.microsoft.com/office/drawing/2014/main" id="{00000000-0008-0000-0E00-00007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93" name="image3.png">
          <a:extLst>
            <a:ext uri="{FF2B5EF4-FFF2-40B4-BE49-F238E27FC236}">
              <a16:creationId xmlns:a16="http://schemas.microsoft.com/office/drawing/2014/main" id="{00000000-0008-0000-0E00-00007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894" name="image3.png">
          <a:extLst>
            <a:ext uri="{FF2B5EF4-FFF2-40B4-BE49-F238E27FC236}">
              <a16:creationId xmlns:a16="http://schemas.microsoft.com/office/drawing/2014/main" id="{00000000-0008-0000-0E00-00007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895" name="image3.png">
          <a:extLst>
            <a:ext uri="{FF2B5EF4-FFF2-40B4-BE49-F238E27FC236}">
              <a16:creationId xmlns:a16="http://schemas.microsoft.com/office/drawing/2014/main" id="{00000000-0008-0000-0E00-00007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96" name="image3.png">
          <a:extLst>
            <a:ext uri="{FF2B5EF4-FFF2-40B4-BE49-F238E27FC236}">
              <a16:creationId xmlns:a16="http://schemas.microsoft.com/office/drawing/2014/main" id="{00000000-0008-0000-0E00-00008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97" name="image3.png">
          <a:extLst>
            <a:ext uri="{FF2B5EF4-FFF2-40B4-BE49-F238E27FC236}">
              <a16:creationId xmlns:a16="http://schemas.microsoft.com/office/drawing/2014/main" id="{00000000-0008-0000-0E00-00008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898" name="image3.png">
          <a:extLst>
            <a:ext uri="{FF2B5EF4-FFF2-40B4-BE49-F238E27FC236}">
              <a16:creationId xmlns:a16="http://schemas.microsoft.com/office/drawing/2014/main" id="{00000000-0008-0000-0E00-00008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899" name="image3.png">
          <a:extLst>
            <a:ext uri="{FF2B5EF4-FFF2-40B4-BE49-F238E27FC236}">
              <a16:creationId xmlns:a16="http://schemas.microsoft.com/office/drawing/2014/main" id="{00000000-0008-0000-0E00-00008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00" name="image3.png">
          <a:extLst>
            <a:ext uri="{FF2B5EF4-FFF2-40B4-BE49-F238E27FC236}">
              <a16:creationId xmlns:a16="http://schemas.microsoft.com/office/drawing/2014/main" id="{00000000-0008-0000-0E00-00008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01" name="image3.png">
          <a:extLst>
            <a:ext uri="{FF2B5EF4-FFF2-40B4-BE49-F238E27FC236}">
              <a16:creationId xmlns:a16="http://schemas.microsoft.com/office/drawing/2014/main" id="{00000000-0008-0000-0E00-00008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02" name="image3.png">
          <a:extLst>
            <a:ext uri="{FF2B5EF4-FFF2-40B4-BE49-F238E27FC236}">
              <a16:creationId xmlns:a16="http://schemas.microsoft.com/office/drawing/2014/main" id="{00000000-0008-0000-0E00-00008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03" name="image3.png">
          <a:extLst>
            <a:ext uri="{FF2B5EF4-FFF2-40B4-BE49-F238E27FC236}">
              <a16:creationId xmlns:a16="http://schemas.microsoft.com/office/drawing/2014/main" id="{00000000-0008-0000-0E00-00008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04" name="image3.png">
          <a:extLst>
            <a:ext uri="{FF2B5EF4-FFF2-40B4-BE49-F238E27FC236}">
              <a16:creationId xmlns:a16="http://schemas.microsoft.com/office/drawing/2014/main" id="{00000000-0008-0000-0E00-00008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05" name="image3.png">
          <a:extLst>
            <a:ext uri="{FF2B5EF4-FFF2-40B4-BE49-F238E27FC236}">
              <a16:creationId xmlns:a16="http://schemas.microsoft.com/office/drawing/2014/main" id="{00000000-0008-0000-0E00-00008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06" name="image3.png">
          <a:extLst>
            <a:ext uri="{FF2B5EF4-FFF2-40B4-BE49-F238E27FC236}">
              <a16:creationId xmlns:a16="http://schemas.microsoft.com/office/drawing/2014/main" id="{00000000-0008-0000-0E00-00008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07" name="image3.png">
          <a:extLst>
            <a:ext uri="{FF2B5EF4-FFF2-40B4-BE49-F238E27FC236}">
              <a16:creationId xmlns:a16="http://schemas.microsoft.com/office/drawing/2014/main" id="{00000000-0008-0000-0E00-00008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08" name="image3.png">
          <a:extLst>
            <a:ext uri="{FF2B5EF4-FFF2-40B4-BE49-F238E27FC236}">
              <a16:creationId xmlns:a16="http://schemas.microsoft.com/office/drawing/2014/main" id="{00000000-0008-0000-0E00-00008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09" name="image3.png">
          <a:extLst>
            <a:ext uri="{FF2B5EF4-FFF2-40B4-BE49-F238E27FC236}">
              <a16:creationId xmlns:a16="http://schemas.microsoft.com/office/drawing/2014/main" id="{00000000-0008-0000-0E00-00008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10" name="image3.png">
          <a:extLst>
            <a:ext uri="{FF2B5EF4-FFF2-40B4-BE49-F238E27FC236}">
              <a16:creationId xmlns:a16="http://schemas.microsoft.com/office/drawing/2014/main" id="{00000000-0008-0000-0E00-00008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11" name="image3.png">
          <a:extLst>
            <a:ext uri="{FF2B5EF4-FFF2-40B4-BE49-F238E27FC236}">
              <a16:creationId xmlns:a16="http://schemas.microsoft.com/office/drawing/2014/main" id="{00000000-0008-0000-0E00-00008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12" name="image3.png">
          <a:extLst>
            <a:ext uri="{FF2B5EF4-FFF2-40B4-BE49-F238E27FC236}">
              <a16:creationId xmlns:a16="http://schemas.microsoft.com/office/drawing/2014/main" id="{00000000-0008-0000-0E00-00009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13" name="image3.png">
          <a:extLst>
            <a:ext uri="{FF2B5EF4-FFF2-40B4-BE49-F238E27FC236}">
              <a16:creationId xmlns:a16="http://schemas.microsoft.com/office/drawing/2014/main" id="{00000000-0008-0000-0E00-00009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14" name="image3.png">
          <a:extLst>
            <a:ext uri="{FF2B5EF4-FFF2-40B4-BE49-F238E27FC236}">
              <a16:creationId xmlns:a16="http://schemas.microsoft.com/office/drawing/2014/main" id="{00000000-0008-0000-0E00-00009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15" name="image3.png">
          <a:extLst>
            <a:ext uri="{FF2B5EF4-FFF2-40B4-BE49-F238E27FC236}">
              <a16:creationId xmlns:a16="http://schemas.microsoft.com/office/drawing/2014/main" id="{00000000-0008-0000-0E00-00009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16" name="image3.png">
          <a:extLst>
            <a:ext uri="{FF2B5EF4-FFF2-40B4-BE49-F238E27FC236}">
              <a16:creationId xmlns:a16="http://schemas.microsoft.com/office/drawing/2014/main" id="{00000000-0008-0000-0E00-00009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17" name="image3.png">
          <a:extLst>
            <a:ext uri="{FF2B5EF4-FFF2-40B4-BE49-F238E27FC236}">
              <a16:creationId xmlns:a16="http://schemas.microsoft.com/office/drawing/2014/main" id="{00000000-0008-0000-0E00-00009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18" name="image3.png">
          <a:extLst>
            <a:ext uri="{FF2B5EF4-FFF2-40B4-BE49-F238E27FC236}">
              <a16:creationId xmlns:a16="http://schemas.microsoft.com/office/drawing/2014/main" id="{00000000-0008-0000-0E00-00009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19" name="image3.png">
          <a:extLst>
            <a:ext uri="{FF2B5EF4-FFF2-40B4-BE49-F238E27FC236}">
              <a16:creationId xmlns:a16="http://schemas.microsoft.com/office/drawing/2014/main" id="{00000000-0008-0000-0E00-00009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20" name="image3.png">
          <a:extLst>
            <a:ext uri="{FF2B5EF4-FFF2-40B4-BE49-F238E27FC236}">
              <a16:creationId xmlns:a16="http://schemas.microsoft.com/office/drawing/2014/main" id="{00000000-0008-0000-0E00-00009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21" name="image3.png">
          <a:extLst>
            <a:ext uri="{FF2B5EF4-FFF2-40B4-BE49-F238E27FC236}">
              <a16:creationId xmlns:a16="http://schemas.microsoft.com/office/drawing/2014/main" id="{00000000-0008-0000-0E00-00009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22" name="image3.png">
          <a:extLst>
            <a:ext uri="{FF2B5EF4-FFF2-40B4-BE49-F238E27FC236}">
              <a16:creationId xmlns:a16="http://schemas.microsoft.com/office/drawing/2014/main" id="{00000000-0008-0000-0E00-00009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23" name="image3.png">
          <a:extLst>
            <a:ext uri="{FF2B5EF4-FFF2-40B4-BE49-F238E27FC236}">
              <a16:creationId xmlns:a16="http://schemas.microsoft.com/office/drawing/2014/main" id="{00000000-0008-0000-0E00-00009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24" name="image3.png">
          <a:extLst>
            <a:ext uri="{FF2B5EF4-FFF2-40B4-BE49-F238E27FC236}">
              <a16:creationId xmlns:a16="http://schemas.microsoft.com/office/drawing/2014/main" id="{00000000-0008-0000-0E00-00009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25" name="image3.png">
          <a:extLst>
            <a:ext uri="{FF2B5EF4-FFF2-40B4-BE49-F238E27FC236}">
              <a16:creationId xmlns:a16="http://schemas.microsoft.com/office/drawing/2014/main" id="{00000000-0008-0000-0E00-00009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26" name="image3.png">
          <a:extLst>
            <a:ext uri="{FF2B5EF4-FFF2-40B4-BE49-F238E27FC236}">
              <a16:creationId xmlns:a16="http://schemas.microsoft.com/office/drawing/2014/main" id="{00000000-0008-0000-0E00-00009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27" name="image3.png">
          <a:extLst>
            <a:ext uri="{FF2B5EF4-FFF2-40B4-BE49-F238E27FC236}">
              <a16:creationId xmlns:a16="http://schemas.microsoft.com/office/drawing/2014/main" id="{00000000-0008-0000-0E00-00009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28" name="image3.png">
          <a:extLst>
            <a:ext uri="{FF2B5EF4-FFF2-40B4-BE49-F238E27FC236}">
              <a16:creationId xmlns:a16="http://schemas.microsoft.com/office/drawing/2014/main" id="{00000000-0008-0000-0E00-0000A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29" name="image3.png">
          <a:extLst>
            <a:ext uri="{FF2B5EF4-FFF2-40B4-BE49-F238E27FC236}">
              <a16:creationId xmlns:a16="http://schemas.microsoft.com/office/drawing/2014/main" id="{00000000-0008-0000-0E00-0000A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30" name="image3.png">
          <a:extLst>
            <a:ext uri="{FF2B5EF4-FFF2-40B4-BE49-F238E27FC236}">
              <a16:creationId xmlns:a16="http://schemas.microsoft.com/office/drawing/2014/main" id="{00000000-0008-0000-0E00-0000A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31" name="image3.png">
          <a:extLst>
            <a:ext uri="{FF2B5EF4-FFF2-40B4-BE49-F238E27FC236}">
              <a16:creationId xmlns:a16="http://schemas.microsoft.com/office/drawing/2014/main" id="{00000000-0008-0000-0E00-0000A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32" name="image3.png">
          <a:extLst>
            <a:ext uri="{FF2B5EF4-FFF2-40B4-BE49-F238E27FC236}">
              <a16:creationId xmlns:a16="http://schemas.microsoft.com/office/drawing/2014/main" id="{00000000-0008-0000-0E00-0000A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33" name="image3.png">
          <a:extLst>
            <a:ext uri="{FF2B5EF4-FFF2-40B4-BE49-F238E27FC236}">
              <a16:creationId xmlns:a16="http://schemas.microsoft.com/office/drawing/2014/main" id="{00000000-0008-0000-0E00-0000A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34" name="image3.png">
          <a:extLst>
            <a:ext uri="{FF2B5EF4-FFF2-40B4-BE49-F238E27FC236}">
              <a16:creationId xmlns:a16="http://schemas.microsoft.com/office/drawing/2014/main" id="{00000000-0008-0000-0E00-0000A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35" name="image3.png">
          <a:extLst>
            <a:ext uri="{FF2B5EF4-FFF2-40B4-BE49-F238E27FC236}">
              <a16:creationId xmlns:a16="http://schemas.microsoft.com/office/drawing/2014/main" id="{00000000-0008-0000-0E00-0000A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36" name="image3.png">
          <a:extLst>
            <a:ext uri="{FF2B5EF4-FFF2-40B4-BE49-F238E27FC236}">
              <a16:creationId xmlns:a16="http://schemas.microsoft.com/office/drawing/2014/main" id="{00000000-0008-0000-0E00-0000A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37" name="image3.png">
          <a:extLst>
            <a:ext uri="{FF2B5EF4-FFF2-40B4-BE49-F238E27FC236}">
              <a16:creationId xmlns:a16="http://schemas.microsoft.com/office/drawing/2014/main" id="{00000000-0008-0000-0E00-0000A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38" name="image3.png">
          <a:extLst>
            <a:ext uri="{FF2B5EF4-FFF2-40B4-BE49-F238E27FC236}">
              <a16:creationId xmlns:a16="http://schemas.microsoft.com/office/drawing/2014/main" id="{00000000-0008-0000-0E00-0000A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39" name="image3.png">
          <a:extLst>
            <a:ext uri="{FF2B5EF4-FFF2-40B4-BE49-F238E27FC236}">
              <a16:creationId xmlns:a16="http://schemas.microsoft.com/office/drawing/2014/main" id="{00000000-0008-0000-0E00-0000A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40" name="image3.png">
          <a:extLst>
            <a:ext uri="{FF2B5EF4-FFF2-40B4-BE49-F238E27FC236}">
              <a16:creationId xmlns:a16="http://schemas.microsoft.com/office/drawing/2014/main" id="{00000000-0008-0000-0E00-0000A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41" name="image3.png">
          <a:extLst>
            <a:ext uri="{FF2B5EF4-FFF2-40B4-BE49-F238E27FC236}">
              <a16:creationId xmlns:a16="http://schemas.microsoft.com/office/drawing/2014/main" id="{00000000-0008-0000-0E00-0000A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42" name="image3.png">
          <a:extLst>
            <a:ext uri="{FF2B5EF4-FFF2-40B4-BE49-F238E27FC236}">
              <a16:creationId xmlns:a16="http://schemas.microsoft.com/office/drawing/2014/main" id="{00000000-0008-0000-0E00-0000A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43" name="image3.png">
          <a:extLst>
            <a:ext uri="{FF2B5EF4-FFF2-40B4-BE49-F238E27FC236}">
              <a16:creationId xmlns:a16="http://schemas.microsoft.com/office/drawing/2014/main" id="{00000000-0008-0000-0E00-0000A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44" name="image3.png">
          <a:extLst>
            <a:ext uri="{FF2B5EF4-FFF2-40B4-BE49-F238E27FC236}">
              <a16:creationId xmlns:a16="http://schemas.microsoft.com/office/drawing/2014/main" id="{00000000-0008-0000-0E00-0000B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45" name="image3.png">
          <a:extLst>
            <a:ext uri="{FF2B5EF4-FFF2-40B4-BE49-F238E27FC236}">
              <a16:creationId xmlns:a16="http://schemas.microsoft.com/office/drawing/2014/main" id="{00000000-0008-0000-0E00-0000B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46" name="image3.png">
          <a:extLst>
            <a:ext uri="{FF2B5EF4-FFF2-40B4-BE49-F238E27FC236}">
              <a16:creationId xmlns:a16="http://schemas.microsoft.com/office/drawing/2014/main" id="{00000000-0008-0000-0E00-0000B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47" name="image3.png">
          <a:extLst>
            <a:ext uri="{FF2B5EF4-FFF2-40B4-BE49-F238E27FC236}">
              <a16:creationId xmlns:a16="http://schemas.microsoft.com/office/drawing/2014/main" id="{00000000-0008-0000-0E00-0000B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48" name="image3.png">
          <a:extLst>
            <a:ext uri="{FF2B5EF4-FFF2-40B4-BE49-F238E27FC236}">
              <a16:creationId xmlns:a16="http://schemas.microsoft.com/office/drawing/2014/main" id="{00000000-0008-0000-0E00-0000B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49" name="image3.png">
          <a:extLst>
            <a:ext uri="{FF2B5EF4-FFF2-40B4-BE49-F238E27FC236}">
              <a16:creationId xmlns:a16="http://schemas.microsoft.com/office/drawing/2014/main" id="{00000000-0008-0000-0E00-0000B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50" name="image3.png">
          <a:extLst>
            <a:ext uri="{FF2B5EF4-FFF2-40B4-BE49-F238E27FC236}">
              <a16:creationId xmlns:a16="http://schemas.microsoft.com/office/drawing/2014/main" id="{00000000-0008-0000-0E00-0000B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51" name="image3.png">
          <a:extLst>
            <a:ext uri="{FF2B5EF4-FFF2-40B4-BE49-F238E27FC236}">
              <a16:creationId xmlns:a16="http://schemas.microsoft.com/office/drawing/2014/main" id="{00000000-0008-0000-0E00-0000B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52" name="image3.png">
          <a:extLst>
            <a:ext uri="{FF2B5EF4-FFF2-40B4-BE49-F238E27FC236}">
              <a16:creationId xmlns:a16="http://schemas.microsoft.com/office/drawing/2014/main" id="{00000000-0008-0000-0E00-0000B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53" name="image3.png">
          <a:extLst>
            <a:ext uri="{FF2B5EF4-FFF2-40B4-BE49-F238E27FC236}">
              <a16:creationId xmlns:a16="http://schemas.microsoft.com/office/drawing/2014/main" id="{00000000-0008-0000-0E00-0000B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54" name="image3.png">
          <a:extLst>
            <a:ext uri="{FF2B5EF4-FFF2-40B4-BE49-F238E27FC236}">
              <a16:creationId xmlns:a16="http://schemas.microsoft.com/office/drawing/2014/main" id="{00000000-0008-0000-0E00-0000B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55" name="image3.png">
          <a:extLst>
            <a:ext uri="{FF2B5EF4-FFF2-40B4-BE49-F238E27FC236}">
              <a16:creationId xmlns:a16="http://schemas.microsoft.com/office/drawing/2014/main" id="{00000000-0008-0000-0E00-0000B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56" name="image3.png">
          <a:extLst>
            <a:ext uri="{FF2B5EF4-FFF2-40B4-BE49-F238E27FC236}">
              <a16:creationId xmlns:a16="http://schemas.microsoft.com/office/drawing/2014/main" id="{00000000-0008-0000-0E00-0000B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57" name="image3.png">
          <a:extLst>
            <a:ext uri="{FF2B5EF4-FFF2-40B4-BE49-F238E27FC236}">
              <a16:creationId xmlns:a16="http://schemas.microsoft.com/office/drawing/2014/main" id="{00000000-0008-0000-0E00-0000B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958" name="image3.png">
          <a:extLst>
            <a:ext uri="{FF2B5EF4-FFF2-40B4-BE49-F238E27FC236}">
              <a16:creationId xmlns:a16="http://schemas.microsoft.com/office/drawing/2014/main" id="{00000000-0008-0000-0E00-0000B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59" name="image3.png">
          <a:extLst>
            <a:ext uri="{FF2B5EF4-FFF2-40B4-BE49-F238E27FC236}">
              <a16:creationId xmlns:a16="http://schemas.microsoft.com/office/drawing/2014/main" id="{00000000-0008-0000-0E00-0000B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60" name="image3.png">
          <a:extLst>
            <a:ext uri="{FF2B5EF4-FFF2-40B4-BE49-F238E27FC236}">
              <a16:creationId xmlns:a16="http://schemas.microsoft.com/office/drawing/2014/main" id="{00000000-0008-0000-0E00-0000C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61" name="image3.png">
          <a:extLst>
            <a:ext uri="{FF2B5EF4-FFF2-40B4-BE49-F238E27FC236}">
              <a16:creationId xmlns:a16="http://schemas.microsoft.com/office/drawing/2014/main" id="{00000000-0008-0000-0E00-0000C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962" name="image3.png">
          <a:extLst>
            <a:ext uri="{FF2B5EF4-FFF2-40B4-BE49-F238E27FC236}">
              <a16:creationId xmlns:a16="http://schemas.microsoft.com/office/drawing/2014/main" id="{00000000-0008-0000-0E00-0000C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63" name="image3.png">
          <a:extLst>
            <a:ext uri="{FF2B5EF4-FFF2-40B4-BE49-F238E27FC236}">
              <a16:creationId xmlns:a16="http://schemas.microsoft.com/office/drawing/2014/main" id="{00000000-0008-0000-0E00-0000C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64" name="image3.png">
          <a:extLst>
            <a:ext uri="{FF2B5EF4-FFF2-40B4-BE49-F238E27FC236}">
              <a16:creationId xmlns:a16="http://schemas.microsoft.com/office/drawing/2014/main" id="{00000000-0008-0000-0E00-0000C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65" name="image3.png">
          <a:extLst>
            <a:ext uri="{FF2B5EF4-FFF2-40B4-BE49-F238E27FC236}">
              <a16:creationId xmlns:a16="http://schemas.microsoft.com/office/drawing/2014/main" id="{00000000-0008-0000-0E00-0000C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966" name="image3.png">
          <a:extLst>
            <a:ext uri="{FF2B5EF4-FFF2-40B4-BE49-F238E27FC236}">
              <a16:creationId xmlns:a16="http://schemas.microsoft.com/office/drawing/2014/main" id="{00000000-0008-0000-0E00-0000C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67" name="image3.png">
          <a:extLst>
            <a:ext uri="{FF2B5EF4-FFF2-40B4-BE49-F238E27FC236}">
              <a16:creationId xmlns:a16="http://schemas.microsoft.com/office/drawing/2014/main" id="{00000000-0008-0000-0E00-0000C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68" name="image3.png">
          <a:extLst>
            <a:ext uri="{FF2B5EF4-FFF2-40B4-BE49-F238E27FC236}">
              <a16:creationId xmlns:a16="http://schemas.microsoft.com/office/drawing/2014/main" id="{00000000-0008-0000-0E00-0000C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69" name="image3.png">
          <a:extLst>
            <a:ext uri="{FF2B5EF4-FFF2-40B4-BE49-F238E27FC236}">
              <a16:creationId xmlns:a16="http://schemas.microsoft.com/office/drawing/2014/main" id="{00000000-0008-0000-0E00-0000C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970" name="image3.png">
          <a:extLst>
            <a:ext uri="{FF2B5EF4-FFF2-40B4-BE49-F238E27FC236}">
              <a16:creationId xmlns:a16="http://schemas.microsoft.com/office/drawing/2014/main" id="{00000000-0008-0000-0E00-0000C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71" name="image3.png">
          <a:extLst>
            <a:ext uri="{FF2B5EF4-FFF2-40B4-BE49-F238E27FC236}">
              <a16:creationId xmlns:a16="http://schemas.microsoft.com/office/drawing/2014/main" id="{00000000-0008-0000-0E00-0000C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72" name="image3.png">
          <a:extLst>
            <a:ext uri="{FF2B5EF4-FFF2-40B4-BE49-F238E27FC236}">
              <a16:creationId xmlns:a16="http://schemas.microsoft.com/office/drawing/2014/main" id="{00000000-0008-0000-0E00-0000C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73" name="image3.png">
          <a:extLst>
            <a:ext uri="{FF2B5EF4-FFF2-40B4-BE49-F238E27FC236}">
              <a16:creationId xmlns:a16="http://schemas.microsoft.com/office/drawing/2014/main" id="{00000000-0008-0000-0E00-0000C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74" name="image3.png">
          <a:extLst>
            <a:ext uri="{FF2B5EF4-FFF2-40B4-BE49-F238E27FC236}">
              <a16:creationId xmlns:a16="http://schemas.microsoft.com/office/drawing/2014/main" id="{00000000-0008-0000-0E00-0000C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75" name="image3.png">
          <a:extLst>
            <a:ext uri="{FF2B5EF4-FFF2-40B4-BE49-F238E27FC236}">
              <a16:creationId xmlns:a16="http://schemas.microsoft.com/office/drawing/2014/main" id="{00000000-0008-0000-0E00-0000C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76" name="image3.png">
          <a:extLst>
            <a:ext uri="{FF2B5EF4-FFF2-40B4-BE49-F238E27FC236}">
              <a16:creationId xmlns:a16="http://schemas.microsoft.com/office/drawing/2014/main" id="{00000000-0008-0000-0E00-0000D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77" name="image3.png">
          <a:extLst>
            <a:ext uri="{FF2B5EF4-FFF2-40B4-BE49-F238E27FC236}">
              <a16:creationId xmlns:a16="http://schemas.microsoft.com/office/drawing/2014/main" id="{00000000-0008-0000-0E00-0000D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78" name="image3.png">
          <a:extLst>
            <a:ext uri="{FF2B5EF4-FFF2-40B4-BE49-F238E27FC236}">
              <a16:creationId xmlns:a16="http://schemas.microsoft.com/office/drawing/2014/main" id="{00000000-0008-0000-0E00-0000D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79" name="image3.png">
          <a:extLst>
            <a:ext uri="{FF2B5EF4-FFF2-40B4-BE49-F238E27FC236}">
              <a16:creationId xmlns:a16="http://schemas.microsoft.com/office/drawing/2014/main" id="{00000000-0008-0000-0E00-0000D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80" name="image3.png">
          <a:extLst>
            <a:ext uri="{FF2B5EF4-FFF2-40B4-BE49-F238E27FC236}">
              <a16:creationId xmlns:a16="http://schemas.microsoft.com/office/drawing/2014/main" id="{00000000-0008-0000-0E00-0000D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81" name="image3.png">
          <a:extLst>
            <a:ext uri="{FF2B5EF4-FFF2-40B4-BE49-F238E27FC236}">
              <a16:creationId xmlns:a16="http://schemas.microsoft.com/office/drawing/2014/main" id="{00000000-0008-0000-0E00-0000D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82" name="image3.png">
          <a:extLst>
            <a:ext uri="{FF2B5EF4-FFF2-40B4-BE49-F238E27FC236}">
              <a16:creationId xmlns:a16="http://schemas.microsoft.com/office/drawing/2014/main" id="{00000000-0008-0000-0E00-0000D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83" name="image3.png">
          <a:extLst>
            <a:ext uri="{FF2B5EF4-FFF2-40B4-BE49-F238E27FC236}">
              <a16:creationId xmlns:a16="http://schemas.microsoft.com/office/drawing/2014/main" id="{00000000-0008-0000-0E00-0000D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84" name="image3.png">
          <a:extLst>
            <a:ext uri="{FF2B5EF4-FFF2-40B4-BE49-F238E27FC236}">
              <a16:creationId xmlns:a16="http://schemas.microsoft.com/office/drawing/2014/main" id="{00000000-0008-0000-0E00-0000D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85" name="image3.png">
          <a:extLst>
            <a:ext uri="{FF2B5EF4-FFF2-40B4-BE49-F238E27FC236}">
              <a16:creationId xmlns:a16="http://schemas.microsoft.com/office/drawing/2014/main" id="{00000000-0008-0000-0E00-0000D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86" name="image3.png">
          <a:extLst>
            <a:ext uri="{FF2B5EF4-FFF2-40B4-BE49-F238E27FC236}">
              <a16:creationId xmlns:a16="http://schemas.microsoft.com/office/drawing/2014/main" id="{00000000-0008-0000-0E00-0000D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87" name="image3.png">
          <a:extLst>
            <a:ext uri="{FF2B5EF4-FFF2-40B4-BE49-F238E27FC236}">
              <a16:creationId xmlns:a16="http://schemas.microsoft.com/office/drawing/2014/main" id="{00000000-0008-0000-0E00-0000D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88" name="image3.png">
          <a:extLst>
            <a:ext uri="{FF2B5EF4-FFF2-40B4-BE49-F238E27FC236}">
              <a16:creationId xmlns:a16="http://schemas.microsoft.com/office/drawing/2014/main" id="{00000000-0008-0000-0E00-0000D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89" name="image3.png">
          <a:extLst>
            <a:ext uri="{FF2B5EF4-FFF2-40B4-BE49-F238E27FC236}">
              <a16:creationId xmlns:a16="http://schemas.microsoft.com/office/drawing/2014/main" id="{00000000-0008-0000-0E00-0000D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90" name="image3.png">
          <a:extLst>
            <a:ext uri="{FF2B5EF4-FFF2-40B4-BE49-F238E27FC236}">
              <a16:creationId xmlns:a16="http://schemas.microsoft.com/office/drawing/2014/main" id="{00000000-0008-0000-0E00-0000D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91" name="image3.png">
          <a:extLst>
            <a:ext uri="{FF2B5EF4-FFF2-40B4-BE49-F238E27FC236}">
              <a16:creationId xmlns:a16="http://schemas.microsoft.com/office/drawing/2014/main" id="{00000000-0008-0000-0E00-0000D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92" name="image3.png">
          <a:extLst>
            <a:ext uri="{FF2B5EF4-FFF2-40B4-BE49-F238E27FC236}">
              <a16:creationId xmlns:a16="http://schemas.microsoft.com/office/drawing/2014/main" id="{00000000-0008-0000-0E00-0000E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93" name="image3.png">
          <a:extLst>
            <a:ext uri="{FF2B5EF4-FFF2-40B4-BE49-F238E27FC236}">
              <a16:creationId xmlns:a16="http://schemas.microsoft.com/office/drawing/2014/main" id="{00000000-0008-0000-0E00-0000E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94" name="image3.png">
          <a:extLst>
            <a:ext uri="{FF2B5EF4-FFF2-40B4-BE49-F238E27FC236}">
              <a16:creationId xmlns:a16="http://schemas.microsoft.com/office/drawing/2014/main" id="{00000000-0008-0000-0E00-0000E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95" name="image3.png">
          <a:extLst>
            <a:ext uri="{FF2B5EF4-FFF2-40B4-BE49-F238E27FC236}">
              <a16:creationId xmlns:a16="http://schemas.microsoft.com/office/drawing/2014/main" id="{00000000-0008-0000-0E00-0000E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96" name="image3.png">
          <a:extLst>
            <a:ext uri="{FF2B5EF4-FFF2-40B4-BE49-F238E27FC236}">
              <a16:creationId xmlns:a16="http://schemas.microsoft.com/office/drawing/2014/main" id="{00000000-0008-0000-0E00-0000E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97" name="image3.png">
          <a:extLst>
            <a:ext uri="{FF2B5EF4-FFF2-40B4-BE49-F238E27FC236}">
              <a16:creationId xmlns:a16="http://schemas.microsoft.com/office/drawing/2014/main" id="{00000000-0008-0000-0E00-0000E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98" name="image3.png">
          <a:extLst>
            <a:ext uri="{FF2B5EF4-FFF2-40B4-BE49-F238E27FC236}">
              <a16:creationId xmlns:a16="http://schemas.microsoft.com/office/drawing/2014/main" id="{00000000-0008-0000-0E00-0000E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99" name="image3.png">
          <a:extLst>
            <a:ext uri="{FF2B5EF4-FFF2-40B4-BE49-F238E27FC236}">
              <a16:creationId xmlns:a16="http://schemas.microsoft.com/office/drawing/2014/main" id="{00000000-0008-0000-0E00-0000E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00" name="image3.png">
          <a:extLst>
            <a:ext uri="{FF2B5EF4-FFF2-40B4-BE49-F238E27FC236}">
              <a16:creationId xmlns:a16="http://schemas.microsoft.com/office/drawing/2014/main" id="{00000000-0008-0000-0E00-0000E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01" name="image3.png">
          <a:extLst>
            <a:ext uri="{FF2B5EF4-FFF2-40B4-BE49-F238E27FC236}">
              <a16:creationId xmlns:a16="http://schemas.microsoft.com/office/drawing/2014/main" id="{00000000-0008-0000-0E00-0000E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02" name="image3.png">
          <a:extLst>
            <a:ext uri="{FF2B5EF4-FFF2-40B4-BE49-F238E27FC236}">
              <a16:creationId xmlns:a16="http://schemas.microsoft.com/office/drawing/2014/main" id="{00000000-0008-0000-0E00-0000E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03" name="image3.png">
          <a:extLst>
            <a:ext uri="{FF2B5EF4-FFF2-40B4-BE49-F238E27FC236}">
              <a16:creationId xmlns:a16="http://schemas.microsoft.com/office/drawing/2014/main" id="{00000000-0008-0000-0E00-0000E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04" name="image3.png">
          <a:extLst>
            <a:ext uri="{FF2B5EF4-FFF2-40B4-BE49-F238E27FC236}">
              <a16:creationId xmlns:a16="http://schemas.microsoft.com/office/drawing/2014/main" id="{00000000-0008-0000-0E00-0000E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05" name="image3.png">
          <a:extLst>
            <a:ext uri="{FF2B5EF4-FFF2-40B4-BE49-F238E27FC236}">
              <a16:creationId xmlns:a16="http://schemas.microsoft.com/office/drawing/2014/main" id="{00000000-0008-0000-0E00-0000E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06" name="image3.png">
          <a:extLst>
            <a:ext uri="{FF2B5EF4-FFF2-40B4-BE49-F238E27FC236}">
              <a16:creationId xmlns:a16="http://schemas.microsoft.com/office/drawing/2014/main" id="{00000000-0008-0000-0E00-0000E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07" name="image3.png">
          <a:extLst>
            <a:ext uri="{FF2B5EF4-FFF2-40B4-BE49-F238E27FC236}">
              <a16:creationId xmlns:a16="http://schemas.microsoft.com/office/drawing/2014/main" id="{00000000-0008-0000-0E00-0000E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08" name="image3.png">
          <a:extLst>
            <a:ext uri="{FF2B5EF4-FFF2-40B4-BE49-F238E27FC236}">
              <a16:creationId xmlns:a16="http://schemas.microsoft.com/office/drawing/2014/main" id="{00000000-0008-0000-0E00-0000F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09" name="image3.png">
          <a:extLst>
            <a:ext uri="{FF2B5EF4-FFF2-40B4-BE49-F238E27FC236}">
              <a16:creationId xmlns:a16="http://schemas.microsoft.com/office/drawing/2014/main" id="{00000000-0008-0000-0E00-0000F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10" name="image3.png">
          <a:extLst>
            <a:ext uri="{FF2B5EF4-FFF2-40B4-BE49-F238E27FC236}">
              <a16:creationId xmlns:a16="http://schemas.microsoft.com/office/drawing/2014/main" id="{00000000-0008-0000-0E00-0000F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11" name="image3.png">
          <a:extLst>
            <a:ext uri="{FF2B5EF4-FFF2-40B4-BE49-F238E27FC236}">
              <a16:creationId xmlns:a16="http://schemas.microsoft.com/office/drawing/2014/main" id="{00000000-0008-0000-0E00-0000F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12" name="image3.png">
          <a:extLst>
            <a:ext uri="{FF2B5EF4-FFF2-40B4-BE49-F238E27FC236}">
              <a16:creationId xmlns:a16="http://schemas.microsoft.com/office/drawing/2014/main" id="{00000000-0008-0000-0E00-0000F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13" name="image3.png">
          <a:extLst>
            <a:ext uri="{FF2B5EF4-FFF2-40B4-BE49-F238E27FC236}">
              <a16:creationId xmlns:a16="http://schemas.microsoft.com/office/drawing/2014/main" id="{00000000-0008-0000-0E00-0000F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14" name="image3.png">
          <a:extLst>
            <a:ext uri="{FF2B5EF4-FFF2-40B4-BE49-F238E27FC236}">
              <a16:creationId xmlns:a16="http://schemas.microsoft.com/office/drawing/2014/main" id="{00000000-0008-0000-0E00-0000F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15" name="image3.png">
          <a:extLst>
            <a:ext uri="{FF2B5EF4-FFF2-40B4-BE49-F238E27FC236}">
              <a16:creationId xmlns:a16="http://schemas.microsoft.com/office/drawing/2014/main" id="{00000000-0008-0000-0E00-0000F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16" name="image3.png">
          <a:extLst>
            <a:ext uri="{FF2B5EF4-FFF2-40B4-BE49-F238E27FC236}">
              <a16:creationId xmlns:a16="http://schemas.microsoft.com/office/drawing/2014/main" id="{00000000-0008-0000-0E00-0000F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17" name="image3.png">
          <a:extLst>
            <a:ext uri="{FF2B5EF4-FFF2-40B4-BE49-F238E27FC236}">
              <a16:creationId xmlns:a16="http://schemas.microsoft.com/office/drawing/2014/main" id="{00000000-0008-0000-0E00-0000F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18" name="image3.png">
          <a:extLst>
            <a:ext uri="{FF2B5EF4-FFF2-40B4-BE49-F238E27FC236}">
              <a16:creationId xmlns:a16="http://schemas.microsoft.com/office/drawing/2014/main" id="{00000000-0008-0000-0E00-0000F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19" name="image3.png">
          <a:extLst>
            <a:ext uri="{FF2B5EF4-FFF2-40B4-BE49-F238E27FC236}">
              <a16:creationId xmlns:a16="http://schemas.microsoft.com/office/drawing/2014/main" id="{00000000-0008-0000-0E00-0000F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20" name="image3.png">
          <a:extLst>
            <a:ext uri="{FF2B5EF4-FFF2-40B4-BE49-F238E27FC236}">
              <a16:creationId xmlns:a16="http://schemas.microsoft.com/office/drawing/2014/main" id="{00000000-0008-0000-0E00-0000F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21" name="image3.png">
          <a:extLst>
            <a:ext uri="{FF2B5EF4-FFF2-40B4-BE49-F238E27FC236}">
              <a16:creationId xmlns:a16="http://schemas.microsoft.com/office/drawing/2014/main" id="{00000000-0008-0000-0E00-0000F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22" name="image3.png">
          <a:extLst>
            <a:ext uri="{FF2B5EF4-FFF2-40B4-BE49-F238E27FC236}">
              <a16:creationId xmlns:a16="http://schemas.microsoft.com/office/drawing/2014/main" id="{00000000-0008-0000-0E00-0000F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23" name="image3.png">
          <a:extLst>
            <a:ext uri="{FF2B5EF4-FFF2-40B4-BE49-F238E27FC236}">
              <a16:creationId xmlns:a16="http://schemas.microsoft.com/office/drawing/2014/main" id="{00000000-0008-0000-0E00-0000F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24" name="image3.png">
          <a:extLst>
            <a:ext uri="{FF2B5EF4-FFF2-40B4-BE49-F238E27FC236}">
              <a16:creationId xmlns:a16="http://schemas.microsoft.com/office/drawing/2014/main" id="{00000000-0008-0000-0E00-00000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25" name="image3.png">
          <a:extLst>
            <a:ext uri="{FF2B5EF4-FFF2-40B4-BE49-F238E27FC236}">
              <a16:creationId xmlns:a16="http://schemas.microsoft.com/office/drawing/2014/main" id="{00000000-0008-0000-0E00-000001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26" name="image3.png">
          <a:extLst>
            <a:ext uri="{FF2B5EF4-FFF2-40B4-BE49-F238E27FC236}">
              <a16:creationId xmlns:a16="http://schemas.microsoft.com/office/drawing/2014/main" id="{00000000-0008-0000-0E00-00000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27" name="image3.png">
          <a:extLst>
            <a:ext uri="{FF2B5EF4-FFF2-40B4-BE49-F238E27FC236}">
              <a16:creationId xmlns:a16="http://schemas.microsoft.com/office/drawing/2014/main" id="{00000000-0008-0000-0E00-000003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28" name="image3.png">
          <a:extLst>
            <a:ext uri="{FF2B5EF4-FFF2-40B4-BE49-F238E27FC236}">
              <a16:creationId xmlns:a16="http://schemas.microsoft.com/office/drawing/2014/main" id="{00000000-0008-0000-0E00-00000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29" name="image3.png">
          <a:extLst>
            <a:ext uri="{FF2B5EF4-FFF2-40B4-BE49-F238E27FC236}">
              <a16:creationId xmlns:a16="http://schemas.microsoft.com/office/drawing/2014/main" id="{00000000-0008-0000-0E00-000005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30" name="image3.png">
          <a:extLst>
            <a:ext uri="{FF2B5EF4-FFF2-40B4-BE49-F238E27FC236}">
              <a16:creationId xmlns:a16="http://schemas.microsoft.com/office/drawing/2014/main" id="{00000000-0008-0000-0E00-00000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31" name="image3.png">
          <a:extLst>
            <a:ext uri="{FF2B5EF4-FFF2-40B4-BE49-F238E27FC236}">
              <a16:creationId xmlns:a16="http://schemas.microsoft.com/office/drawing/2014/main" id="{00000000-0008-0000-0E00-000007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32" name="image3.png">
          <a:extLst>
            <a:ext uri="{FF2B5EF4-FFF2-40B4-BE49-F238E27FC236}">
              <a16:creationId xmlns:a16="http://schemas.microsoft.com/office/drawing/2014/main" id="{00000000-0008-0000-0E00-00000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33" name="image3.png">
          <a:extLst>
            <a:ext uri="{FF2B5EF4-FFF2-40B4-BE49-F238E27FC236}">
              <a16:creationId xmlns:a16="http://schemas.microsoft.com/office/drawing/2014/main" id="{00000000-0008-0000-0E00-000009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034" name="image3.png">
          <a:extLst>
            <a:ext uri="{FF2B5EF4-FFF2-40B4-BE49-F238E27FC236}">
              <a16:creationId xmlns:a16="http://schemas.microsoft.com/office/drawing/2014/main" id="{00000000-0008-0000-0E00-00000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35" name="image3.png">
          <a:extLst>
            <a:ext uri="{FF2B5EF4-FFF2-40B4-BE49-F238E27FC236}">
              <a16:creationId xmlns:a16="http://schemas.microsoft.com/office/drawing/2014/main" id="{00000000-0008-0000-0E00-00000B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36" name="image3.png">
          <a:extLst>
            <a:ext uri="{FF2B5EF4-FFF2-40B4-BE49-F238E27FC236}">
              <a16:creationId xmlns:a16="http://schemas.microsoft.com/office/drawing/2014/main" id="{00000000-0008-0000-0E00-00000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37" name="image3.png">
          <a:extLst>
            <a:ext uri="{FF2B5EF4-FFF2-40B4-BE49-F238E27FC236}">
              <a16:creationId xmlns:a16="http://schemas.microsoft.com/office/drawing/2014/main" id="{00000000-0008-0000-0E00-00000D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038" name="image3.png">
          <a:extLst>
            <a:ext uri="{FF2B5EF4-FFF2-40B4-BE49-F238E27FC236}">
              <a16:creationId xmlns:a16="http://schemas.microsoft.com/office/drawing/2014/main" id="{00000000-0008-0000-0E00-00000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39" name="image3.png">
          <a:extLst>
            <a:ext uri="{FF2B5EF4-FFF2-40B4-BE49-F238E27FC236}">
              <a16:creationId xmlns:a16="http://schemas.microsoft.com/office/drawing/2014/main" id="{00000000-0008-0000-0E00-00000F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40" name="image3.png">
          <a:extLst>
            <a:ext uri="{FF2B5EF4-FFF2-40B4-BE49-F238E27FC236}">
              <a16:creationId xmlns:a16="http://schemas.microsoft.com/office/drawing/2014/main" id="{00000000-0008-0000-0E00-00001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41" name="image3.png">
          <a:extLst>
            <a:ext uri="{FF2B5EF4-FFF2-40B4-BE49-F238E27FC236}">
              <a16:creationId xmlns:a16="http://schemas.microsoft.com/office/drawing/2014/main" id="{00000000-0008-0000-0E00-000011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042" name="image3.png">
          <a:extLst>
            <a:ext uri="{FF2B5EF4-FFF2-40B4-BE49-F238E27FC236}">
              <a16:creationId xmlns:a16="http://schemas.microsoft.com/office/drawing/2014/main" id="{00000000-0008-0000-0E00-00001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43" name="image3.png">
          <a:extLst>
            <a:ext uri="{FF2B5EF4-FFF2-40B4-BE49-F238E27FC236}">
              <a16:creationId xmlns:a16="http://schemas.microsoft.com/office/drawing/2014/main" id="{00000000-0008-0000-0E00-000013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44" name="image3.png">
          <a:extLst>
            <a:ext uri="{FF2B5EF4-FFF2-40B4-BE49-F238E27FC236}">
              <a16:creationId xmlns:a16="http://schemas.microsoft.com/office/drawing/2014/main" id="{00000000-0008-0000-0E00-00001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45" name="image3.png">
          <a:extLst>
            <a:ext uri="{FF2B5EF4-FFF2-40B4-BE49-F238E27FC236}">
              <a16:creationId xmlns:a16="http://schemas.microsoft.com/office/drawing/2014/main" id="{00000000-0008-0000-0E00-000015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046" name="image3.png">
          <a:extLst>
            <a:ext uri="{FF2B5EF4-FFF2-40B4-BE49-F238E27FC236}">
              <a16:creationId xmlns:a16="http://schemas.microsoft.com/office/drawing/2014/main" id="{00000000-0008-0000-0E00-00001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47" name="image3.png">
          <a:extLst>
            <a:ext uri="{FF2B5EF4-FFF2-40B4-BE49-F238E27FC236}">
              <a16:creationId xmlns:a16="http://schemas.microsoft.com/office/drawing/2014/main" id="{00000000-0008-0000-0E00-000017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48" name="image3.png">
          <a:extLst>
            <a:ext uri="{FF2B5EF4-FFF2-40B4-BE49-F238E27FC236}">
              <a16:creationId xmlns:a16="http://schemas.microsoft.com/office/drawing/2014/main" id="{00000000-0008-0000-0E00-00001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49" name="image3.png">
          <a:extLst>
            <a:ext uri="{FF2B5EF4-FFF2-40B4-BE49-F238E27FC236}">
              <a16:creationId xmlns:a16="http://schemas.microsoft.com/office/drawing/2014/main" id="{00000000-0008-0000-0E00-000019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50" name="image3.png">
          <a:extLst>
            <a:ext uri="{FF2B5EF4-FFF2-40B4-BE49-F238E27FC236}">
              <a16:creationId xmlns:a16="http://schemas.microsoft.com/office/drawing/2014/main" id="{00000000-0008-0000-0E00-00001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51" name="image3.png">
          <a:extLst>
            <a:ext uri="{FF2B5EF4-FFF2-40B4-BE49-F238E27FC236}">
              <a16:creationId xmlns:a16="http://schemas.microsoft.com/office/drawing/2014/main" id="{00000000-0008-0000-0E00-00001B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52" name="image3.png">
          <a:extLst>
            <a:ext uri="{FF2B5EF4-FFF2-40B4-BE49-F238E27FC236}">
              <a16:creationId xmlns:a16="http://schemas.microsoft.com/office/drawing/2014/main" id="{00000000-0008-0000-0E00-00001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53" name="image3.png">
          <a:extLst>
            <a:ext uri="{FF2B5EF4-FFF2-40B4-BE49-F238E27FC236}">
              <a16:creationId xmlns:a16="http://schemas.microsoft.com/office/drawing/2014/main" id="{00000000-0008-0000-0E00-00001D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54" name="image3.png">
          <a:extLst>
            <a:ext uri="{FF2B5EF4-FFF2-40B4-BE49-F238E27FC236}">
              <a16:creationId xmlns:a16="http://schemas.microsoft.com/office/drawing/2014/main" id="{00000000-0008-0000-0E00-00001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55" name="image3.png">
          <a:extLst>
            <a:ext uri="{FF2B5EF4-FFF2-40B4-BE49-F238E27FC236}">
              <a16:creationId xmlns:a16="http://schemas.microsoft.com/office/drawing/2014/main" id="{00000000-0008-0000-0E00-00001F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56" name="image3.png">
          <a:extLst>
            <a:ext uri="{FF2B5EF4-FFF2-40B4-BE49-F238E27FC236}">
              <a16:creationId xmlns:a16="http://schemas.microsoft.com/office/drawing/2014/main" id="{00000000-0008-0000-0E00-00002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57" name="image3.png">
          <a:extLst>
            <a:ext uri="{FF2B5EF4-FFF2-40B4-BE49-F238E27FC236}">
              <a16:creationId xmlns:a16="http://schemas.microsoft.com/office/drawing/2014/main" id="{00000000-0008-0000-0E00-000021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58" name="image3.png">
          <a:extLst>
            <a:ext uri="{FF2B5EF4-FFF2-40B4-BE49-F238E27FC236}">
              <a16:creationId xmlns:a16="http://schemas.microsoft.com/office/drawing/2014/main" id="{00000000-0008-0000-0E00-00002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59" name="image3.png">
          <a:extLst>
            <a:ext uri="{FF2B5EF4-FFF2-40B4-BE49-F238E27FC236}">
              <a16:creationId xmlns:a16="http://schemas.microsoft.com/office/drawing/2014/main" id="{00000000-0008-0000-0E00-000023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60" name="image3.png">
          <a:extLst>
            <a:ext uri="{FF2B5EF4-FFF2-40B4-BE49-F238E27FC236}">
              <a16:creationId xmlns:a16="http://schemas.microsoft.com/office/drawing/2014/main" id="{00000000-0008-0000-0E00-00002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61" name="image3.png">
          <a:extLst>
            <a:ext uri="{FF2B5EF4-FFF2-40B4-BE49-F238E27FC236}">
              <a16:creationId xmlns:a16="http://schemas.microsoft.com/office/drawing/2014/main" id="{00000000-0008-0000-0E00-000025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62" name="image3.png">
          <a:extLst>
            <a:ext uri="{FF2B5EF4-FFF2-40B4-BE49-F238E27FC236}">
              <a16:creationId xmlns:a16="http://schemas.microsoft.com/office/drawing/2014/main" id="{00000000-0008-0000-0E00-00002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63" name="image3.png">
          <a:extLst>
            <a:ext uri="{FF2B5EF4-FFF2-40B4-BE49-F238E27FC236}">
              <a16:creationId xmlns:a16="http://schemas.microsoft.com/office/drawing/2014/main" id="{00000000-0008-0000-0E00-000027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64" name="image3.png">
          <a:extLst>
            <a:ext uri="{FF2B5EF4-FFF2-40B4-BE49-F238E27FC236}">
              <a16:creationId xmlns:a16="http://schemas.microsoft.com/office/drawing/2014/main" id="{00000000-0008-0000-0E00-00002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65" name="image3.png">
          <a:extLst>
            <a:ext uri="{FF2B5EF4-FFF2-40B4-BE49-F238E27FC236}">
              <a16:creationId xmlns:a16="http://schemas.microsoft.com/office/drawing/2014/main" id="{00000000-0008-0000-0E00-000029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66" name="image3.png">
          <a:extLst>
            <a:ext uri="{FF2B5EF4-FFF2-40B4-BE49-F238E27FC236}">
              <a16:creationId xmlns:a16="http://schemas.microsoft.com/office/drawing/2014/main" id="{00000000-0008-0000-0E00-00002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67" name="image3.png">
          <a:extLst>
            <a:ext uri="{FF2B5EF4-FFF2-40B4-BE49-F238E27FC236}">
              <a16:creationId xmlns:a16="http://schemas.microsoft.com/office/drawing/2014/main" id="{00000000-0008-0000-0E00-00002B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68" name="image3.png">
          <a:extLst>
            <a:ext uri="{FF2B5EF4-FFF2-40B4-BE49-F238E27FC236}">
              <a16:creationId xmlns:a16="http://schemas.microsoft.com/office/drawing/2014/main" id="{00000000-0008-0000-0E00-00002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69" name="image3.png">
          <a:extLst>
            <a:ext uri="{FF2B5EF4-FFF2-40B4-BE49-F238E27FC236}">
              <a16:creationId xmlns:a16="http://schemas.microsoft.com/office/drawing/2014/main" id="{00000000-0008-0000-0E00-00002D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70" name="image3.png">
          <a:extLst>
            <a:ext uri="{FF2B5EF4-FFF2-40B4-BE49-F238E27FC236}">
              <a16:creationId xmlns:a16="http://schemas.microsoft.com/office/drawing/2014/main" id="{00000000-0008-0000-0E00-00002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71" name="image3.png">
          <a:extLst>
            <a:ext uri="{FF2B5EF4-FFF2-40B4-BE49-F238E27FC236}">
              <a16:creationId xmlns:a16="http://schemas.microsoft.com/office/drawing/2014/main" id="{00000000-0008-0000-0E00-00002F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72" name="image3.png">
          <a:extLst>
            <a:ext uri="{FF2B5EF4-FFF2-40B4-BE49-F238E27FC236}">
              <a16:creationId xmlns:a16="http://schemas.microsoft.com/office/drawing/2014/main" id="{00000000-0008-0000-0E00-00003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73" name="image3.png">
          <a:extLst>
            <a:ext uri="{FF2B5EF4-FFF2-40B4-BE49-F238E27FC236}">
              <a16:creationId xmlns:a16="http://schemas.microsoft.com/office/drawing/2014/main" id="{00000000-0008-0000-0E00-000031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74" name="image3.png">
          <a:extLst>
            <a:ext uri="{FF2B5EF4-FFF2-40B4-BE49-F238E27FC236}">
              <a16:creationId xmlns:a16="http://schemas.microsoft.com/office/drawing/2014/main" id="{00000000-0008-0000-0E00-00003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75" name="image3.png">
          <a:extLst>
            <a:ext uri="{FF2B5EF4-FFF2-40B4-BE49-F238E27FC236}">
              <a16:creationId xmlns:a16="http://schemas.microsoft.com/office/drawing/2014/main" id="{00000000-0008-0000-0E00-000033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76" name="image3.png">
          <a:extLst>
            <a:ext uri="{FF2B5EF4-FFF2-40B4-BE49-F238E27FC236}">
              <a16:creationId xmlns:a16="http://schemas.microsoft.com/office/drawing/2014/main" id="{00000000-0008-0000-0E00-00003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77" name="image3.png">
          <a:extLst>
            <a:ext uri="{FF2B5EF4-FFF2-40B4-BE49-F238E27FC236}">
              <a16:creationId xmlns:a16="http://schemas.microsoft.com/office/drawing/2014/main" id="{00000000-0008-0000-0E00-000035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78" name="image3.png">
          <a:extLst>
            <a:ext uri="{FF2B5EF4-FFF2-40B4-BE49-F238E27FC236}">
              <a16:creationId xmlns:a16="http://schemas.microsoft.com/office/drawing/2014/main" id="{00000000-0008-0000-0E00-00003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79" name="image3.png">
          <a:extLst>
            <a:ext uri="{FF2B5EF4-FFF2-40B4-BE49-F238E27FC236}">
              <a16:creationId xmlns:a16="http://schemas.microsoft.com/office/drawing/2014/main" id="{00000000-0008-0000-0E00-000037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80" name="image3.png">
          <a:extLst>
            <a:ext uri="{FF2B5EF4-FFF2-40B4-BE49-F238E27FC236}">
              <a16:creationId xmlns:a16="http://schemas.microsoft.com/office/drawing/2014/main" id="{00000000-0008-0000-0E00-00003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81" name="image3.png">
          <a:extLst>
            <a:ext uri="{FF2B5EF4-FFF2-40B4-BE49-F238E27FC236}">
              <a16:creationId xmlns:a16="http://schemas.microsoft.com/office/drawing/2014/main" id="{00000000-0008-0000-0E00-000039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82" name="image3.png">
          <a:extLst>
            <a:ext uri="{FF2B5EF4-FFF2-40B4-BE49-F238E27FC236}">
              <a16:creationId xmlns:a16="http://schemas.microsoft.com/office/drawing/2014/main" id="{00000000-0008-0000-0E00-00003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83" name="image3.png">
          <a:extLst>
            <a:ext uri="{FF2B5EF4-FFF2-40B4-BE49-F238E27FC236}">
              <a16:creationId xmlns:a16="http://schemas.microsoft.com/office/drawing/2014/main" id="{00000000-0008-0000-0E00-00003B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84" name="image3.png">
          <a:extLst>
            <a:ext uri="{FF2B5EF4-FFF2-40B4-BE49-F238E27FC236}">
              <a16:creationId xmlns:a16="http://schemas.microsoft.com/office/drawing/2014/main" id="{00000000-0008-0000-0E00-00003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85" name="image3.png">
          <a:extLst>
            <a:ext uri="{FF2B5EF4-FFF2-40B4-BE49-F238E27FC236}">
              <a16:creationId xmlns:a16="http://schemas.microsoft.com/office/drawing/2014/main" id="{00000000-0008-0000-0E00-00003D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86" name="image3.png">
          <a:extLst>
            <a:ext uri="{FF2B5EF4-FFF2-40B4-BE49-F238E27FC236}">
              <a16:creationId xmlns:a16="http://schemas.microsoft.com/office/drawing/2014/main" id="{00000000-0008-0000-0E00-00003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87" name="image3.png">
          <a:extLst>
            <a:ext uri="{FF2B5EF4-FFF2-40B4-BE49-F238E27FC236}">
              <a16:creationId xmlns:a16="http://schemas.microsoft.com/office/drawing/2014/main" id="{00000000-0008-0000-0E00-00003F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88" name="image3.png">
          <a:extLst>
            <a:ext uri="{FF2B5EF4-FFF2-40B4-BE49-F238E27FC236}">
              <a16:creationId xmlns:a16="http://schemas.microsoft.com/office/drawing/2014/main" id="{00000000-0008-0000-0E00-00004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89" name="image3.png">
          <a:extLst>
            <a:ext uri="{FF2B5EF4-FFF2-40B4-BE49-F238E27FC236}">
              <a16:creationId xmlns:a16="http://schemas.microsoft.com/office/drawing/2014/main" id="{00000000-0008-0000-0E00-000041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90" name="image3.png">
          <a:extLst>
            <a:ext uri="{FF2B5EF4-FFF2-40B4-BE49-F238E27FC236}">
              <a16:creationId xmlns:a16="http://schemas.microsoft.com/office/drawing/2014/main" id="{00000000-0008-0000-0E00-00004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91" name="image3.png">
          <a:extLst>
            <a:ext uri="{FF2B5EF4-FFF2-40B4-BE49-F238E27FC236}">
              <a16:creationId xmlns:a16="http://schemas.microsoft.com/office/drawing/2014/main" id="{00000000-0008-0000-0E00-000043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92" name="image3.png">
          <a:extLst>
            <a:ext uri="{FF2B5EF4-FFF2-40B4-BE49-F238E27FC236}">
              <a16:creationId xmlns:a16="http://schemas.microsoft.com/office/drawing/2014/main" id="{00000000-0008-0000-0E00-00004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93" name="image3.png">
          <a:extLst>
            <a:ext uri="{FF2B5EF4-FFF2-40B4-BE49-F238E27FC236}">
              <a16:creationId xmlns:a16="http://schemas.microsoft.com/office/drawing/2014/main" id="{00000000-0008-0000-0E00-000045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94" name="image3.png">
          <a:extLst>
            <a:ext uri="{FF2B5EF4-FFF2-40B4-BE49-F238E27FC236}">
              <a16:creationId xmlns:a16="http://schemas.microsoft.com/office/drawing/2014/main" id="{00000000-0008-0000-0E00-00004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95" name="image3.png">
          <a:extLst>
            <a:ext uri="{FF2B5EF4-FFF2-40B4-BE49-F238E27FC236}">
              <a16:creationId xmlns:a16="http://schemas.microsoft.com/office/drawing/2014/main" id="{00000000-0008-0000-0E00-000047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96" name="image3.png">
          <a:extLst>
            <a:ext uri="{FF2B5EF4-FFF2-40B4-BE49-F238E27FC236}">
              <a16:creationId xmlns:a16="http://schemas.microsoft.com/office/drawing/2014/main" id="{00000000-0008-0000-0E00-00004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97" name="image3.png">
          <a:extLst>
            <a:ext uri="{FF2B5EF4-FFF2-40B4-BE49-F238E27FC236}">
              <a16:creationId xmlns:a16="http://schemas.microsoft.com/office/drawing/2014/main" id="{00000000-0008-0000-0E00-000049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98" name="image3.png">
          <a:extLst>
            <a:ext uri="{FF2B5EF4-FFF2-40B4-BE49-F238E27FC236}">
              <a16:creationId xmlns:a16="http://schemas.microsoft.com/office/drawing/2014/main" id="{00000000-0008-0000-0E00-00004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99" name="image3.png">
          <a:extLst>
            <a:ext uri="{FF2B5EF4-FFF2-40B4-BE49-F238E27FC236}">
              <a16:creationId xmlns:a16="http://schemas.microsoft.com/office/drawing/2014/main" id="{00000000-0008-0000-0E00-00004B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00" name="image3.png">
          <a:extLst>
            <a:ext uri="{FF2B5EF4-FFF2-40B4-BE49-F238E27FC236}">
              <a16:creationId xmlns:a16="http://schemas.microsoft.com/office/drawing/2014/main" id="{00000000-0008-0000-0E00-00004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01" name="image3.png">
          <a:extLst>
            <a:ext uri="{FF2B5EF4-FFF2-40B4-BE49-F238E27FC236}">
              <a16:creationId xmlns:a16="http://schemas.microsoft.com/office/drawing/2014/main" id="{00000000-0008-0000-0E00-00004D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02" name="image3.png">
          <a:extLst>
            <a:ext uri="{FF2B5EF4-FFF2-40B4-BE49-F238E27FC236}">
              <a16:creationId xmlns:a16="http://schemas.microsoft.com/office/drawing/2014/main" id="{00000000-0008-0000-0E00-00004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03" name="image3.png">
          <a:extLst>
            <a:ext uri="{FF2B5EF4-FFF2-40B4-BE49-F238E27FC236}">
              <a16:creationId xmlns:a16="http://schemas.microsoft.com/office/drawing/2014/main" id="{00000000-0008-0000-0E00-00004F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04" name="image3.png">
          <a:extLst>
            <a:ext uri="{FF2B5EF4-FFF2-40B4-BE49-F238E27FC236}">
              <a16:creationId xmlns:a16="http://schemas.microsoft.com/office/drawing/2014/main" id="{00000000-0008-0000-0E00-00005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05" name="image3.png">
          <a:extLst>
            <a:ext uri="{FF2B5EF4-FFF2-40B4-BE49-F238E27FC236}">
              <a16:creationId xmlns:a16="http://schemas.microsoft.com/office/drawing/2014/main" id="{00000000-0008-0000-0E00-000051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06" name="image3.png">
          <a:extLst>
            <a:ext uri="{FF2B5EF4-FFF2-40B4-BE49-F238E27FC236}">
              <a16:creationId xmlns:a16="http://schemas.microsoft.com/office/drawing/2014/main" id="{00000000-0008-0000-0E00-00005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07" name="image3.png">
          <a:extLst>
            <a:ext uri="{FF2B5EF4-FFF2-40B4-BE49-F238E27FC236}">
              <a16:creationId xmlns:a16="http://schemas.microsoft.com/office/drawing/2014/main" id="{00000000-0008-0000-0E00-000053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08" name="image3.png">
          <a:extLst>
            <a:ext uri="{FF2B5EF4-FFF2-40B4-BE49-F238E27FC236}">
              <a16:creationId xmlns:a16="http://schemas.microsoft.com/office/drawing/2014/main" id="{00000000-0008-0000-0E00-00005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09" name="image3.png">
          <a:extLst>
            <a:ext uri="{FF2B5EF4-FFF2-40B4-BE49-F238E27FC236}">
              <a16:creationId xmlns:a16="http://schemas.microsoft.com/office/drawing/2014/main" id="{00000000-0008-0000-0E00-000055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10" name="image3.png">
          <a:extLst>
            <a:ext uri="{FF2B5EF4-FFF2-40B4-BE49-F238E27FC236}">
              <a16:creationId xmlns:a16="http://schemas.microsoft.com/office/drawing/2014/main" id="{00000000-0008-0000-0E00-00005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11" name="image3.png">
          <a:extLst>
            <a:ext uri="{FF2B5EF4-FFF2-40B4-BE49-F238E27FC236}">
              <a16:creationId xmlns:a16="http://schemas.microsoft.com/office/drawing/2014/main" id="{00000000-0008-0000-0E00-000057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12" name="image3.png">
          <a:extLst>
            <a:ext uri="{FF2B5EF4-FFF2-40B4-BE49-F238E27FC236}">
              <a16:creationId xmlns:a16="http://schemas.microsoft.com/office/drawing/2014/main" id="{00000000-0008-0000-0E00-00005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13" name="image3.png">
          <a:extLst>
            <a:ext uri="{FF2B5EF4-FFF2-40B4-BE49-F238E27FC236}">
              <a16:creationId xmlns:a16="http://schemas.microsoft.com/office/drawing/2014/main" id="{00000000-0008-0000-0E00-000059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14" name="image3.png">
          <a:extLst>
            <a:ext uri="{FF2B5EF4-FFF2-40B4-BE49-F238E27FC236}">
              <a16:creationId xmlns:a16="http://schemas.microsoft.com/office/drawing/2014/main" id="{00000000-0008-0000-0E00-00005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15" name="image3.png">
          <a:extLst>
            <a:ext uri="{FF2B5EF4-FFF2-40B4-BE49-F238E27FC236}">
              <a16:creationId xmlns:a16="http://schemas.microsoft.com/office/drawing/2014/main" id="{00000000-0008-0000-0E00-00005B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16" name="image3.png">
          <a:extLst>
            <a:ext uri="{FF2B5EF4-FFF2-40B4-BE49-F238E27FC236}">
              <a16:creationId xmlns:a16="http://schemas.microsoft.com/office/drawing/2014/main" id="{00000000-0008-0000-0E00-00005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17" name="image3.png">
          <a:extLst>
            <a:ext uri="{FF2B5EF4-FFF2-40B4-BE49-F238E27FC236}">
              <a16:creationId xmlns:a16="http://schemas.microsoft.com/office/drawing/2014/main" id="{00000000-0008-0000-0E00-00005D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18" name="image3.png">
          <a:extLst>
            <a:ext uri="{FF2B5EF4-FFF2-40B4-BE49-F238E27FC236}">
              <a16:creationId xmlns:a16="http://schemas.microsoft.com/office/drawing/2014/main" id="{00000000-0008-0000-0E00-00005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19" name="image3.png">
          <a:extLst>
            <a:ext uri="{FF2B5EF4-FFF2-40B4-BE49-F238E27FC236}">
              <a16:creationId xmlns:a16="http://schemas.microsoft.com/office/drawing/2014/main" id="{00000000-0008-0000-0E00-00005F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20" name="image3.png">
          <a:extLst>
            <a:ext uri="{FF2B5EF4-FFF2-40B4-BE49-F238E27FC236}">
              <a16:creationId xmlns:a16="http://schemas.microsoft.com/office/drawing/2014/main" id="{00000000-0008-0000-0E00-00006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21" name="image3.png">
          <a:extLst>
            <a:ext uri="{FF2B5EF4-FFF2-40B4-BE49-F238E27FC236}">
              <a16:creationId xmlns:a16="http://schemas.microsoft.com/office/drawing/2014/main" id="{00000000-0008-0000-0E00-000061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122" name="image3.png">
          <a:extLst>
            <a:ext uri="{FF2B5EF4-FFF2-40B4-BE49-F238E27FC236}">
              <a16:creationId xmlns:a16="http://schemas.microsoft.com/office/drawing/2014/main" id="{00000000-0008-0000-0E00-00006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23" name="image3.png">
          <a:extLst>
            <a:ext uri="{FF2B5EF4-FFF2-40B4-BE49-F238E27FC236}">
              <a16:creationId xmlns:a16="http://schemas.microsoft.com/office/drawing/2014/main" id="{00000000-0008-0000-0E00-000063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24" name="image3.png">
          <a:extLst>
            <a:ext uri="{FF2B5EF4-FFF2-40B4-BE49-F238E27FC236}">
              <a16:creationId xmlns:a16="http://schemas.microsoft.com/office/drawing/2014/main" id="{00000000-0008-0000-0E00-00006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25" name="image3.png">
          <a:extLst>
            <a:ext uri="{FF2B5EF4-FFF2-40B4-BE49-F238E27FC236}">
              <a16:creationId xmlns:a16="http://schemas.microsoft.com/office/drawing/2014/main" id="{00000000-0008-0000-0E00-000065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126" name="image3.png">
          <a:extLst>
            <a:ext uri="{FF2B5EF4-FFF2-40B4-BE49-F238E27FC236}">
              <a16:creationId xmlns:a16="http://schemas.microsoft.com/office/drawing/2014/main" id="{00000000-0008-0000-0E00-00006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27" name="image3.png">
          <a:extLst>
            <a:ext uri="{FF2B5EF4-FFF2-40B4-BE49-F238E27FC236}">
              <a16:creationId xmlns:a16="http://schemas.microsoft.com/office/drawing/2014/main" id="{00000000-0008-0000-0E00-000067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28" name="image3.png">
          <a:extLst>
            <a:ext uri="{FF2B5EF4-FFF2-40B4-BE49-F238E27FC236}">
              <a16:creationId xmlns:a16="http://schemas.microsoft.com/office/drawing/2014/main" id="{00000000-0008-0000-0E00-00006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29" name="image3.png">
          <a:extLst>
            <a:ext uri="{FF2B5EF4-FFF2-40B4-BE49-F238E27FC236}">
              <a16:creationId xmlns:a16="http://schemas.microsoft.com/office/drawing/2014/main" id="{00000000-0008-0000-0E00-000069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130" name="image3.png">
          <a:extLst>
            <a:ext uri="{FF2B5EF4-FFF2-40B4-BE49-F238E27FC236}">
              <a16:creationId xmlns:a16="http://schemas.microsoft.com/office/drawing/2014/main" id="{00000000-0008-0000-0E00-00006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31" name="image3.png">
          <a:extLst>
            <a:ext uri="{FF2B5EF4-FFF2-40B4-BE49-F238E27FC236}">
              <a16:creationId xmlns:a16="http://schemas.microsoft.com/office/drawing/2014/main" id="{00000000-0008-0000-0E00-00006B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32" name="image3.png">
          <a:extLst>
            <a:ext uri="{FF2B5EF4-FFF2-40B4-BE49-F238E27FC236}">
              <a16:creationId xmlns:a16="http://schemas.microsoft.com/office/drawing/2014/main" id="{00000000-0008-0000-0E00-00006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33" name="image3.png">
          <a:extLst>
            <a:ext uri="{FF2B5EF4-FFF2-40B4-BE49-F238E27FC236}">
              <a16:creationId xmlns:a16="http://schemas.microsoft.com/office/drawing/2014/main" id="{00000000-0008-0000-0E00-00006D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134" name="image3.png">
          <a:extLst>
            <a:ext uri="{FF2B5EF4-FFF2-40B4-BE49-F238E27FC236}">
              <a16:creationId xmlns:a16="http://schemas.microsoft.com/office/drawing/2014/main" id="{00000000-0008-0000-0E00-00006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35" name="image3.png">
          <a:extLst>
            <a:ext uri="{FF2B5EF4-FFF2-40B4-BE49-F238E27FC236}">
              <a16:creationId xmlns:a16="http://schemas.microsoft.com/office/drawing/2014/main" id="{00000000-0008-0000-0E00-00006F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36" name="image3.png">
          <a:extLst>
            <a:ext uri="{FF2B5EF4-FFF2-40B4-BE49-F238E27FC236}">
              <a16:creationId xmlns:a16="http://schemas.microsoft.com/office/drawing/2014/main" id="{00000000-0008-0000-0E00-00007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37" name="image3.png">
          <a:extLst>
            <a:ext uri="{FF2B5EF4-FFF2-40B4-BE49-F238E27FC236}">
              <a16:creationId xmlns:a16="http://schemas.microsoft.com/office/drawing/2014/main" id="{00000000-0008-0000-0E00-000071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38" name="image3.png">
          <a:extLst>
            <a:ext uri="{FF2B5EF4-FFF2-40B4-BE49-F238E27FC236}">
              <a16:creationId xmlns:a16="http://schemas.microsoft.com/office/drawing/2014/main" id="{00000000-0008-0000-0E00-00007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39" name="image3.png">
          <a:extLst>
            <a:ext uri="{FF2B5EF4-FFF2-40B4-BE49-F238E27FC236}">
              <a16:creationId xmlns:a16="http://schemas.microsoft.com/office/drawing/2014/main" id="{00000000-0008-0000-0E00-000073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40" name="image3.png">
          <a:extLst>
            <a:ext uri="{FF2B5EF4-FFF2-40B4-BE49-F238E27FC236}">
              <a16:creationId xmlns:a16="http://schemas.microsoft.com/office/drawing/2014/main" id="{00000000-0008-0000-0E00-00007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41" name="image3.png">
          <a:extLst>
            <a:ext uri="{FF2B5EF4-FFF2-40B4-BE49-F238E27FC236}">
              <a16:creationId xmlns:a16="http://schemas.microsoft.com/office/drawing/2014/main" id="{00000000-0008-0000-0E00-000075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42" name="image3.png">
          <a:extLst>
            <a:ext uri="{FF2B5EF4-FFF2-40B4-BE49-F238E27FC236}">
              <a16:creationId xmlns:a16="http://schemas.microsoft.com/office/drawing/2014/main" id="{00000000-0008-0000-0E00-00007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43" name="image3.png">
          <a:extLst>
            <a:ext uri="{FF2B5EF4-FFF2-40B4-BE49-F238E27FC236}">
              <a16:creationId xmlns:a16="http://schemas.microsoft.com/office/drawing/2014/main" id="{00000000-0008-0000-0E00-000077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44" name="image3.png">
          <a:extLst>
            <a:ext uri="{FF2B5EF4-FFF2-40B4-BE49-F238E27FC236}">
              <a16:creationId xmlns:a16="http://schemas.microsoft.com/office/drawing/2014/main" id="{00000000-0008-0000-0E00-00007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45" name="image3.png">
          <a:extLst>
            <a:ext uri="{FF2B5EF4-FFF2-40B4-BE49-F238E27FC236}">
              <a16:creationId xmlns:a16="http://schemas.microsoft.com/office/drawing/2014/main" id="{00000000-0008-0000-0E00-000079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46" name="image3.png">
          <a:extLst>
            <a:ext uri="{FF2B5EF4-FFF2-40B4-BE49-F238E27FC236}">
              <a16:creationId xmlns:a16="http://schemas.microsoft.com/office/drawing/2014/main" id="{00000000-0008-0000-0E00-00007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47" name="image3.png">
          <a:extLst>
            <a:ext uri="{FF2B5EF4-FFF2-40B4-BE49-F238E27FC236}">
              <a16:creationId xmlns:a16="http://schemas.microsoft.com/office/drawing/2014/main" id="{00000000-0008-0000-0E00-00007B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48" name="image3.png">
          <a:extLst>
            <a:ext uri="{FF2B5EF4-FFF2-40B4-BE49-F238E27FC236}">
              <a16:creationId xmlns:a16="http://schemas.microsoft.com/office/drawing/2014/main" id="{00000000-0008-0000-0E00-00007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49" name="image3.png">
          <a:extLst>
            <a:ext uri="{FF2B5EF4-FFF2-40B4-BE49-F238E27FC236}">
              <a16:creationId xmlns:a16="http://schemas.microsoft.com/office/drawing/2014/main" id="{00000000-0008-0000-0E00-00007D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50" name="image3.png">
          <a:extLst>
            <a:ext uri="{FF2B5EF4-FFF2-40B4-BE49-F238E27FC236}">
              <a16:creationId xmlns:a16="http://schemas.microsoft.com/office/drawing/2014/main" id="{00000000-0008-0000-0E00-00007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51" name="image3.png">
          <a:extLst>
            <a:ext uri="{FF2B5EF4-FFF2-40B4-BE49-F238E27FC236}">
              <a16:creationId xmlns:a16="http://schemas.microsoft.com/office/drawing/2014/main" id="{00000000-0008-0000-0E00-00007F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52" name="image3.png">
          <a:extLst>
            <a:ext uri="{FF2B5EF4-FFF2-40B4-BE49-F238E27FC236}">
              <a16:creationId xmlns:a16="http://schemas.microsoft.com/office/drawing/2014/main" id="{00000000-0008-0000-0E00-00008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53" name="image3.png">
          <a:extLst>
            <a:ext uri="{FF2B5EF4-FFF2-40B4-BE49-F238E27FC236}">
              <a16:creationId xmlns:a16="http://schemas.microsoft.com/office/drawing/2014/main" id="{00000000-0008-0000-0E00-000081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54" name="image3.png">
          <a:extLst>
            <a:ext uri="{FF2B5EF4-FFF2-40B4-BE49-F238E27FC236}">
              <a16:creationId xmlns:a16="http://schemas.microsoft.com/office/drawing/2014/main" id="{00000000-0008-0000-0E00-00008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55" name="image3.png">
          <a:extLst>
            <a:ext uri="{FF2B5EF4-FFF2-40B4-BE49-F238E27FC236}">
              <a16:creationId xmlns:a16="http://schemas.microsoft.com/office/drawing/2014/main" id="{00000000-0008-0000-0E00-000083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56" name="image3.png">
          <a:extLst>
            <a:ext uri="{FF2B5EF4-FFF2-40B4-BE49-F238E27FC236}">
              <a16:creationId xmlns:a16="http://schemas.microsoft.com/office/drawing/2014/main" id="{00000000-0008-0000-0E00-00008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57" name="image3.png">
          <a:extLst>
            <a:ext uri="{FF2B5EF4-FFF2-40B4-BE49-F238E27FC236}">
              <a16:creationId xmlns:a16="http://schemas.microsoft.com/office/drawing/2014/main" id="{00000000-0008-0000-0E00-000085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58" name="image3.png">
          <a:extLst>
            <a:ext uri="{FF2B5EF4-FFF2-40B4-BE49-F238E27FC236}">
              <a16:creationId xmlns:a16="http://schemas.microsoft.com/office/drawing/2014/main" id="{00000000-0008-0000-0E00-00008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59" name="image3.png">
          <a:extLst>
            <a:ext uri="{FF2B5EF4-FFF2-40B4-BE49-F238E27FC236}">
              <a16:creationId xmlns:a16="http://schemas.microsoft.com/office/drawing/2014/main" id="{00000000-0008-0000-0E00-000087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60" name="image3.png">
          <a:extLst>
            <a:ext uri="{FF2B5EF4-FFF2-40B4-BE49-F238E27FC236}">
              <a16:creationId xmlns:a16="http://schemas.microsoft.com/office/drawing/2014/main" id="{00000000-0008-0000-0E00-00008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61" name="image3.png">
          <a:extLst>
            <a:ext uri="{FF2B5EF4-FFF2-40B4-BE49-F238E27FC236}">
              <a16:creationId xmlns:a16="http://schemas.microsoft.com/office/drawing/2014/main" id="{00000000-0008-0000-0E00-000089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62" name="image3.png">
          <a:extLst>
            <a:ext uri="{FF2B5EF4-FFF2-40B4-BE49-F238E27FC236}">
              <a16:creationId xmlns:a16="http://schemas.microsoft.com/office/drawing/2014/main" id="{00000000-0008-0000-0E00-00008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63" name="image3.png">
          <a:extLst>
            <a:ext uri="{FF2B5EF4-FFF2-40B4-BE49-F238E27FC236}">
              <a16:creationId xmlns:a16="http://schemas.microsoft.com/office/drawing/2014/main" id="{00000000-0008-0000-0E00-00008B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64" name="image3.png">
          <a:extLst>
            <a:ext uri="{FF2B5EF4-FFF2-40B4-BE49-F238E27FC236}">
              <a16:creationId xmlns:a16="http://schemas.microsoft.com/office/drawing/2014/main" id="{00000000-0008-0000-0E00-00008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65" name="image3.png">
          <a:extLst>
            <a:ext uri="{FF2B5EF4-FFF2-40B4-BE49-F238E27FC236}">
              <a16:creationId xmlns:a16="http://schemas.microsoft.com/office/drawing/2014/main" id="{00000000-0008-0000-0E00-00008D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66" name="image3.png">
          <a:extLst>
            <a:ext uri="{FF2B5EF4-FFF2-40B4-BE49-F238E27FC236}">
              <a16:creationId xmlns:a16="http://schemas.microsoft.com/office/drawing/2014/main" id="{00000000-0008-0000-0E00-00008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67" name="image3.png">
          <a:extLst>
            <a:ext uri="{FF2B5EF4-FFF2-40B4-BE49-F238E27FC236}">
              <a16:creationId xmlns:a16="http://schemas.microsoft.com/office/drawing/2014/main" id="{00000000-0008-0000-0E00-00008F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68" name="image3.png">
          <a:extLst>
            <a:ext uri="{FF2B5EF4-FFF2-40B4-BE49-F238E27FC236}">
              <a16:creationId xmlns:a16="http://schemas.microsoft.com/office/drawing/2014/main" id="{00000000-0008-0000-0E00-00009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69" name="image3.png">
          <a:extLst>
            <a:ext uri="{FF2B5EF4-FFF2-40B4-BE49-F238E27FC236}">
              <a16:creationId xmlns:a16="http://schemas.microsoft.com/office/drawing/2014/main" id="{00000000-0008-0000-0E00-000091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70" name="image3.png">
          <a:extLst>
            <a:ext uri="{FF2B5EF4-FFF2-40B4-BE49-F238E27FC236}">
              <a16:creationId xmlns:a16="http://schemas.microsoft.com/office/drawing/2014/main" id="{00000000-0008-0000-0E00-00009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71" name="image3.png">
          <a:extLst>
            <a:ext uri="{FF2B5EF4-FFF2-40B4-BE49-F238E27FC236}">
              <a16:creationId xmlns:a16="http://schemas.microsoft.com/office/drawing/2014/main" id="{00000000-0008-0000-0E00-000093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72" name="image3.png">
          <a:extLst>
            <a:ext uri="{FF2B5EF4-FFF2-40B4-BE49-F238E27FC236}">
              <a16:creationId xmlns:a16="http://schemas.microsoft.com/office/drawing/2014/main" id="{00000000-0008-0000-0E00-00009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73" name="image3.png">
          <a:extLst>
            <a:ext uri="{FF2B5EF4-FFF2-40B4-BE49-F238E27FC236}">
              <a16:creationId xmlns:a16="http://schemas.microsoft.com/office/drawing/2014/main" id="{00000000-0008-0000-0E00-000095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74" name="image3.png">
          <a:extLst>
            <a:ext uri="{FF2B5EF4-FFF2-40B4-BE49-F238E27FC236}">
              <a16:creationId xmlns:a16="http://schemas.microsoft.com/office/drawing/2014/main" id="{00000000-0008-0000-0E00-00009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75" name="image3.png">
          <a:extLst>
            <a:ext uri="{FF2B5EF4-FFF2-40B4-BE49-F238E27FC236}">
              <a16:creationId xmlns:a16="http://schemas.microsoft.com/office/drawing/2014/main" id="{00000000-0008-0000-0E00-000097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76" name="image3.png">
          <a:extLst>
            <a:ext uri="{FF2B5EF4-FFF2-40B4-BE49-F238E27FC236}">
              <a16:creationId xmlns:a16="http://schemas.microsoft.com/office/drawing/2014/main" id="{00000000-0008-0000-0E00-00009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77" name="image3.png">
          <a:extLst>
            <a:ext uri="{FF2B5EF4-FFF2-40B4-BE49-F238E27FC236}">
              <a16:creationId xmlns:a16="http://schemas.microsoft.com/office/drawing/2014/main" id="{00000000-0008-0000-0E00-000099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78" name="image3.png">
          <a:extLst>
            <a:ext uri="{FF2B5EF4-FFF2-40B4-BE49-F238E27FC236}">
              <a16:creationId xmlns:a16="http://schemas.microsoft.com/office/drawing/2014/main" id="{00000000-0008-0000-0E00-00009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79" name="image3.png">
          <a:extLst>
            <a:ext uri="{FF2B5EF4-FFF2-40B4-BE49-F238E27FC236}">
              <a16:creationId xmlns:a16="http://schemas.microsoft.com/office/drawing/2014/main" id="{00000000-0008-0000-0E00-00009B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80" name="image3.png">
          <a:extLst>
            <a:ext uri="{FF2B5EF4-FFF2-40B4-BE49-F238E27FC236}">
              <a16:creationId xmlns:a16="http://schemas.microsoft.com/office/drawing/2014/main" id="{00000000-0008-0000-0E00-00009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81" name="image3.png">
          <a:extLst>
            <a:ext uri="{FF2B5EF4-FFF2-40B4-BE49-F238E27FC236}">
              <a16:creationId xmlns:a16="http://schemas.microsoft.com/office/drawing/2014/main" id="{00000000-0008-0000-0E00-00009D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82" name="image3.png">
          <a:extLst>
            <a:ext uri="{FF2B5EF4-FFF2-40B4-BE49-F238E27FC236}">
              <a16:creationId xmlns:a16="http://schemas.microsoft.com/office/drawing/2014/main" id="{00000000-0008-0000-0E00-00009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83" name="image3.png">
          <a:extLst>
            <a:ext uri="{FF2B5EF4-FFF2-40B4-BE49-F238E27FC236}">
              <a16:creationId xmlns:a16="http://schemas.microsoft.com/office/drawing/2014/main" id="{00000000-0008-0000-0E00-00009F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84" name="image3.png">
          <a:extLst>
            <a:ext uri="{FF2B5EF4-FFF2-40B4-BE49-F238E27FC236}">
              <a16:creationId xmlns:a16="http://schemas.microsoft.com/office/drawing/2014/main" id="{00000000-0008-0000-0E00-0000A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85" name="image3.png">
          <a:extLst>
            <a:ext uri="{FF2B5EF4-FFF2-40B4-BE49-F238E27FC236}">
              <a16:creationId xmlns:a16="http://schemas.microsoft.com/office/drawing/2014/main" id="{00000000-0008-0000-0E00-0000A1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86" name="image3.png">
          <a:extLst>
            <a:ext uri="{FF2B5EF4-FFF2-40B4-BE49-F238E27FC236}">
              <a16:creationId xmlns:a16="http://schemas.microsoft.com/office/drawing/2014/main" id="{00000000-0008-0000-0E00-0000A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87" name="image3.png">
          <a:extLst>
            <a:ext uri="{FF2B5EF4-FFF2-40B4-BE49-F238E27FC236}">
              <a16:creationId xmlns:a16="http://schemas.microsoft.com/office/drawing/2014/main" id="{00000000-0008-0000-0E00-0000A3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88" name="image3.png">
          <a:extLst>
            <a:ext uri="{FF2B5EF4-FFF2-40B4-BE49-F238E27FC236}">
              <a16:creationId xmlns:a16="http://schemas.microsoft.com/office/drawing/2014/main" id="{00000000-0008-0000-0E00-0000A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89" name="image3.png">
          <a:extLst>
            <a:ext uri="{FF2B5EF4-FFF2-40B4-BE49-F238E27FC236}">
              <a16:creationId xmlns:a16="http://schemas.microsoft.com/office/drawing/2014/main" id="{00000000-0008-0000-0E00-0000A5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90" name="image3.png">
          <a:extLst>
            <a:ext uri="{FF2B5EF4-FFF2-40B4-BE49-F238E27FC236}">
              <a16:creationId xmlns:a16="http://schemas.microsoft.com/office/drawing/2014/main" id="{00000000-0008-0000-0E00-0000A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91" name="image3.png">
          <a:extLst>
            <a:ext uri="{FF2B5EF4-FFF2-40B4-BE49-F238E27FC236}">
              <a16:creationId xmlns:a16="http://schemas.microsoft.com/office/drawing/2014/main" id="{00000000-0008-0000-0E00-0000A7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92" name="image3.png">
          <a:extLst>
            <a:ext uri="{FF2B5EF4-FFF2-40B4-BE49-F238E27FC236}">
              <a16:creationId xmlns:a16="http://schemas.microsoft.com/office/drawing/2014/main" id="{00000000-0008-0000-0E00-0000A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93" name="image3.png">
          <a:extLst>
            <a:ext uri="{FF2B5EF4-FFF2-40B4-BE49-F238E27FC236}">
              <a16:creationId xmlns:a16="http://schemas.microsoft.com/office/drawing/2014/main" id="{00000000-0008-0000-0E00-0000A9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94" name="image3.png">
          <a:extLst>
            <a:ext uri="{FF2B5EF4-FFF2-40B4-BE49-F238E27FC236}">
              <a16:creationId xmlns:a16="http://schemas.microsoft.com/office/drawing/2014/main" id="{00000000-0008-0000-0E00-0000A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95" name="image3.png">
          <a:extLst>
            <a:ext uri="{FF2B5EF4-FFF2-40B4-BE49-F238E27FC236}">
              <a16:creationId xmlns:a16="http://schemas.microsoft.com/office/drawing/2014/main" id="{00000000-0008-0000-0E00-0000AB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96" name="image3.png">
          <a:extLst>
            <a:ext uri="{FF2B5EF4-FFF2-40B4-BE49-F238E27FC236}">
              <a16:creationId xmlns:a16="http://schemas.microsoft.com/office/drawing/2014/main" id="{00000000-0008-0000-0E00-0000A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97" name="image3.png">
          <a:extLst>
            <a:ext uri="{FF2B5EF4-FFF2-40B4-BE49-F238E27FC236}">
              <a16:creationId xmlns:a16="http://schemas.microsoft.com/office/drawing/2014/main" id="{00000000-0008-0000-0E00-0000AD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98" name="image3.png">
          <a:extLst>
            <a:ext uri="{FF2B5EF4-FFF2-40B4-BE49-F238E27FC236}">
              <a16:creationId xmlns:a16="http://schemas.microsoft.com/office/drawing/2014/main" id="{00000000-0008-0000-0E00-0000A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99" name="image3.png">
          <a:extLst>
            <a:ext uri="{FF2B5EF4-FFF2-40B4-BE49-F238E27FC236}">
              <a16:creationId xmlns:a16="http://schemas.microsoft.com/office/drawing/2014/main" id="{00000000-0008-0000-0E00-0000AF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00" name="image3.png">
          <a:extLst>
            <a:ext uri="{FF2B5EF4-FFF2-40B4-BE49-F238E27FC236}">
              <a16:creationId xmlns:a16="http://schemas.microsoft.com/office/drawing/2014/main" id="{00000000-0008-0000-0E00-0000B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01" name="image3.png">
          <a:extLst>
            <a:ext uri="{FF2B5EF4-FFF2-40B4-BE49-F238E27FC236}">
              <a16:creationId xmlns:a16="http://schemas.microsoft.com/office/drawing/2014/main" id="{00000000-0008-0000-0E00-0000B1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02" name="image3.png">
          <a:extLst>
            <a:ext uri="{FF2B5EF4-FFF2-40B4-BE49-F238E27FC236}">
              <a16:creationId xmlns:a16="http://schemas.microsoft.com/office/drawing/2014/main" id="{00000000-0008-0000-0E00-0000B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03" name="image3.png">
          <a:extLst>
            <a:ext uri="{FF2B5EF4-FFF2-40B4-BE49-F238E27FC236}">
              <a16:creationId xmlns:a16="http://schemas.microsoft.com/office/drawing/2014/main" id="{00000000-0008-0000-0E00-0000B3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04" name="image3.png">
          <a:extLst>
            <a:ext uri="{FF2B5EF4-FFF2-40B4-BE49-F238E27FC236}">
              <a16:creationId xmlns:a16="http://schemas.microsoft.com/office/drawing/2014/main" id="{00000000-0008-0000-0E00-0000B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05" name="image3.png">
          <a:extLst>
            <a:ext uri="{FF2B5EF4-FFF2-40B4-BE49-F238E27FC236}">
              <a16:creationId xmlns:a16="http://schemas.microsoft.com/office/drawing/2014/main" id="{00000000-0008-0000-0E00-0000B5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06" name="image3.png">
          <a:extLst>
            <a:ext uri="{FF2B5EF4-FFF2-40B4-BE49-F238E27FC236}">
              <a16:creationId xmlns:a16="http://schemas.microsoft.com/office/drawing/2014/main" id="{00000000-0008-0000-0E00-0000B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07" name="image3.png">
          <a:extLst>
            <a:ext uri="{FF2B5EF4-FFF2-40B4-BE49-F238E27FC236}">
              <a16:creationId xmlns:a16="http://schemas.microsoft.com/office/drawing/2014/main" id="{00000000-0008-0000-0E00-0000B7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08" name="image3.png">
          <a:extLst>
            <a:ext uri="{FF2B5EF4-FFF2-40B4-BE49-F238E27FC236}">
              <a16:creationId xmlns:a16="http://schemas.microsoft.com/office/drawing/2014/main" id="{00000000-0008-0000-0E00-0000B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09" name="image3.png">
          <a:extLst>
            <a:ext uri="{FF2B5EF4-FFF2-40B4-BE49-F238E27FC236}">
              <a16:creationId xmlns:a16="http://schemas.microsoft.com/office/drawing/2014/main" id="{00000000-0008-0000-0E00-0000B9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210" name="image3.png">
          <a:extLst>
            <a:ext uri="{FF2B5EF4-FFF2-40B4-BE49-F238E27FC236}">
              <a16:creationId xmlns:a16="http://schemas.microsoft.com/office/drawing/2014/main" id="{00000000-0008-0000-0E00-0000B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11" name="image3.png">
          <a:extLst>
            <a:ext uri="{FF2B5EF4-FFF2-40B4-BE49-F238E27FC236}">
              <a16:creationId xmlns:a16="http://schemas.microsoft.com/office/drawing/2014/main" id="{00000000-0008-0000-0E00-0000BB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12" name="image3.png">
          <a:extLst>
            <a:ext uri="{FF2B5EF4-FFF2-40B4-BE49-F238E27FC236}">
              <a16:creationId xmlns:a16="http://schemas.microsoft.com/office/drawing/2014/main" id="{00000000-0008-0000-0E00-0000B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13" name="image3.png">
          <a:extLst>
            <a:ext uri="{FF2B5EF4-FFF2-40B4-BE49-F238E27FC236}">
              <a16:creationId xmlns:a16="http://schemas.microsoft.com/office/drawing/2014/main" id="{00000000-0008-0000-0E00-0000BD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214" name="image3.png">
          <a:extLst>
            <a:ext uri="{FF2B5EF4-FFF2-40B4-BE49-F238E27FC236}">
              <a16:creationId xmlns:a16="http://schemas.microsoft.com/office/drawing/2014/main" id="{00000000-0008-0000-0E00-0000B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15" name="image3.png">
          <a:extLst>
            <a:ext uri="{FF2B5EF4-FFF2-40B4-BE49-F238E27FC236}">
              <a16:creationId xmlns:a16="http://schemas.microsoft.com/office/drawing/2014/main" id="{00000000-0008-0000-0E00-0000BF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16" name="image3.png">
          <a:extLst>
            <a:ext uri="{FF2B5EF4-FFF2-40B4-BE49-F238E27FC236}">
              <a16:creationId xmlns:a16="http://schemas.microsoft.com/office/drawing/2014/main" id="{00000000-0008-0000-0E00-0000C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17" name="image3.png">
          <a:extLst>
            <a:ext uri="{FF2B5EF4-FFF2-40B4-BE49-F238E27FC236}">
              <a16:creationId xmlns:a16="http://schemas.microsoft.com/office/drawing/2014/main" id="{00000000-0008-0000-0E00-0000C1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218" name="image3.png">
          <a:extLst>
            <a:ext uri="{FF2B5EF4-FFF2-40B4-BE49-F238E27FC236}">
              <a16:creationId xmlns:a16="http://schemas.microsoft.com/office/drawing/2014/main" id="{00000000-0008-0000-0E00-0000C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19" name="image3.png">
          <a:extLst>
            <a:ext uri="{FF2B5EF4-FFF2-40B4-BE49-F238E27FC236}">
              <a16:creationId xmlns:a16="http://schemas.microsoft.com/office/drawing/2014/main" id="{00000000-0008-0000-0E00-0000C3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20" name="image3.png">
          <a:extLst>
            <a:ext uri="{FF2B5EF4-FFF2-40B4-BE49-F238E27FC236}">
              <a16:creationId xmlns:a16="http://schemas.microsoft.com/office/drawing/2014/main" id="{00000000-0008-0000-0E00-0000C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21" name="image3.png">
          <a:extLst>
            <a:ext uri="{FF2B5EF4-FFF2-40B4-BE49-F238E27FC236}">
              <a16:creationId xmlns:a16="http://schemas.microsoft.com/office/drawing/2014/main" id="{00000000-0008-0000-0E00-0000C5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222" name="image3.png">
          <a:extLst>
            <a:ext uri="{FF2B5EF4-FFF2-40B4-BE49-F238E27FC236}">
              <a16:creationId xmlns:a16="http://schemas.microsoft.com/office/drawing/2014/main" id="{00000000-0008-0000-0E00-0000C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23" name="image3.png">
          <a:extLst>
            <a:ext uri="{FF2B5EF4-FFF2-40B4-BE49-F238E27FC236}">
              <a16:creationId xmlns:a16="http://schemas.microsoft.com/office/drawing/2014/main" id="{00000000-0008-0000-0E00-0000C7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24" name="image3.png">
          <a:extLst>
            <a:ext uri="{FF2B5EF4-FFF2-40B4-BE49-F238E27FC236}">
              <a16:creationId xmlns:a16="http://schemas.microsoft.com/office/drawing/2014/main" id="{00000000-0008-0000-0E00-0000C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25" name="image3.png">
          <a:extLst>
            <a:ext uri="{FF2B5EF4-FFF2-40B4-BE49-F238E27FC236}">
              <a16:creationId xmlns:a16="http://schemas.microsoft.com/office/drawing/2014/main" id="{00000000-0008-0000-0E00-0000C9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26" name="image3.png">
          <a:extLst>
            <a:ext uri="{FF2B5EF4-FFF2-40B4-BE49-F238E27FC236}">
              <a16:creationId xmlns:a16="http://schemas.microsoft.com/office/drawing/2014/main" id="{00000000-0008-0000-0E00-0000C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27" name="image3.png">
          <a:extLst>
            <a:ext uri="{FF2B5EF4-FFF2-40B4-BE49-F238E27FC236}">
              <a16:creationId xmlns:a16="http://schemas.microsoft.com/office/drawing/2014/main" id="{00000000-0008-0000-0E00-0000CB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28" name="image3.png">
          <a:extLst>
            <a:ext uri="{FF2B5EF4-FFF2-40B4-BE49-F238E27FC236}">
              <a16:creationId xmlns:a16="http://schemas.microsoft.com/office/drawing/2014/main" id="{00000000-0008-0000-0E00-0000C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29" name="image3.png">
          <a:extLst>
            <a:ext uri="{FF2B5EF4-FFF2-40B4-BE49-F238E27FC236}">
              <a16:creationId xmlns:a16="http://schemas.microsoft.com/office/drawing/2014/main" id="{00000000-0008-0000-0E00-0000CD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30" name="image3.png">
          <a:extLst>
            <a:ext uri="{FF2B5EF4-FFF2-40B4-BE49-F238E27FC236}">
              <a16:creationId xmlns:a16="http://schemas.microsoft.com/office/drawing/2014/main" id="{00000000-0008-0000-0E00-0000C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31" name="image3.png">
          <a:extLst>
            <a:ext uri="{FF2B5EF4-FFF2-40B4-BE49-F238E27FC236}">
              <a16:creationId xmlns:a16="http://schemas.microsoft.com/office/drawing/2014/main" id="{00000000-0008-0000-0E00-0000CF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32" name="image3.png">
          <a:extLst>
            <a:ext uri="{FF2B5EF4-FFF2-40B4-BE49-F238E27FC236}">
              <a16:creationId xmlns:a16="http://schemas.microsoft.com/office/drawing/2014/main" id="{00000000-0008-0000-0E00-0000D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33" name="image3.png">
          <a:extLst>
            <a:ext uri="{FF2B5EF4-FFF2-40B4-BE49-F238E27FC236}">
              <a16:creationId xmlns:a16="http://schemas.microsoft.com/office/drawing/2014/main" id="{00000000-0008-0000-0E00-0000D1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34" name="image3.png">
          <a:extLst>
            <a:ext uri="{FF2B5EF4-FFF2-40B4-BE49-F238E27FC236}">
              <a16:creationId xmlns:a16="http://schemas.microsoft.com/office/drawing/2014/main" id="{00000000-0008-0000-0E00-0000D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35" name="image3.png">
          <a:extLst>
            <a:ext uri="{FF2B5EF4-FFF2-40B4-BE49-F238E27FC236}">
              <a16:creationId xmlns:a16="http://schemas.microsoft.com/office/drawing/2014/main" id="{00000000-0008-0000-0E00-0000D3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36" name="image3.png">
          <a:extLst>
            <a:ext uri="{FF2B5EF4-FFF2-40B4-BE49-F238E27FC236}">
              <a16:creationId xmlns:a16="http://schemas.microsoft.com/office/drawing/2014/main" id="{00000000-0008-0000-0E00-0000D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37" name="image3.png">
          <a:extLst>
            <a:ext uri="{FF2B5EF4-FFF2-40B4-BE49-F238E27FC236}">
              <a16:creationId xmlns:a16="http://schemas.microsoft.com/office/drawing/2014/main" id="{00000000-0008-0000-0E00-0000D5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38" name="image3.png">
          <a:extLst>
            <a:ext uri="{FF2B5EF4-FFF2-40B4-BE49-F238E27FC236}">
              <a16:creationId xmlns:a16="http://schemas.microsoft.com/office/drawing/2014/main" id="{00000000-0008-0000-0E00-0000D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39" name="image3.png">
          <a:extLst>
            <a:ext uri="{FF2B5EF4-FFF2-40B4-BE49-F238E27FC236}">
              <a16:creationId xmlns:a16="http://schemas.microsoft.com/office/drawing/2014/main" id="{00000000-0008-0000-0E00-0000D7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40" name="image3.png">
          <a:extLst>
            <a:ext uri="{FF2B5EF4-FFF2-40B4-BE49-F238E27FC236}">
              <a16:creationId xmlns:a16="http://schemas.microsoft.com/office/drawing/2014/main" id="{00000000-0008-0000-0E00-0000D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41" name="image3.png">
          <a:extLst>
            <a:ext uri="{FF2B5EF4-FFF2-40B4-BE49-F238E27FC236}">
              <a16:creationId xmlns:a16="http://schemas.microsoft.com/office/drawing/2014/main" id="{00000000-0008-0000-0E00-0000D9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42" name="image3.png">
          <a:extLst>
            <a:ext uri="{FF2B5EF4-FFF2-40B4-BE49-F238E27FC236}">
              <a16:creationId xmlns:a16="http://schemas.microsoft.com/office/drawing/2014/main" id="{00000000-0008-0000-0E00-0000D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43" name="image3.png">
          <a:extLst>
            <a:ext uri="{FF2B5EF4-FFF2-40B4-BE49-F238E27FC236}">
              <a16:creationId xmlns:a16="http://schemas.microsoft.com/office/drawing/2014/main" id="{00000000-0008-0000-0E00-0000DB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44" name="image3.png">
          <a:extLst>
            <a:ext uri="{FF2B5EF4-FFF2-40B4-BE49-F238E27FC236}">
              <a16:creationId xmlns:a16="http://schemas.microsoft.com/office/drawing/2014/main" id="{00000000-0008-0000-0E00-0000D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45" name="image3.png">
          <a:extLst>
            <a:ext uri="{FF2B5EF4-FFF2-40B4-BE49-F238E27FC236}">
              <a16:creationId xmlns:a16="http://schemas.microsoft.com/office/drawing/2014/main" id="{00000000-0008-0000-0E00-0000DD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46" name="image3.png">
          <a:extLst>
            <a:ext uri="{FF2B5EF4-FFF2-40B4-BE49-F238E27FC236}">
              <a16:creationId xmlns:a16="http://schemas.microsoft.com/office/drawing/2014/main" id="{00000000-0008-0000-0E00-0000D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47" name="image3.png">
          <a:extLst>
            <a:ext uri="{FF2B5EF4-FFF2-40B4-BE49-F238E27FC236}">
              <a16:creationId xmlns:a16="http://schemas.microsoft.com/office/drawing/2014/main" id="{00000000-0008-0000-0E00-0000DF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48" name="image3.png">
          <a:extLst>
            <a:ext uri="{FF2B5EF4-FFF2-40B4-BE49-F238E27FC236}">
              <a16:creationId xmlns:a16="http://schemas.microsoft.com/office/drawing/2014/main" id="{00000000-0008-0000-0E00-0000E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49" name="image3.png">
          <a:extLst>
            <a:ext uri="{FF2B5EF4-FFF2-40B4-BE49-F238E27FC236}">
              <a16:creationId xmlns:a16="http://schemas.microsoft.com/office/drawing/2014/main" id="{00000000-0008-0000-0E00-0000E1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50" name="image3.png">
          <a:extLst>
            <a:ext uri="{FF2B5EF4-FFF2-40B4-BE49-F238E27FC236}">
              <a16:creationId xmlns:a16="http://schemas.microsoft.com/office/drawing/2014/main" id="{00000000-0008-0000-0E00-0000E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51" name="image3.png">
          <a:extLst>
            <a:ext uri="{FF2B5EF4-FFF2-40B4-BE49-F238E27FC236}">
              <a16:creationId xmlns:a16="http://schemas.microsoft.com/office/drawing/2014/main" id="{00000000-0008-0000-0E00-0000E3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52" name="image3.png">
          <a:extLst>
            <a:ext uri="{FF2B5EF4-FFF2-40B4-BE49-F238E27FC236}">
              <a16:creationId xmlns:a16="http://schemas.microsoft.com/office/drawing/2014/main" id="{00000000-0008-0000-0E00-0000E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53" name="image3.png">
          <a:extLst>
            <a:ext uri="{FF2B5EF4-FFF2-40B4-BE49-F238E27FC236}">
              <a16:creationId xmlns:a16="http://schemas.microsoft.com/office/drawing/2014/main" id="{00000000-0008-0000-0E00-0000E5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54" name="image3.png">
          <a:extLst>
            <a:ext uri="{FF2B5EF4-FFF2-40B4-BE49-F238E27FC236}">
              <a16:creationId xmlns:a16="http://schemas.microsoft.com/office/drawing/2014/main" id="{00000000-0008-0000-0E00-0000E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55" name="image3.png">
          <a:extLst>
            <a:ext uri="{FF2B5EF4-FFF2-40B4-BE49-F238E27FC236}">
              <a16:creationId xmlns:a16="http://schemas.microsoft.com/office/drawing/2014/main" id="{00000000-0008-0000-0E00-0000E7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56" name="image3.png">
          <a:extLst>
            <a:ext uri="{FF2B5EF4-FFF2-40B4-BE49-F238E27FC236}">
              <a16:creationId xmlns:a16="http://schemas.microsoft.com/office/drawing/2014/main" id="{00000000-0008-0000-0E00-0000E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57" name="image3.png">
          <a:extLst>
            <a:ext uri="{FF2B5EF4-FFF2-40B4-BE49-F238E27FC236}">
              <a16:creationId xmlns:a16="http://schemas.microsoft.com/office/drawing/2014/main" id="{00000000-0008-0000-0E00-0000E9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58" name="image3.png">
          <a:extLst>
            <a:ext uri="{FF2B5EF4-FFF2-40B4-BE49-F238E27FC236}">
              <a16:creationId xmlns:a16="http://schemas.microsoft.com/office/drawing/2014/main" id="{00000000-0008-0000-0E00-0000E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59" name="image3.png">
          <a:extLst>
            <a:ext uri="{FF2B5EF4-FFF2-40B4-BE49-F238E27FC236}">
              <a16:creationId xmlns:a16="http://schemas.microsoft.com/office/drawing/2014/main" id="{00000000-0008-0000-0E00-0000EB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60" name="image3.png">
          <a:extLst>
            <a:ext uri="{FF2B5EF4-FFF2-40B4-BE49-F238E27FC236}">
              <a16:creationId xmlns:a16="http://schemas.microsoft.com/office/drawing/2014/main" id="{00000000-0008-0000-0E00-0000E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61" name="image3.png">
          <a:extLst>
            <a:ext uri="{FF2B5EF4-FFF2-40B4-BE49-F238E27FC236}">
              <a16:creationId xmlns:a16="http://schemas.microsoft.com/office/drawing/2014/main" id="{00000000-0008-0000-0E00-0000ED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62" name="image3.png">
          <a:extLst>
            <a:ext uri="{FF2B5EF4-FFF2-40B4-BE49-F238E27FC236}">
              <a16:creationId xmlns:a16="http://schemas.microsoft.com/office/drawing/2014/main" id="{00000000-0008-0000-0E00-0000E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63" name="image3.png">
          <a:extLst>
            <a:ext uri="{FF2B5EF4-FFF2-40B4-BE49-F238E27FC236}">
              <a16:creationId xmlns:a16="http://schemas.microsoft.com/office/drawing/2014/main" id="{00000000-0008-0000-0E00-0000EF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64" name="image3.png">
          <a:extLst>
            <a:ext uri="{FF2B5EF4-FFF2-40B4-BE49-F238E27FC236}">
              <a16:creationId xmlns:a16="http://schemas.microsoft.com/office/drawing/2014/main" id="{00000000-0008-0000-0E00-0000F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65" name="image3.png">
          <a:extLst>
            <a:ext uri="{FF2B5EF4-FFF2-40B4-BE49-F238E27FC236}">
              <a16:creationId xmlns:a16="http://schemas.microsoft.com/office/drawing/2014/main" id="{00000000-0008-0000-0E00-0000F1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66" name="image3.png">
          <a:extLst>
            <a:ext uri="{FF2B5EF4-FFF2-40B4-BE49-F238E27FC236}">
              <a16:creationId xmlns:a16="http://schemas.microsoft.com/office/drawing/2014/main" id="{00000000-0008-0000-0E00-0000F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67" name="image3.png">
          <a:extLst>
            <a:ext uri="{FF2B5EF4-FFF2-40B4-BE49-F238E27FC236}">
              <a16:creationId xmlns:a16="http://schemas.microsoft.com/office/drawing/2014/main" id="{00000000-0008-0000-0E00-0000F3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68" name="image3.png">
          <a:extLst>
            <a:ext uri="{FF2B5EF4-FFF2-40B4-BE49-F238E27FC236}">
              <a16:creationId xmlns:a16="http://schemas.microsoft.com/office/drawing/2014/main" id="{00000000-0008-0000-0E00-0000F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69" name="image3.png">
          <a:extLst>
            <a:ext uri="{FF2B5EF4-FFF2-40B4-BE49-F238E27FC236}">
              <a16:creationId xmlns:a16="http://schemas.microsoft.com/office/drawing/2014/main" id="{00000000-0008-0000-0E00-0000F5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70" name="image3.png">
          <a:extLst>
            <a:ext uri="{FF2B5EF4-FFF2-40B4-BE49-F238E27FC236}">
              <a16:creationId xmlns:a16="http://schemas.microsoft.com/office/drawing/2014/main" id="{00000000-0008-0000-0E00-0000F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71" name="image3.png">
          <a:extLst>
            <a:ext uri="{FF2B5EF4-FFF2-40B4-BE49-F238E27FC236}">
              <a16:creationId xmlns:a16="http://schemas.microsoft.com/office/drawing/2014/main" id="{00000000-0008-0000-0E00-0000F7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72" name="image3.png">
          <a:extLst>
            <a:ext uri="{FF2B5EF4-FFF2-40B4-BE49-F238E27FC236}">
              <a16:creationId xmlns:a16="http://schemas.microsoft.com/office/drawing/2014/main" id="{00000000-0008-0000-0E00-0000F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73" name="image3.png">
          <a:extLst>
            <a:ext uri="{FF2B5EF4-FFF2-40B4-BE49-F238E27FC236}">
              <a16:creationId xmlns:a16="http://schemas.microsoft.com/office/drawing/2014/main" id="{00000000-0008-0000-0E00-0000F9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74" name="image3.png">
          <a:extLst>
            <a:ext uri="{FF2B5EF4-FFF2-40B4-BE49-F238E27FC236}">
              <a16:creationId xmlns:a16="http://schemas.microsoft.com/office/drawing/2014/main" id="{00000000-0008-0000-0E00-0000F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75" name="image3.png">
          <a:extLst>
            <a:ext uri="{FF2B5EF4-FFF2-40B4-BE49-F238E27FC236}">
              <a16:creationId xmlns:a16="http://schemas.microsoft.com/office/drawing/2014/main" id="{00000000-0008-0000-0E00-0000FB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76" name="image3.png">
          <a:extLst>
            <a:ext uri="{FF2B5EF4-FFF2-40B4-BE49-F238E27FC236}">
              <a16:creationId xmlns:a16="http://schemas.microsoft.com/office/drawing/2014/main" id="{00000000-0008-0000-0E00-0000F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77" name="image3.png">
          <a:extLst>
            <a:ext uri="{FF2B5EF4-FFF2-40B4-BE49-F238E27FC236}">
              <a16:creationId xmlns:a16="http://schemas.microsoft.com/office/drawing/2014/main" id="{00000000-0008-0000-0E00-0000FD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78" name="image3.png">
          <a:extLst>
            <a:ext uri="{FF2B5EF4-FFF2-40B4-BE49-F238E27FC236}">
              <a16:creationId xmlns:a16="http://schemas.microsoft.com/office/drawing/2014/main" id="{00000000-0008-0000-0E00-0000F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79" name="image3.png">
          <a:extLst>
            <a:ext uri="{FF2B5EF4-FFF2-40B4-BE49-F238E27FC236}">
              <a16:creationId xmlns:a16="http://schemas.microsoft.com/office/drawing/2014/main" id="{00000000-0008-0000-0E00-0000FF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80" name="image3.png">
          <a:extLst>
            <a:ext uri="{FF2B5EF4-FFF2-40B4-BE49-F238E27FC236}">
              <a16:creationId xmlns:a16="http://schemas.microsoft.com/office/drawing/2014/main" id="{00000000-0008-0000-0E00-00000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81" name="image3.png">
          <a:extLst>
            <a:ext uri="{FF2B5EF4-FFF2-40B4-BE49-F238E27FC236}">
              <a16:creationId xmlns:a16="http://schemas.microsoft.com/office/drawing/2014/main" id="{00000000-0008-0000-0E00-000001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82" name="image3.png">
          <a:extLst>
            <a:ext uri="{FF2B5EF4-FFF2-40B4-BE49-F238E27FC236}">
              <a16:creationId xmlns:a16="http://schemas.microsoft.com/office/drawing/2014/main" id="{00000000-0008-0000-0E00-00000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83" name="image3.png">
          <a:extLst>
            <a:ext uri="{FF2B5EF4-FFF2-40B4-BE49-F238E27FC236}">
              <a16:creationId xmlns:a16="http://schemas.microsoft.com/office/drawing/2014/main" id="{00000000-0008-0000-0E00-000003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84" name="image3.png">
          <a:extLst>
            <a:ext uri="{FF2B5EF4-FFF2-40B4-BE49-F238E27FC236}">
              <a16:creationId xmlns:a16="http://schemas.microsoft.com/office/drawing/2014/main" id="{00000000-0008-0000-0E00-00000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85" name="image3.png">
          <a:extLst>
            <a:ext uri="{FF2B5EF4-FFF2-40B4-BE49-F238E27FC236}">
              <a16:creationId xmlns:a16="http://schemas.microsoft.com/office/drawing/2014/main" id="{00000000-0008-0000-0E00-000005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286" name="image3.png">
          <a:extLst>
            <a:ext uri="{FF2B5EF4-FFF2-40B4-BE49-F238E27FC236}">
              <a16:creationId xmlns:a16="http://schemas.microsoft.com/office/drawing/2014/main" id="{00000000-0008-0000-0E00-00000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87" name="image3.png">
          <a:extLst>
            <a:ext uri="{FF2B5EF4-FFF2-40B4-BE49-F238E27FC236}">
              <a16:creationId xmlns:a16="http://schemas.microsoft.com/office/drawing/2014/main" id="{00000000-0008-0000-0E00-000007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88" name="image3.png">
          <a:extLst>
            <a:ext uri="{FF2B5EF4-FFF2-40B4-BE49-F238E27FC236}">
              <a16:creationId xmlns:a16="http://schemas.microsoft.com/office/drawing/2014/main" id="{00000000-0008-0000-0E00-00000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89" name="image3.png">
          <a:extLst>
            <a:ext uri="{FF2B5EF4-FFF2-40B4-BE49-F238E27FC236}">
              <a16:creationId xmlns:a16="http://schemas.microsoft.com/office/drawing/2014/main" id="{00000000-0008-0000-0E00-000009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290" name="image3.png">
          <a:extLst>
            <a:ext uri="{FF2B5EF4-FFF2-40B4-BE49-F238E27FC236}">
              <a16:creationId xmlns:a16="http://schemas.microsoft.com/office/drawing/2014/main" id="{00000000-0008-0000-0E00-00000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91" name="image3.png">
          <a:extLst>
            <a:ext uri="{FF2B5EF4-FFF2-40B4-BE49-F238E27FC236}">
              <a16:creationId xmlns:a16="http://schemas.microsoft.com/office/drawing/2014/main" id="{00000000-0008-0000-0E00-00000B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92" name="image3.png">
          <a:extLst>
            <a:ext uri="{FF2B5EF4-FFF2-40B4-BE49-F238E27FC236}">
              <a16:creationId xmlns:a16="http://schemas.microsoft.com/office/drawing/2014/main" id="{00000000-0008-0000-0E00-00000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93" name="image3.png">
          <a:extLst>
            <a:ext uri="{FF2B5EF4-FFF2-40B4-BE49-F238E27FC236}">
              <a16:creationId xmlns:a16="http://schemas.microsoft.com/office/drawing/2014/main" id="{00000000-0008-0000-0E00-00000D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294" name="image3.png">
          <a:extLst>
            <a:ext uri="{FF2B5EF4-FFF2-40B4-BE49-F238E27FC236}">
              <a16:creationId xmlns:a16="http://schemas.microsoft.com/office/drawing/2014/main" id="{00000000-0008-0000-0E00-00000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95" name="image3.png">
          <a:extLst>
            <a:ext uri="{FF2B5EF4-FFF2-40B4-BE49-F238E27FC236}">
              <a16:creationId xmlns:a16="http://schemas.microsoft.com/office/drawing/2014/main" id="{00000000-0008-0000-0E00-00000F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96" name="image3.png">
          <a:extLst>
            <a:ext uri="{FF2B5EF4-FFF2-40B4-BE49-F238E27FC236}">
              <a16:creationId xmlns:a16="http://schemas.microsoft.com/office/drawing/2014/main" id="{00000000-0008-0000-0E00-00001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97" name="image3.png">
          <a:extLst>
            <a:ext uri="{FF2B5EF4-FFF2-40B4-BE49-F238E27FC236}">
              <a16:creationId xmlns:a16="http://schemas.microsoft.com/office/drawing/2014/main" id="{00000000-0008-0000-0E00-000011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298" name="image3.png">
          <a:extLst>
            <a:ext uri="{FF2B5EF4-FFF2-40B4-BE49-F238E27FC236}">
              <a16:creationId xmlns:a16="http://schemas.microsoft.com/office/drawing/2014/main" id="{00000000-0008-0000-0E00-00001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99" name="image3.png">
          <a:extLst>
            <a:ext uri="{FF2B5EF4-FFF2-40B4-BE49-F238E27FC236}">
              <a16:creationId xmlns:a16="http://schemas.microsoft.com/office/drawing/2014/main" id="{00000000-0008-0000-0E00-000013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00" name="image3.png">
          <a:extLst>
            <a:ext uri="{FF2B5EF4-FFF2-40B4-BE49-F238E27FC236}">
              <a16:creationId xmlns:a16="http://schemas.microsoft.com/office/drawing/2014/main" id="{00000000-0008-0000-0E00-00001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01" name="image3.png">
          <a:extLst>
            <a:ext uri="{FF2B5EF4-FFF2-40B4-BE49-F238E27FC236}">
              <a16:creationId xmlns:a16="http://schemas.microsoft.com/office/drawing/2014/main" id="{00000000-0008-0000-0E00-000015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02" name="image3.png">
          <a:extLst>
            <a:ext uri="{FF2B5EF4-FFF2-40B4-BE49-F238E27FC236}">
              <a16:creationId xmlns:a16="http://schemas.microsoft.com/office/drawing/2014/main" id="{00000000-0008-0000-0E00-00001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03" name="image3.png">
          <a:extLst>
            <a:ext uri="{FF2B5EF4-FFF2-40B4-BE49-F238E27FC236}">
              <a16:creationId xmlns:a16="http://schemas.microsoft.com/office/drawing/2014/main" id="{00000000-0008-0000-0E00-000017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04" name="image3.png">
          <a:extLst>
            <a:ext uri="{FF2B5EF4-FFF2-40B4-BE49-F238E27FC236}">
              <a16:creationId xmlns:a16="http://schemas.microsoft.com/office/drawing/2014/main" id="{00000000-0008-0000-0E00-00001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05" name="image3.png">
          <a:extLst>
            <a:ext uri="{FF2B5EF4-FFF2-40B4-BE49-F238E27FC236}">
              <a16:creationId xmlns:a16="http://schemas.microsoft.com/office/drawing/2014/main" id="{00000000-0008-0000-0E00-000019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06" name="image3.png">
          <a:extLst>
            <a:ext uri="{FF2B5EF4-FFF2-40B4-BE49-F238E27FC236}">
              <a16:creationId xmlns:a16="http://schemas.microsoft.com/office/drawing/2014/main" id="{00000000-0008-0000-0E00-00001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07" name="image3.png">
          <a:extLst>
            <a:ext uri="{FF2B5EF4-FFF2-40B4-BE49-F238E27FC236}">
              <a16:creationId xmlns:a16="http://schemas.microsoft.com/office/drawing/2014/main" id="{00000000-0008-0000-0E00-00001B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08" name="image3.png">
          <a:extLst>
            <a:ext uri="{FF2B5EF4-FFF2-40B4-BE49-F238E27FC236}">
              <a16:creationId xmlns:a16="http://schemas.microsoft.com/office/drawing/2014/main" id="{00000000-0008-0000-0E00-00001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09" name="image3.png">
          <a:extLst>
            <a:ext uri="{FF2B5EF4-FFF2-40B4-BE49-F238E27FC236}">
              <a16:creationId xmlns:a16="http://schemas.microsoft.com/office/drawing/2014/main" id="{00000000-0008-0000-0E00-00001D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10" name="image3.png">
          <a:extLst>
            <a:ext uri="{FF2B5EF4-FFF2-40B4-BE49-F238E27FC236}">
              <a16:creationId xmlns:a16="http://schemas.microsoft.com/office/drawing/2014/main" id="{00000000-0008-0000-0E00-00001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11" name="image3.png">
          <a:extLst>
            <a:ext uri="{FF2B5EF4-FFF2-40B4-BE49-F238E27FC236}">
              <a16:creationId xmlns:a16="http://schemas.microsoft.com/office/drawing/2014/main" id="{00000000-0008-0000-0E00-00001F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12" name="image3.png">
          <a:extLst>
            <a:ext uri="{FF2B5EF4-FFF2-40B4-BE49-F238E27FC236}">
              <a16:creationId xmlns:a16="http://schemas.microsoft.com/office/drawing/2014/main" id="{00000000-0008-0000-0E00-00002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13" name="image3.png">
          <a:extLst>
            <a:ext uri="{FF2B5EF4-FFF2-40B4-BE49-F238E27FC236}">
              <a16:creationId xmlns:a16="http://schemas.microsoft.com/office/drawing/2014/main" id="{00000000-0008-0000-0E00-000021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14" name="image3.png">
          <a:extLst>
            <a:ext uri="{FF2B5EF4-FFF2-40B4-BE49-F238E27FC236}">
              <a16:creationId xmlns:a16="http://schemas.microsoft.com/office/drawing/2014/main" id="{00000000-0008-0000-0E00-00002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15" name="image3.png">
          <a:extLst>
            <a:ext uri="{FF2B5EF4-FFF2-40B4-BE49-F238E27FC236}">
              <a16:creationId xmlns:a16="http://schemas.microsoft.com/office/drawing/2014/main" id="{00000000-0008-0000-0E00-000023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16" name="image3.png">
          <a:extLst>
            <a:ext uri="{FF2B5EF4-FFF2-40B4-BE49-F238E27FC236}">
              <a16:creationId xmlns:a16="http://schemas.microsoft.com/office/drawing/2014/main" id="{00000000-0008-0000-0E00-00002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17" name="image3.png">
          <a:extLst>
            <a:ext uri="{FF2B5EF4-FFF2-40B4-BE49-F238E27FC236}">
              <a16:creationId xmlns:a16="http://schemas.microsoft.com/office/drawing/2014/main" id="{00000000-0008-0000-0E00-000025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18" name="image3.png">
          <a:extLst>
            <a:ext uri="{FF2B5EF4-FFF2-40B4-BE49-F238E27FC236}">
              <a16:creationId xmlns:a16="http://schemas.microsoft.com/office/drawing/2014/main" id="{00000000-0008-0000-0E00-00002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19" name="image3.png">
          <a:extLst>
            <a:ext uri="{FF2B5EF4-FFF2-40B4-BE49-F238E27FC236}">
              <a16:creationId xmlns:a16="http://schemas.microsoft.com/office/drawing/2014/main" id="{00000000-0008-0000-0E00-000027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20" name="image3.png">
          <a:extLst>
            <a:ext uri="{FF2B5EF4-FFF2-40B4-BE49-F238E27FC236}">
              <a16:creationId xmlns:a16="http://schemas.microsoft.com/office/drawing/2014/main" id="{00000000-0008-0000-0E00-00002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21" name="image3.png">
          <a:extLst>
            <a:ext uri="{FF2B5EF4-FFF2-40B4-BE49-F238E27FC236}">
              <a16:creationId xmlns:a16="http://schemas.microsoft.com/office/drawing/2014/main" id="{00000000-0008-0000-0E00-000029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22" name="image3.png">
          <a:extLst>
            <a:ext uri="{FF2B5EF4-FFF2-40B4-BE49-F238E27FC236}">
              <a16:creationId xmlns:a16="http://schemas.microsoft.com/office/drawing/2014/main" id="{00000000-0008-0000-0E00-00002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23" name="image3.png">
          <a:extLst>
            <a:ext uri="{FF2B5EF4-FFF2-40B4-BE49-F238E27FC236}">
              <a16:creationId xmlns:a16="http://schemas.microsoft.com/office/drawing/2014/main" id="{00000000-0008-0000-0E00-00002B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24" name="image3.png">
          <a:extLst>
            <a:ext uri="{FF2B5EF4-FFF2-40B4-BE49-F238E27FC236}">
              <a16:creationId xmlns:a16="http://schemas.microsoft.com/office/drawing/2014/main" id="{00000000-0008-0000-0E00-00002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25" name="image3.png">
          <a:extLst>
            <a:ext uri="{FF2B5EF4-FFF2-40B4-BE49-F238E27FC236}">
              <a16:creationId xmlns:a16="http://schemas.microsoft.com/office/drawing/2014/main" id="{00000000-0008-0000-0E00-00002D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26" name="image3.png">
          <a:extLst>
            <a:ext uri="{FF2B5EF4-FFF2-40B4-BE49-F238E27FC236}">
              <a16:creationId xmlns:a16="http://schemas.microsoft.com/office/drawing/2014/main" id="{00000000-0008-0000-0E00-00002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27" name="image3.png">
          <a:extLst>
            <a:ext uri="{FF2B5EF4-FFF2-40B4-BE49-F238E27FC236}">
              <a16:creationId xmlns:a16="http://schemas.microsoft.com/office/drawing/2014/main" id="{00000000-0008-0000-0E00-00002F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28" name="image3.png">
          <a:extLst>
            <a:ext uri="{FF2B5EF4-FFF2-40B4-BE49-F238E27FC236}">
              <a16:creationId xmlns:a16="http://schemas.microsoft.com/office/drawing/2014/main" id="{00000000-0008-0000-0E00-00003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29" name="image3.png">
          <a:extLst>
            <a:ext uri="{FF2B5EF4-FFF2-40B4-BE49-F238E27FC236}">
              <a16:creationId xmlns:a16="http://schemas.microsoft.com/office/drawing/2014/main" id="{00000000-0008-0000-0E00-000031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30" name="image3.png">
          <a:extLst>
            <a:ext uri="{FF2B5EF4-FFF2-40B4-BE49-F238E27FC236}">
              <a16:creationId xmlns:a16="http://schemas.microsoft.com/office/drawing/2014/main" id="{00000000-0008-0000-0E00-00003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31" name="image3.png">
          <a:extLst>
            <a:ext uri="{FF2B5EF4-FFF2-40B4-BE49-F238E27FC236}">
              <a16:creationId xmlns:a16="http://schemas.microsoft.com/office/drawing/2014/main" id="{00000000-0008-0000-0E00-000033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32" name="image3.png">
          <a:extLst>
            <a:ext uri="{FF2B5EF4-FFF2-40B4-BE49-F238E27FC236}">
              <a16:creationId xmlns:a16="http://schemas.microsoft.com/office/drawing/2014/main" id="{00000000-0008-0000-0E00-00003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33" name="image3.png">
          <a:extLst>
            <a:ext uri="{FF2B5EF4-FFF2-40B4-BE49-F238E27FC236}">
              <a16:creationId xmlns:a16="http://schemas.microsoft.com/office/drawing/2014/main" id="{00000000-0008-0000-0E00-000035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34" name="image3.png">
          <a:extLst>
            <a:ext uri="{FF2B5EF4-FFF2-40B4-BE49-F238E27FC236}">
              <a16:creationId xmlns:a16="http://schemas.microsoft.com/office/drawing/2014/main" id="{00000000-0008-0000-0E00-00003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35" name="image3.png">
          <a:extLst>
            <a:ext uri="{FF2B5EF4-FFF2-40B4-BE49-F238E27FC236}">
              <a16:creationId xmlns:a16="http://schemas.microsoft.com/office/drawing/2014/main" id="{00000000-0008-0000-0E00-000037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36" name="image3.png">
          <a:extLst>
            <a:ext uri="{FF2B5EF4-FFF2-40B4-BE49-F238E27FC236}">
              <a16:creationId xmlns:a16="http://schemas.microsoft.com/office/drawing/2014/main" id="{00000000-0008-0000-0E00-00003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37" name="image3.png">
          <a:extLst>
            <a:ext uri="{FF2B5EF4-FFF2-40B4-BE49-F238E27FC236}">
              <a16:creationId xmlns:a16="http://schemas.microsoft.com/office/drawing/2014/main" id="{00000000-0008-0000-0E00-000039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38" name="image3.png">
          <a:extLst>
            <a:ext uri="{FF2B5EF4-FFF2-40B4-BE49-F238E27FC236}">
              <a16:creationId xmlns:a16="http://schemas.microsoft.com/office/drawing/2014/main" id="{00000000-0008-0000-0E00-00003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39" name="image3.png">
          <a:extLst>
            <a:ext uri="{FF2B5EF4-FFF2-40B4-BE49-F238E27FC236}">
              <a16:creationId xmlns:a16="http://schemas.microsoft.com/office/drawing/2014/main" id="{00000000-0008-0000-0E00-00003B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40" name="image3.png">
          <a:extLst>
            <a:ext uri="{FF2B5EF4-FFF2-40B4-BE49-F238E27FC236}">
              <a16:creationId xmlns:a16="http://schemas.microsoft.com/office/drawing/2014/main" id="{00000000-0008-0000-0E00-00003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41" name="image3.png">
          <a:extLst>
            <a:ext uri="{FF2B5EF4-FFF2-40B4-BE49-F238E27FC236}">
              <a16:creationId xmlns:a16="http://schemas.microsoft.com/office/drawing/2014/main" id="{00000000-0008-0000-0E00-00003D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42" name="image3.png">
          <a:extLst>
            <a:ext uri="{FF2B5EF4-FFF2-40B4-BE49-F238E27FC236}">
              <a16:creationId xmlns:a16="http://schemas.microsoft.com/office/drawing/2014/main" id="{00000000-0008-0000-0E00-00003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43" name="image3.png">
          <a:extLst>
            <a:ext uri="{FF2B5EF4-FFF2-40B4-BE49-F238E27FC236}">
              <a16:creationId xmlns:a16="http://schemas.microsoft.com/office/drawing/2014/main" id="{00000000-0008-0000-0E00-00003F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44" name="image3.png">
          <a:extLst>
            <a:ext uri="{FF2B5EF4-FFF2-40B4-BE49-F238E27FC236}">
              <a16:creationId xmlns:a16="http://schemas.microsoft.com/office/drawing/2014/main" id="{00000000-0008-0000-0E00-00004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45" name="image3.png">
          <a:extLst>
            <a:ext uri="{FF2B5EF4-FFF2-40B4-BE49-F238E27FC236}">
              <a16:creationId xmlns:a16="http://schemas.microsoft.com/office/drawing/2014/main" id="{00000000-0008-0000-0E00-000041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46" name="image3.png">
          <a:extLst>
            <a:ext uri="{FF2B5EF4-FFF2-40B4-BE49-F238E27FC236}">
              <a16:creationId xmlns:a16="http://schemas.microsoft.com/office/drawing/2014/main" id="{00000000-0008-0000-0E00-00004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47" name="image3.png">
          <a:extLst>
            <a:ext uri="{FF2B5EF4-FFF2-40B4-BE49-F238E27FC236}">
              <a16:creationId xmlns:a16="http://schemas.microsoft.com/office/drawing/2014/main" id="{00000000-0008-0000-0E00-000043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48" name="image3.png">
          <a:extLst>
            <a:ext uri="{FF2B5EF4-FFF2-40B4-BE49-F238E27FC236}">
              <a16:creationId xmlns:a16="http://schemas.microsoft.com/office/drawing/2014/main" id="{00000000-0008-0000-0E00-00004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49" name="image3.png">
          <a:extLst>
            <a:ext uri="{FF2B5EF4-FFF2-40B4-BE49-F238E27FC236}">
              <a16:creationId xmlns:a16="http://schemas.microsoft.com/office/drawing/2014/main" id="{00000000-0008-0000-0E00-000045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50" name="image3.png">
          <a:extLst>
            <a:ext uri="{FF2B5EF4-FFF2-40B4-BE49-F238E27FC236}">
              <a16:creationId xmlns:a16="http://schemas.microsoft.com/office/drawing/2014/main" id="{00000000-0008-0000-0E00-00004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51" name="image3.png">
          <a:extLst>
            <a:ext uri="{FF2B5EF4-FFF2-40B4-BE49-F238E27FC236}">
              <a16:creationId xmlns:a16="http://schemas.microsoft.com/office/drawing/2014/main" id="{00000000-0008-0000-0E00-000047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52" name="image3.png">
          <a:extLst>
            <a:ext uri="{FF2B5EF4-FFF2-40B4-BE49-F238E27FC236}">
              <a16:creationId xmlns:a16="http://schemas.microsoft.com/office/drawing/2014/main" id="{00000000-0008-0000-0E00-00004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53" name="image3.png">
          <a:extLst>
            <a:ext uri="{FF2B5EF4-FFF2-40B4-BE49-F238E27FC236}">
              <a16:creationId xmlns:a16="http://schemas.microsoft.com/office/drawing/2014/main" id="{00000000-0008-0000-0E00-000049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54" name="image3.png">
          <a:extLst>
            <a:ext uri="{FF2B5EF4-FFF2-40B4-BE49-F238E27FC236}">
              <a16:creationId xmlns:a16="http://schemas.microsoft.com/office/drawing/2014/main" id="{00000000-0008-0000-0E00-00004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55" name="image3.png">
          <a:extLst>
            <a:ext uri="{FF2B5EF4-FFF2-40B4-BE49-F238E27FC236}">
              <a16:creationId xmlns:a16="http://schemas.microsoft.com/office/drawing/2014/main" id="{00000000-0008-0000-0E00-00004B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56" name="image3.png">
          <a:extLst>
            <a:ext uri="{FF2B5EF4-FFF2-40B4-BE49-F238E27FC236}">
              <a16:creationId xmlns:a16="http://schemas.microsoft.com/office/drawing/2014/main" id="{00000000-0008-0000-0E00-00004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57" name="image3.png">
          <a:extLst>
            <a:ext uri="{FF2B5EF4-FFF2-40B4-BE49-F238E27FC236}">
              <a16:creationId xmlns:a16="http://schemas.microsoft.com/office/drawing/2014/main" id="{00000000-0008-0000-0E00-00004D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58" name="image3.png">
          <a:extLst>
            <a:ext uri="{FF2B5EF4-FFF2-40B4-BE49-F238E27FC236}">
              <a16:creationId xmlns:a16="http://schemas.microsoft.com/office/drawing/2014/main" id="{00000000-0008-0000-0E00-00004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59" name="image3.png">
          <a:extLst>
            <a:ext uri="{FF2B5EF4-FFF2-40B4-BE49-F238E27FC236}">
              <a16:creationId xmlns:a16="http://schemas.microsoft.com/office/drawing/2014/main" id="{00000000-0008-0000-0E00-00004F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60" name="image3.png">
          <a:extLst>
            <a:ext uri="{FF2B5EF4-FFF2-40B4-BE49-F238E27FC236}">
              <a16:creationId xmlns:a16="http://schemas.microsoft.com/office/drawing/2014/main" id="{00000000-0008-0000-0E00-00005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61" name="image3.png">
          <a:extLst>
            <a:ext uri="{FF2B5EF4-FFF2-40B4-BE49-F238E27FC236}">
              <a16:creationId xmlns:a16="http://schemas.microsoft.com/office/drawing/2014/main" id="{00000000-0008-0000-0E00-000051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62" name="image3.png">
          <a:extLst>
            <a:ext uri="{FF2B5EF4-FFF2-40B4-BE49-F238E27FC236}">
              <a16:creationId xmlns:a16="http://schemas.microsoft.com/office/drawing/2014/main" id="{00000000-0008-0000-0E00-00005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63" name="image3.png">
          <a:extLst>
            <a:ext uri="{FF2B5EF4-FFF2-40B4-BE49-F238E27FC236}">
              <a16:creationId xmlns:a16="http://schemas.microsoft.com/office/drawing/2014/main" id="{00000000-0008-0000-0E00-000053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64" name="image3.png">
          <a:extLst>
            <a:ext uri="{FF2B5EF4-FFF2-40B4-BE49-F238E27FC236}">
              <a16:creationId xmlns:a16="http://schemas.microsoft.com/office/drawing/2014/main" id="{00000000-0008-0000-0E00-00005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65" name="image3.png">
          <a:extLst>
            <a:ext uri="{FF2B5EF4-FFF2-40B4-BE49-F238E27FC236}">
              <a16:creationId xmlns:a16="http://schemas.microsoft.com/office/drawing/2014/main" id="{00000000-0008-0000-0E00-000055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66" name="image3.png">
          <a:extLst>
            <a:ext uri="{FF2B5EF4-FFF2-40B4-BE49-F238E27FC236}">
              <a16:creationId xmlns:a16="http://schemas.microsoft.com/office/drawing/2014/main" id="{00000000-0008-0000-0E00-00005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67" name="image3.png">
          <a:extLst>
            <a:ext uri="{FF2B5EF4-FFF2-40B4-BE49-F238E27FC236}">
              <a16:creationId xmlns:a16="http://schemas.microsoft.com/office/drawing/2014/main" id="{00000000-0008-0000-0E00-000057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68" name="image3.png">
          <a:extLst>
            <a:ext uri="{FF2B5EF4-FFF2-40B4-BE49-F238E27FC236}">
              <a16:creationId xmlns:a16="http://schemas.microsoft.com/office/drawing/2014/main" id="{00000000-0008-0000-0E00-00005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69" name="image3.png">
          <a:extLst>
            <a:ext uri="{FF2B5EF4-FFF2-40B4-BE49-F238E27FC236}">
              <a16:creationId xmlns:a16="http://schemas.microsoft.com/office/drawing/2014/main" id="{00000000-0008-0000-0E00-000059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70" name="image3.png">
          <a:extLst>
            <a:ext uri="{FF2B5EF4-FFF2-40B4-BE49-F238E27FC236}">
              <a16:creationId xmlns:a16="http://schemas.microsoft.com/office/drawing/2014/main" id="{00000000-0008-0000-0E00-00005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71" name="image3.png">
          <a:extLst>
            <a:ext uri="{FF2B5EF4-FFF2-40B4-BE49-F238E27FC236}">
              <a16:creationId xmlns:a16="http://schemas.microsoft.com/office/drawing/2014/main" id="{00000000-0008-0000-0E00-00005B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72" name="image3.png">
          <a:extLst>
            <a:ext uri="{FF2B5EF4-FFF2-40B4-BE49-F238E27FC236}">
              <a16:creationId xmlns:a16="http://schemas.microsoft.com/office/drawing/2014/main" id="{00000000-0008-0000-0E00-00005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73" name="image3.png">
          <a:extLst>
            <a:ext uri="{FF2B5EF4-FFF2-40B4-BE49-F238E27FC236}">
              <a16:creationId xmlns:a16="http://schemas.microsoft.com/office/drawing/2014/main" id="{00000000-0008-0000-0E00-00005D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374" name="image3.png">
          <a:extLst>
            <a:ext uri="{FF2B5EF4-FFF2-40B4-BE49-F238E27FC236}">
              <a16:creationId xmlns:a16="http://schemas.microsoft.com/office/drawing/2014/main" id="{00000000-0008-0000-0E00-00005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75" name="image3.png">
          <a:extLst>
            <a:ext uri="{FF2B5EF4-FFF2-40B4-BE49-F238E27FC236}">
              <a16:creationId xmlns:a16="http://schemas.microsoft.com/office/drawing/2014/main" id="{00000000-0008-0000-0E00-00005F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76" name="image3.png">
          <a:extLst>
            <a:ext uri="{FF2B5EF4-FFF2-40B4-BE49-F238E27FC236}">
              <a16:creationId xmlns:a16="http://schemas.microsoft.com/office/drawing/2014/main" id="{00000000-0008-0000-0E00-00006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77" name="image3.png">
          <a:extLst>
            <a:ext uri="{FF2B5EF4-FFF2-40B4-BE49-F238E27FC236}">
              <a16:creationId xmlns:a16="http://schemas.microsoft.com/office/drawing/2014/main" id="{00000000-0008-0000-0E00-000061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378" name="image3.png">
          <a:extLst>
            <a:ext uri="{FF2B5EF4-FFF2-40B4-BE49-F238E27FC236}">
              <a16:creationId xmlns:a16="http://schemas.microsoft.com/office/drawing/2014/main" id="{00000000-0008-0000-0E00-00006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79" name="image3.png">
          <a:extLst>
            <a:ext uri="{FF2B5EF4-FFF2-40B4-BE49-F238E27FC236}">
              <a16:creationId xmlns:a16="http://schemas.microsoft.com/office/drawing/2014/main" id="{00000000-0008-0000-0E00-000063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80" name="image3.png">
          <a:extLst>
            <a:ext uri="{FF2B5EF4-FFF2-40B4-BE49-F238E27FC236}">
              <a16:creationId xmlns:a16="http://schemas.microsoft.com/office/drawing/2014/main" id="{00000000-0008-0000-0E00-00006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81" name="image3.png">
          <a:extLst>
            <a:ext uri="{FF2B5EF4-FFF2-40B4-BE49-F238E27FC236}">
              <a16:creationId xmlns:a16="http://schemas.microsoft.com/office/drawing/2014/main" id="{00000000-0008-0000-0E00-000065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382" name="image3.png">
          <a:extLst>
            <a:ext uri="{FF2B5EF4-FFF2-40B4-BE49-F238E27FC236}">
              <a16:creationId xmlns:a16="http://schemas.microsoft.com/office/drawing/2014/main" id="{00000000-0008-0000-0E00-00006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83" name="image3.png">
          <a:extLst>
            <a:ext uri="{FF2B5EF4-FFF2-40B4-BE49-F238E27FC236}">
              <a16:creationId xmlns:a16="http://schemas.microsoft.com/office/drawing/2014/main" id="{00000000-0008-0000-0E00-000067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84" name="image3.png">
          <a:extLst>
            <a:ext uri="{FF2B5EF4-FFF2-40B4-BE49-F238E27FC236}">
              <a16:creationId xmlns:a16="http://schemas.microsoft.com/office/drawing/2014/main" id="{00000000-0008-0000-0E00-00006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85" name="image3.png">
          <a:extLst>
            <a:ext uri="{FF2B5EF4-FFF2-40B4-BE49-F238E27FC236}">
              <a16:creationId xmlns:a16="http://schemas.microsoft.com/office/drawing/2014/main" id="{00000000-0008-0000-0E00-000069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386" name="image3.png">
          <a:extLst>
            <a:ext uri="{FF2B5EF4-FFF2-40B4-BE49-F238E27FC236}">
              <a16:creationId xmlns:a16="http://schemas.microsoft.com/office/drawing/2014/main" id="{00000000-0008-0000-0E00-00006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87" name="image3.png">
          <a:extLst>
            <a:ext uri="{FF2B5EF4-FFF2-40B4-BE49-F238E27FC236}">
              <a16:creationId xmlns:a16="http://schemas.microsoft.com/office/drawing/2014/main" id="{00000000-0008-0000-0E00-00006B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88" name="image3.png">
          <a:extLst>
            <a:ext uri="{FF2B5EF4-FFF2-40B4-BE49-F238E27FC236}">
              <a16:creationId xmlns:a16="http://schemas.microsoft.com/office/drawing/2014/main" id="{00000000-0008-0000-0E00-00006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89" name="image3.png">
          <a:extLst>
            <a:ext uri="{FF2B5EF4-FFF2-40B4-BE49-F238E27FC236}">
              <a16:creationId xmlns:a16="http://schemas.microsoft.com/office/drawing/2014/main" id="{00000000-0008-0000-0E00-00006D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90" name="image3.png">
          <a:extLst>
            <a:ext uri="{FF2B5EF4-FFF2-40B4-BE49-F238E27FC236}">
              <a16:creationId xmlns:a16="http://schemas.microsoft.com/office/drawing/2014/main" id="{00000000-0008-0000-0E00-00006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91" name="image3.png">
          <a:extLst>
            <a:ext uri="{FF2B5EF4-FFF2-40B4-BE49-F238E27FC236}">
              <a16:creationId xmlns:a16="http://schemas.microsoft.com/office/drawing/2014/main" id="{00000000-0008-0000-0E00-00006F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92" name="image3.png">
          <a:extLst>
            <a:ext uri="{FF2B5EF4-FFF2-40B4-BE49-F238E27FC236}">
              <a16:creationId xmlns:a16="http://schemas.microsoft.com/office/drawing/2014/main" id="{00000000-0008-0000-0E00-00007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93" name="image3.png">
          <a:extLst>
            <a:ext uri="{FF2B5EF4-FFF2-40B4-BE49-F238E27FC236}">
              <a16:creationId xmlns:a16="http://schemas.microsoft.com/office/drawing/2014/main" id="{00000000-0008-0000-0E00-000071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94" name="image3.png">
          <a:extLst>
            <a:ext uri="{FF2B5EF4-FFF2-40B4-BE49-F238E27FC236}">
              <a16:creationId xmlns:a16="http://schemas.microsoft.com/office/drawing/2014/main" id="{00000000-0008-0000-0E00-00007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95" name="image3.png">
          <a:extLst>
            <a:ext uri="{FF2B5EF4-FFF2-40B4-BE49-F238E27FC236}">
              <a16:creationId xmlns:a16="http://schemas.microsoft.com/office/drawing/2014/main" id="{00000000-0008-0000-0E00-000073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96" name="image3.png">
          <a:extLst>
            <a:ext uri="{FF2B5EF4-FFF2-40B4-BE49-F238E27FC236}">
              <a16:creationId xmlns:a16="http://schemas.microsoft.com/office/drawing/2014/main" id="{00000000-0008-0000-0E00-00007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97" name="image3.png">
          <a:extLst>
            <a:ext uri="{FF2B5EF4-FFF2-40B4-BE49-F238E27FC236}">
              <a16:creationId xmlns:a16="http://schemas.microsoft.com/office/drawing/2014/main" id="{00000000-0008-0000-0E00-000075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98" name="image3.png">
          <a:extLst>
            <a:ext uri="{FF2B5EF4-FFF2-40B4-BE49-F238E27FC236}">
              <a16:creationId xmlns:a16="http://schemas.microsoft.com/office/drawing/2014/main" id="{00000000-0008-0000-0E00-00007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99" name="image3.png">
          <a:extLst>
            <a:ext uri="{FF2B5EF4-FFF2-40B4-BE49-F238E27FC236}">
              <a16:creationId xmlns:a16="http://schemas.microsoft.com/office/drawing/2014/main" id="{00000000-0008-0000-0E00-000077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00" name="image3.png">
          <a:extLst>
            <a:ext uri="{FF2B5EF4-FFF2-40B4-BE49-F238E27FC236}">
              <a16:creationId xmlns:a16="http://schemas.microsoft.com/office/drawing/2014/main" id="{00000000-0008-0000-0E00-00007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01" name="image3.png">
          <a:extLst>
            <a:ext uri="{FF2B5EF4-FFF2-40B4-BE49-F238E27FC236}">
              <a16:creationId xmlns:a16="http://schemas.microsoft.com/office/drawing/2014/main" id="{00000000-0008-0000-0E00-000079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02" name="image3.png">
          <a:extLst>
            <a:ext uri="{FF2B5EF4-FFF2-40B4-BE49-F238E27FC236}">
              <a16:creationId xmlns:a16="http://schemas.microsoft.com/office/drawing/2014/main" id="{00000000-0008-0000-0E00-00007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03" name="image3.png">
          <a:extLst>
            <a:ext uri="{FF2B5EF4-FFF2-40B4-BE49-F238E27FC236}">
              <a16:creationId xmlns:a16="http://schemas.microsoft.com/office/drawing/2014/main" id="{00000000-0008-0000-0E00-00007B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04" name="image3.png">
          <a:extLst>
            <a:ext uri="{FF2B5EF4-FFF2-40B4-BE49-F238E27FC236}">
              <a16:creationId xmlns:a16="http://schemas.microsoft.com/office/drawing/2014/main" id="{00000000-0008-0000-0E00-00007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05" name="image3.png">
          <a:extLst>
            <a:ext uri="{FF2B5EF4-FFF2-40B4-BE49-F238E27FC236}">
              <a16:creationId xmlns:a16="http://schemas.microsoft.com/office/drawing/2014/main" id="{00000000-0008-0000-0E00-00007D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06" name="image3.png">
          <a:extLst>
            <a:ext uri="{FF2B5EF4-FFF2-40B4-BE49-F238E27FC236}">
              <a16:creationId xmlns:a16="http://schemas.microsoft.com/office/drawing/2014/main" id="{00000000-0008-0000-0E00-00007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07" name="image3.png">
          <a:extLst>
            <a:ext uri="{FF2B5EF4-FFF2-40B4-BE49-F238E27FC236}">
              <a16:creationId xmlns:a16="http://schemas.microsoft.com/office/drawing/2014/main" id="{00000000-0008-0000-0E00-00007F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08" name="image3.png">
          <a:extLst>
            <a:ext uri="{FF2B5EF4-FFF2-40B4-BE49-F238E27FC236}">
              <a16:creationId xmlns:a16="http://schemas.microsoft.com/office/drawing/2014/main" id="{00000000-0008-0000-0E00-00008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09" name="image3.png">
          <a:extLst>
            <a:ext uri="{FF2B5EF4-FFF2-40B4-BE49-F238E27FC236}">
              <a16:creationId xmlns:a16="http://schemas.microsoft.com/office/drawing/2014/main" id="{00000000-0008-0000-0E00-000081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10" name="image3.png">
          <a:extLst>
            <a:ext uri="{FF2B5EF4-FFF2-40B4-BE49-F238E27FC236}">
              <a16:creationId xmlns:a16="http://schemas.microsoft.com/office/drawing/2014/main" id="{00000000-0008-0000-0E00-00008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11" name="image3.png">
          <a:extLst>
            <a:ext uri="{FF2B5EF4-FFF2-40B4-BE49-F238E27FC236}">
              <a16:creationId xmlns:a16="http://schemas.microsoft.com/office/drawing/2014/main" id="{00000000-0008-0000-0E00-000083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12" name="image3.png">
          <a:extLst>
            <a:ext uri="{FF2B5EF4-FFF2-40B4-BE49-F238E27FC236}">
              <a16:creationId xmlns:a16="http://schemas.microsoft.com/office/drawing/2014/main" id="{00000000-0008-0000-0E00-00008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13" name="image3.png">
          <a:extLst>
            <a:ext uri="{FF2B5EF4-FFF2-40B4-BE49-F238E27FC236}">
              <a16:creationId xmlns:a16="http://schemas.microsoft.com/office/drawing/2014/main" id="{00000000-0008-0000-0E00-000085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14" name="image3.png">
          <a:extLst>
            <a:ext uri="{FF2B5EF4-FFF2-40B4-BE49-F238E27FC236}">
              <a16:creationId xmlns:a16="http://schemas.microsoft.com/office/drawing/2014/main" id="{00000000-0008-0000-0E00-00008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15" name="image3.png">
          <a:extLst>
            <a:ext uri="{FF2B5EF4-FFF2-40B4-BE49-F238E27FC236}">
              <a16:creationId xmlns:a16="http://schemas.microsoft.com/office/drawing/2014/main" id="{00000000-0008-0000-0E00-000087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16" name="image3.png">
          <a:extLst>
            <a:ext uri="{FF2B5EF4-FFF2-40B4-BE49-F238E27FC236}">
              <a16:creationId xmlns:a16="http://schemas.microsoft.com/office/drawing/2014/main" id="{00000000-0008-0000-0E00-00008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17" name="image3.png">
          <a:extLst>
            <a:ext uri="{FF2B5EF4-FFF2-40B4-BE49-F238E27FC236}">
              <a16:creationId xmlns:a16="http://schemas.microsoft.com/office/drawing/2014/main" id="{00000000-0008-0000-0E00-000089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18" name="image3.png">
          <a:extLst>
            <a:ext uri="{FF2B5EF4-FFF2-40B4-BE49-F238E27FC236}">
              <a16:creationId xmlns:a16="http://schemas.microsoft.com/office/drawing/2014/main" id="{00000000-0008-0000-0E00-00008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19" name="image3.png">
          <a:extLst>
            <a:ext uri="{FF2B5EF4-FFF2-40B4-BE49-F238E27FC236}">
              <a16:creationId xmlns:a16="http://schemas.microsoft.com/office/drawing/2014/main" id="{00000000-0008-0000-0E00-00008B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20" name="image3.png">
          <a:extLst>
            <a:ext uri="{FF2B5EF4-FFF2-40B4-BE49-F238E27FC236}">
              <a16:creationId xmlns:a16="http://schemas.microsoft.com/office/drawing/2014/main" id="{00000000-0008-0000-0E00-00008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21" name="image3.png">
          <a:extLst>
            <a:ext uri="{FF2B5EF4-FFF2-40B4-BE49-F238E27FC236}">
              <a16:creationId xmlns:a16="http://schemas.microsoft.com/office/drawing/2014/main" id="{00000000-0008-0000-0E00-00008D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22" name="image3.png">
          <a:extLst>
            <a:ext uri="{FF2B5EF4-FFF2-40B4-BE49-F238E27FC236}">
              <a16:creationId xmlns:a16="http://schemas.microsoft.com/office/drawing/2014/main" id="{00000000-0008-0000-0E00-00008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23" name="image3.png">
          <a:extLst>
            <a:ext uri="{FF2B5EF4-FFF2-40B4-BE49-F238E27FC236}">
              <a16:creationId xmlns:a16="http://schemas.microsoft.com/office/drawing/2014/main" id="{00000000-0008-0000-0E00-00008F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24" name="image3.png">
          <a:extLst>
            <a:ext uri="{FF2B5EF4-FFF2-40B4-BE49-F238E27FC236}">
              <a16:creationId xmlns:a16="http://schemas.microsoft.com/office/drawing/2014/main" id="{00000000-0008-0000-0E00-00009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25" name="image3.png">
          <a:extLst>
            <a:ext uri="{FF2B5EF4-FFF2-40B4-BE49-F238E27FC236}">
              <a16:creationId xmlns:a16="http://schemas.microsoft.com/office/drawing/2014/main" id="{00000000-0008-0000-0E00-000091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26" name="image3.png">
          <a:extLst>
            <a:ext uri="{FF2B5EF4-FFF2-40B4-BE49-F238E27FC236}">
              <a16:creationId xmlns:a16="http://schemas.microsoft.com/office/drawing/2014/main" id="{00000000-0008-0000-0E00-00009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27" name="image3.png">
          <a:extLst>
            <a:ext uri="{FF2B5EF4-FFF2-40B4-BE49-F238E27FC236}">
              <a16:creationId xmlns:a16="http://schemas.microsoft.com/office/drawing/2014/main" id="{00000000-0008-0000-0E00-000093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28" name="image3.png">
          <a:extLst>
            <a:ext uri="{FF2B5EF4-FFF2-40B4-BE49-F238E27FC236}">
              <a16:creationId xmlns:a16="http://schemas.microsoft.com/office/drawing/2014/main" id="{00000000-0008-0000-0E00-00009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29" name="image3.png">
          <a:extLst>
            <a:ext uri="{FF2B5EF4-FFF2-40B4-BE49-F238E27FC236}">
              <a16:creationId xmlns:a16="http://schemas.microsoft.com/office/drawing/2014/main" id="{00000000-0008-0000-0E00-000095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30" name="image3.png">
          <a:extLst>
            <a:ext uri="{FF2B5EF4-FFF2-40B4-BE49-F238E27FC236}">
              <a16:creationId xmlns:a16="http://schemas.microsoft.com/office/drawing/2014/main" id="{00000000-0008-0000-0E00-00009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31" name="image3.png">
          <a:extLst>
            <a:ext uri="{FF2B5EF4-FFF2-40B4-BE49-F238E27FC236}">
              <a16:creationId xmlns:a16="http://schemas.microsoft.com/office/drawing/2014/main" id="{00000000-0008-0000-0E00-000097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32" name="image3.png">
          <a:extLst>
            <a:ext uri="{FF2B5EF4-FFF2-40B4-BE49-F238E27FC236}">
              <a16:creationId xmlns:a16="http://schemas.microsoft.com/office/drawing/2014/main" id="{00000000-0008-0000-0E00-00009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33" name="image3.png">
          <a:extLst>
            <a:ext uri="{FF2B5EF4-FFF2-40B4-BE49-F238E27FC236}">
              <a16:creationId xmlns:a16="http://schemas.microsoft.com/office/drawing/2014/main" id="{00000000-0008-0000-0E00-000099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34" name="image3.png">
          <a:extLst>
            <a:ext uri="{FF2B5EF4-FFF2-40B4-BE49-F238E27FC236}">
              <a16:creationId xmlns:a16="http://schemas.microsoft.com/office/drawing/2014/main" id="{00000000-0008-0000-0E00-00009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35" name="image3.png">
          <a:extLst>
            <a:ext uri="{FF2B5EF4-FFF2-40B4-BE49-F238E27FC236}">
              <a16:creationId xmlns:a16="http://schemas.microsoft.com/office/drawing/2014/main" id="{00000000-0008-0000-0E00-00009B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36" name="image3.png">
          <a:extLst>
            <a:ext uri="{FF2B5EF4-FFF2-40B4-BE49-F238E27FC236}">
              <a16:creationId xmlns:a16="http://schemas.microsoft.com/office/drawing/2014/main" id="{00000000-0008-0000-0E00-00009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37" name="image3.png">
          <a:extLst>
            <a:ext uri="{FF2B5EF4-FFF2-40B4-BE49-F238E27FC236}">
              <a16:creationId xmlns:a16="http://schemas.microsoft.com/office/drawing/2014/main" id="{00000000-0008-0000-0E00-00009D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38" name="image3.png">
          <a:extLst>
            <a:ext uri="{FF2B5EF4-FFF2-40B4-BE49-F238E27FC236}">
              <a16:creationId xmlns:a16="http://schemas.microsoft.com/office/drawing/2014/main" id="{00000000-0008-0000-0E00-00009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39" name="image3.png">
          <a:extLst>
            <a:ext uri="{FF2B5EF4-FFF2-40B4-BE49-F238E27FC236}">
              <a16:creationId xmlns:a16="http://schemas.microsoft.com/office/drawing/2014/main" id="{00000000-0008-0000-0E00-00009F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40" name="image3.png">
          <a:extLst>
            <a:ext uri="{FF2B5EF4-FFF2-40B4-BE49-F238E27FC236}">
              <a16:creationId xmlns:a16="http://schemas.microsoft.com/office/drawing/2014/main" id="{00000000-0008-0000-0E00-0000A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41" name="image3.png">
          <a:extLst>
            <a:ext uri="{FF2B5EF4-FFF2-40B4-BE49-F238E27FC236}">
              <a16:creationId xmlns:a16="http://schemas.microsoft.com/office/drawing/2014/main" id="{00000000-0008-0000-0E00-0000A1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42" name="image3.png">
          <a:extLst>
            <a:ext uri="{FF2B5EF4-FFF2-40B4-BE49-F238E27FC236}">
              <a16:creationId xmlns:a16="http://schemas.microsoft.com/office/drawing/2014/main" id="{00000000-0008-0000-0E00-0000A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43" name="image3.png">
          <a:extLst>
            <a:ext uri="{FF2B5EF4-FFF2-40B4-BE49-F238E27FC236}">
              <a16:creationId xmlns:a16="http://schemas.microsoft.com/office/drawing/2014/main" id="{00000000-0008-0000-0E00-0000A3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44" name="image3.png">
          <a:extLst>
            <a:ext uri="{FF2B5EF4-FFF2-40B4-BE49-F238E27FC236}">
              <a16:creationId xmlns:a16="http://schemas.microsoft.com/office/drawing/2014/main" id="{00000000-0008-0000-0E00-0000A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45" name="image3.png">
          <a:extLst>
            <a:ext uri="{FF2B5EF4-FFF2-40B4-BE49-F238E27FC236}">
              <a16:creationId xmlns:a16="http://schemas.microsoft.com/office/drawing/2014/main" id="{00000000-0008-0000-0E00-0000A5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46" name="image3.png">
          <a:extLst>
            <a:ext uri="{FF2B5EF4-FFF2-40B4-BE49-F238E27FC236}">
              <a16:creationId xmlns:a16="http://schemas.microsoft.com/office/drawing/2014/main" id="{00000000-0008-0000-0E00-0000A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47" name="image3.png">
          <a:extLst>
            <a:ext uri="{FF2B5EF4-FFF2-40B4-BE49-F238E27FC236}">
              <a16:creationId xmlns:a16="http://schemas.microsoft.com/office/drawing/2014/main" id="{00000000-0008-0000-0E00-0000A7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48" name="image3.png">
          <a:extLst>
            <a:ext uri="{FF2B5EF4-FFF2-40B4-BE49-F238E27FC236}">
              <a16:creationId xmlns:a16="http://schemas.microsoft.com/office/drawing/2014/main" id="{00000000-0008-0000-0E00-0000A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49" name="image3.png">
          <a:extLst>
            <a:ext uri="{FF2B5EF4-FFF2-40B4-BE49-F238E27FC236}">
              <a16:creationId xmlns:a16="http://schemas.microsoft.com/office/drawing/2014/main" id="{00000000-0008-0000-0E00-0000A9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450" name="image3.png">
          <a:extLst>
            <a:ext uri="{FF2B5EF4-FFF2-40B4-BE49-F238E27FC236}">
              <a16:creationId xmlns:a16="http://schemas.microsoft.com/office/drawing/2014/main" id="{00000000-0008-0000-0E00-0000A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51" name="image3.png">
          <a:extLst>
            <a:ext uri="{FF2B5EF4-FFF2-40B4-BE49-F238E27FC236}">
              <a16:creationId xmlns:a16="http://schemas.microsoft.com/office/drawing/2014/main" id="{00000000-0008-0000-0E00-0000AB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52" name="image3.png">
          <a:extLst>
            <a:ext uri="{FF2B5EF4-FFF2-40B4-BE49-F238E27FC236}">
              <a16:creationId xmlns:a16="http://schemas.microsoft.com/office/drawing/2014/main" id="{00000000-0008-0000-0E00-0000A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53" name="image3.png">
          <a:extLst>
            <a:ext uri="{FF2B5EF4-FFF2-40B4-BE49-F238E27FC236}">
              <a16:creationId xmlns:a16="http://schemas.microsoft.com/office/drawing/2014/main" id="{00000000-0008-0000-0E00-0000AD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454" name="image3.png">
          <a:extLst>
            <a:ext uri="{FF2B5EF4-FFF2-40B4-BE49-F238E27FC236}">
              <a16:creationId xmlns:a16="http://schemas.microsoft.com/office/drawing/2014/main" id="{00000000-0008-0000-0E00-0000A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55" name="image3.png">
          <a:extLst>
            <a:ext uri="{FF2B5EF4-FFF2-40B4-BE49-F238E27FC236}">
              <a16:creationId xmlns:a16="http://schemas.microsoft.com/office/drawing/2014/main" id="{00000000-0008-0000-0E00-0000AF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56" name="image3.png">
          <a:extLst>
            <a:ext uri="{FF2B5EF4-FFF2-40B4-BE49-F238E27FC236}">
              <a16:creationId xmlns:a16="http://schemas.microsoft.com/office/drawing/2014/main" id="{00000000-0008-0000-0E00-0000B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57" name="image3.png">
          <a:extLst>
            <a:ext uri="{FF2B5EF4-FFF2-40B4-BE49-F238E27FC236}">
              <a16:creationId xmlns:a16="http://schemas.microsoft.com/office/drawing/2014/main" id="{00000000-0008-0000-0E00-0000B1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458" name="image3.png">
          <a:extLst>
            <a:ext uri="{FF2B5EF4-FFF2-40B4-BE49-F238E27FC236}">
              <a16:creationId xmlns:a16="http://schemas.microsoft.com/office/drawing/2014/main" id="{00000000-0008-0000-0E00-0000B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59" name="image3.png">
          <a:extLst>
            <a:ext uri="{FF2B5EF4-FFF2-40B4-BE49-F238E27FC236}">
              <a16:creationId xmlns:a16="http://schemas.microsoft.com/office/drawing/2014/main" id="{00000000-0008-0000-0E00-0000B3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60" name="image3.png">
          <a:extLst>
            <a:ext uri="{FF2B5EF4-FFF2-40B4-BE49-F238E27FC236}">
              <a16:creationId xmlns:a16="http://schemas.microsoft.com/office/drawing/2014/main" id="{00000000-0008-0000-0E00-0000B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61" name="image3.png">
          <a:extLst>
            <a:ext uri="{FF2B5EF4-FFF2-40B4-BE49-F238E27FC236}">
              <a16:creationId xmlns:a16="http://schemas.microsoft.com/office/drawing/2014/main" id="{00000000-0008-0000-0E00-0000B5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462" name="image3.png">
          <a:extLst>
            <a:ext uri="{FF2B5EF4-FFF2-40B4-BE49-F238E27FC236}">
              <a16:creationId xmlns:a16="http://schemas.microsoft.com/office/drawing/2014/main" id="{00000000-0008-0000-0E00-0000B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63" name="image3.png">
          <a:extLst>
            <a:ext uri="{FF2B5EF4-FFF2-40B4-BE49-F238E27FC236}">
              <a16:creationId xmlns:a16="http://schemas.microsoft.com/office/drawing/2014/main" id="{00000000-0008-0000-0E00-0000B7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64" name="image3.png">
          <a:extLst>
            <a:ext uri="{FF2B5EF4-FFF2-40B4-BE49-F238E27FC236}">
              <a16:creationId xmlns:a16="http://schemas.microsoft.com/office/drawing/2014/main" id="{00000000-0008-0000-0E00-0000B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65" name="image3.png">
          <a:extLst>
            <a:ext uri="{FF2B5EF4-FFF2-40B4-BE49-F238E27FC236}">
              <a16:creationId xmlns:a16="http://schemas.microsoft.com/office/drawing/2014/main" id="{00000000-0008-0000-0E00-0000B9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66" name="image3.png">
          <a:extLst>
            <a:ext uri="{FF2B5EF4-FFF2-40B4-BE49-F238E27FC236}">
              <a16:creationId xmlns:a16="http://schemas.microsoft.com/office/drawing/2014/main" id="{00000000-0008-0000-0E00-0000B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67" name="image3.png">
          <a:extLst>
            <a:ext uri="{FF2B5EF4-FFF2-40B4-BE49-F238E27FC236}">
              <a16:creationId xmlns:a16="http://schemas.microsoft.com/office/drawing/2014/main" id="{00000000-0008-0000-0E00-0000BB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68" name="image3.png">
          <a:extLst>
            <a:ext uri="{FF2B5EF4-FFF2-40B4-BE49-F238E27FC236}">
              <a16:creationId xmlns:a16="http://schemas.microsoft.com/office/drawing/2014/main" id="{00000000-0008-0000-0E00-0000B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69" name="image3.png">
          <a:extLst>
            <a:ext uri="{FF2B5EF4-FFF2-40B4-BE49-F238E27FC236}">
              <a16:creationId xmlns:a16="http://schemas.microsoft.com/office/drawing/2014/main" id="{00000000-0008-0000-0E00-0000BD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70" name="image3.png">
          <a:extLst>
            <a:ext uri="{FF2B5EF4-FFF2-40B4-BE49-F238E27FC236}">
              <a16:creationId xmlns:a16="http://schemas.microsoft.com/office/drawing/2014/main" id="{00000000-0008-0000-0E00-0000B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71" name="image3.png">
          <a:extLst>
            <a:ext uri="{FF2B5EF4-FFF2-40B4-BE49-F238E27FC236}">
              <a16:creationId xmlns:a16="http://schemas.microsoft.com/office/drawing/2014/main" id="{00000000-0008-0000-0E00-0000BF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72" name="image3.png">
          <a:extLst>
            <a:ext uri="{FF2B5EF4-FFF2-40B4-BE49-F238E27FC236}">
              <a16:creationId xmlns:a16="http://schemas.microsoft.com/office/drawing/2014/main" id="{00000000-0008-0000-0E00-0000C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73" name="image3.png">
          <a:extLst>
            <a:ext uri="{FF2B5EF4-FFF2-40B4-BE49-F238E27FC236}">
              <a16:creationId xmlns:a16="http://schemas.microsoft.com/office/drawing/2014/main" id="{00000000-0008-0000-0E00-0000C1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74" name="image3.png">
          <a:extLst>
            <a:ext uri="{FF2B5EF4-FFF2-40B4-BE49-F238E27FC236}">
              <a16:creationId xmlns:a16="http://schemas.microsoft.com/office/drawing/2014/main" id="{00000000-0008-0000-0E00-0000C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75" name="image3.png">
          <a:extLst>
            <a:ext uri="{FF2B5EF4-FFF2-40B4-BE49-F238E27FC236}">
              <a16:creationId xmlns:a16="http://schemas.microsoft.com/office/drawing/2014/main" id="{00000000-0008-0000-0E00-0000C3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76" name="image3.png">
          <a:extLst>
            <a:ext uri="{FF2B5EF4-FFF2-40B4-BE49-F238E27FC236}">
              <a16:creationId xmlns:a16="http://schemas.microsoft.com/office/drawing/2014/main" id="{00000000-0008-0000-0E00-0000C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77" name="image3.png">
          <a:extLst>
            <a:ext uri="{FF2B5EF4-FFF2-40B4-BE49-F238E27FC236}">
              <a16:creationId xmlns:a16="http://schemas.microsoft.com/office/drawing/2014/main" id="{00000000-0008-0000-0E00-0000C5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78" name="image3.png">
          <a:extLst>
            <a:ext uri="{FF2B5EF4-FFF2-40B4-BE49-F238E27FC236}">
              <a16:creationId xmlns:a16="http://schemas.microsoft.com/office/drawing/2014/main" id="{00000000-0008-0000-0E00-0000C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79" name="image3.png">
          <a:extLst>
            <a:ext uri="{FF2B5EF4-FFF2-40B4-BE49-F238E27FC236}">
              <a16:creationId xmlns:a16="http://schemas.microsoft.com/office/drawing/2014/main" id="{00000000-0008-0000-0E00-0000C7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80" name="image3.png">
          <a:extLst>
            <a:ext uri="{FF2B5EF4-FFF2-40B4-BE49-F238E27FC236}">
              <a16:creationId xmlns:a16="http://schemas.microsoft.com/office/drawing/2014/main" id="{00000000-0008-0000-0E00-0000C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81" name="image3.png">
          <a:extLst>
            <a:ext uri="{FF2B5EF4-FFF2-40B4-BE49-F238E27FC236}">
              <a16:creationId xmlns:a16="http://schemas.microsoft.com/office/drawing/2014/main" id="{00000000-0008-0000-0E00-0000C9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82" name="image3.png">
          <a:extLst>
            <a:ext uri="{FF2B5EF4-FFF2-40B4-BE49-F238E27FC236}">
              <a16:creationId xmlns:a16="http://schemas.microsoft.com/office/drawing/2014/main" id="{00000000-0008-0000-0E00-0000C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83" name="image3.png">
          <a:extLst>
            <a:ext uri="{FF2B5EF4-FFF2-40B4-BE49-F238E27FC236}">
              <a16:creationId xmlns:a16="http://schemas.microsoft.com/office/drawing/2014/main" id="{00000000-0008-0000-0E00-0000CB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84" name="image3.png">
          <a:extLst>
            <a:ext uri="{FF2B5EF4-FFF2-40B4-BE49-F238E27FC236}">
              <a16:creationId xmlns:a16="http://schemas.microsoft.com/office/drawing/2014/main" id="{00000000-0008-0000-0E00-0000C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85" name="image3.png">
          <a:extLst>
            <a:ext uri="{FF2B5EF4-FFF2-40B4-BE49-F238E27FC236}">
              <a16:creationId xmlns:a16="http://schemas.microsoft.com/office/drawing/2014/main" id="{00000000-0008-0000-0E00-0000CD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86" name="image3.png">
          <a:extLst>
            <a:ext uri="{FF2B5EF4-FFF2-40B4-BE49-F238E27FC236}">
              <a16:creationId xmlns:a16="http://schemas.microsoft.com/office/drawing/2014/main" id="{00000000-0008-0000-0E00-0000C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87" name="image3.png">
          <a:extLst>
            <a:ext uri="{FF2B5EF4-FFF2-40B4-BE49-F238E27FC236}">
              <a16:creationId xmlns:a16="http://schemas.microsoft.com/office/drawing/2014/main" id="{00000000-0008-0000-0E00-0000CF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88" name="image3.png">
          <a:extLst>
            <a:ext uri="{FF2B5EF4-FFF2-40B4-BE49-F238E27FC236}">
              <a16:creationId xmlns:a16="http://schemas.microsoft.com/office/drawing/2014/main" id="{00000000-0008-0000-0E00-0000D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89" name="image3.png">
          <a:extLst>
            <a:ext uri="{FF2B5EF4-FFF2-40B4-BE49-F238E27FC236}">
              <a16:creationId xmlns:a16="http://schemas.microsoft.com/office/drawing/2014/main" id="{00000000-0008-0000-0E00-0000D1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90" name="image3.png">
          <a:extLst>
            <a:ext uri="{FF2B5EF4-FFF2-40B4-BE49-F238E27FC236}">
              <a16:creationId xmlns:a16="http://schemas.microsoft.com/office/drawing/2014/main" id="{00000000-0008-0000-0E00-0000D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91" name="image3.png">
          <a:extLst>
            <a:ext uri="{FF2B5EF4-FFF2-40B4-BE49-F238E27FC236}">
              <a16:creationId xmlns:a16="http://schemas.microsoft.com/office/drawing/2014/main" id="{00000000-0008-0000-0E00-0000D3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92" name="image3.png">
          <a:extLst>
            <a:ext uri="{FF2B5EF4-FFF2-40B4-BE49-F238E27FC236}">
              <a16:creationId xmlns:a16="http://schemas.microsoft.com/office/drawing/2014/main" id="{00000000-0008-0000-0E00-0000D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93" name="image3.png">
          <a:extLst>
            <a:ext uri="{FF2B5EF4-FFF2-40B4-BE49-F238E27FC236}">
              <a16:creationId xmlns:a16="http://schemas.microsoft.com/office/drawing/2014/main" id="{00000000-0008-0000-0E00-0000D5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94" name="image3.png">
          <a:extLst>
            <a:ext uri="{FF2B5EF4-FFF2-40B4-BE49-F238E27FC236}">
              <a16:creationId xmlns:a16="http://schemas.microsoft.com/office/drawing/2014/main" id="{00000000-0008-0000-0E00-0000D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95" name="image3.png">
          <a:extLst>
            <a:ext uri="{FF2B5EF4-FFF2-40B4-BE49-F238E27FC236}">
              <a16:creationId xmlns:a16="http://schemas.microsoft.com/office/drawing/2014/main" id="{00000000-0008-0000-0E00-0000D7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96" name="image3.png">
          <a:extLst>
            <a:ext uri="{FF2B5EF4-FFF2-40B4-BE49-F238E27FC236}">
              <a16:creationId xmlns:a16="http://schemas.microsoft.com/office/drawing/2014/main" id="{00000000-0008-0000-0E00-0000D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97" name="image3.png">
          <a:extLst>
            <a:ext uri="{FF2B5EF4-FFF2-40B4-BE49-F238E27FC236}">
              <a16:creationId xmlns:a16="http://schemas.microsoft.com/office/drawing/2014/main" id="{00000000-0008-0000-0E00-0000D9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98" name="image3.png">
          <a:extLst>
            <a:ext uri="{FF2B5EF4-FFF2-40B4-BE49-F238E27FC236}">
              <a16:creationId xmlns:a16="http://schemas.microsoft.com/office/drawing/2014/main" id="{00000000-0008-0000-0E00-0000D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99" name="image3.png">
          <a:extLst>
            <a:ext uri="{FF2B5EF4-FFF2-40B4-BE49-F238E27FC236}">
              <a16:creationId xmlns:a16="http://schemas.microsoft.com/office/drawing/2014/main" id="{00000000-0008-0000-0E00-0000DB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00" name="image3.png">
          <a:extLst>
            <a:ext uri="{FF2B5EF4-FFF2-40B4-BE49-F238E27FC236}">
              <a16:creationId xmlns:a16="http://schemas.microsoft.com/office/drawing/2014/main" id="{00000000-0008-0000-0E00-0000D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01" name="image3.png">
          <a:extLst>
            <a:ext uri="{FF2B5EF4-FFF2-40B4-BE49-F238E27FC236}">
              <a16:creationId xmlns:a16="http://schemas.microsoft.com/office/drawing/2014/main" id="{00000000-0008-0000-0E00-0000DD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02" name="image3.png">
          <a:extLst>
            <a:ext uri="{FF2B5EF4-FFF2-40B4-BE49-F238E27FC236}">
              <a16:creationId xmlns:a16="http://schemas.microsoft.com/office/drawing/2014/main" id="{00000000-0008-0000-0E00-0000D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03" name="image3.png">
          <a:extLst>
            <a:ext uri="{FF2B5EF4-FFF2-40B4-BE49-F238E27FC236}">
              <a16:creationId xmlns:a16="http://schemas.microsoft.com/office/drawing/2014/main" id="{00000000-0008-0000-0E00-0000DF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04" name="image3.png">
          <a:extLst>
            <a:ext uri="{FF2B5EF4-FFF2-40B4-BE49-F238E27FC236}">
              <a16:creationId xmlns:a16="http://schemas.microsoft.com/office/drawing/2014/main" id="{00000000-0008-0000-0E00-0000E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05" name="image3.png">
          <a:extLst>
            <a:ext uri="{FF2B5EF4-FFF2-40B4-BE49-F238E27FC236}">
              <a16:creationId xmlns:a16="http://schemas.microsoft.com/office/drawing/2014/main" id="{00000000-0008-0000-0E00-0000E1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06" name="image3.png">
          <a:extLst>
            <a:ext uri="{FF2B5EF4-FFF2-40B4-BE49-F238E27FC236}">
              <a16:creationId xmlns:a16="http://schemas.microsoft.com/office/drawing/2014/main" id="{00000000-0008-0000-0E00-0000E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07" name="image3.png">
          <a:extLst>
            <a:ext uri="{FF2B5EF4-FFF2-40B4-BE49-F238E27FC236}">
              <a16:creationId xmlns:a16="http://schemas.microsoft.com/office/drawing/2014/main" id="{00000000-0008-0000-0E00-0000E3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08" name="image3.png">
          <a:extLst>
            <a:ext uri="{FF2B5EF4-FFF2-40B4-BE49-F238E27FC236}">
              <a16:creationId xmlns:a16="http://schemas.microsoft.com/office/drawing/2014/main" id="{00000000-0008-0000-0E00-0000E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09" name="image3.png">
          <a:extLst>
            <a:ext uri="{FF2B5EF4-FFF2-40B4-BE49-F238E27FC236}">
              <a16:creationId xmlns:a16="http://schemas.microsoft.com/office/drawing/2014/main" id="{00000000-0008-0000-0E00-0000E5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10" name="image3.png">
          <a:extLst>
            <a:ext uri="{FF2B5EF4-FFF2-40B4-BE49-F238E27FC236}">
              <a16:creationId xmlns:a16="http://schemas.microsoft.com/office/drawing/2014/main" id="{00000000-0008-0000-0E00-0000E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11" name="image3.png">
          <a:extLst>
            <a:ext uri="{FF2B5EF4-FFF2-40B4-BE49-F238E27FC236}">
              <a16:creationId xmlns:a16="http://schemas.microsoft.com/office/drawing/2014/main" id="{00000000-0008-0000-0E00-0000E7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12" name="image3.png">
          <a:extLst>
            <a:ext uri="{FF2B5EF4-FFF2-40B4-BE49-F238E27FC236}">
              <a16:creationId xmlns:a16="http://schemas.microsoft.com/office/drawing/2014/main" id="{00000000-0008-0000-0E00-0000E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13" name="image3.png">
          <a:extLst>
            <a:ext uri="{FF2B5EF4-FFF2-40B4-BE49-F238E27FC236}">
              <a16:creationId xmlns:a16="http://schemas.microsoft.com/office/drawing/2014/main" id="{00000000-0008-0000-0E00-0000E9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14" name="image3.png">
          <a:extLst>
            <a:ext uri="{FF2B5EF4-FFF2-40B4-BE49-F238E27FC236}">
              <a16:creationId xmlns:a16="http://schemas.microsoft.com/office/drawing/2014/main" id="{00000000-0008-0000-0E00-0000E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15" name="image3.png">
          <a:extLst>
            <a:ext uri="{FF2B5EF4-FFF2-40B4-BE49-F238E27FC236}">
              <a16:creationId xmlns:a16="http://schemas.microsoft.com/office/drawing/2014/main" id="{00000000-0008-0000-0E00-0000EB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16" name="image3.png">
          <a:extLst>
            <a:ext uri="{FF2B5EF4-FFF2-40B4-BE49-F238E27FC236}">
              <a16:creationId xmlns:a16="http://schemas.microsoft.com/office/drawing/2014/main" id="{00000000-0008-0000-0E00-0000E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17" name="image3.png">
          <a:extLst>
            <a:ext uri="{FF2B5EF4-FFF2-40B4-BE49-F238E27FC236}">
              <a16:creationId xmlns:a16="http://schemas.microsoft.com/office/drawing/2014/main" id="{00000000-0008-0000-0E00-0000ED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18" name="image3.png">
          <a:extLst>
            <a:ext uri="{FF2B5EF4-FFF2-40B4-BE49-F238E27FC236}">
              <a16:creationId xmlns:a16="http://schemas.microsoft.com/office/drawing/2014/main" id="{00000000-0008-0000-0E00-0000E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19" name="image3.png">
          <a:extLst>
            <a:ext uri="{FF2B5EF4-FFF2-40B4-BE49-F238E27FC236}">
              <a16:creationId xmlns:a16="http://schemas.microsoft.com/office/drawing/2014/main" id="{00000000-0008-0000-0E00-0000EF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20" name="image3.png">
          <a:extLst>
            <a:ext uri="{FF2B5EF4-FFF2-40B4-BE49-F238E27FC236}">
              <a16:creationId xmlns:a16="http://schemas.microsoft.com/office/drawing/2014/main" id="{00000000-0008-0000-0E00-0000F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21" name="image3.png">
          <a:extLst>
            <a:ext uri="{FF2B5EF4-FFF2-40B4-BE49-F238E27FC236}">
              <a16:creationId xmlns:a16="http://schemas.microsoft.com/office/drawing/2014/main" id="{00000000-0008-0000-0E00-0000F1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22" name="image3.png">
          <a:extLst>
            <a:ext uri="{FF2B5EF4-FFF2-40B4-BE49-F238E27FC236}">
              <a16:creationId xmlns:a16="http://schemas.microsoft.com/office/drawing/2014/main" id="{00000000-0008-0000-0E00-0000F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23" name="image3.png">
          <a:extLst>
            <a:ext uri="{FF2B5EF4-FFF2-40B4-BE49-F238E27FC236}">
              <a16:creationId xmlns:a16="http://schemas.microsoft.com/office/drawing/2014/main" id="{00000000-0008-0000-0E00-0000F3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24" name="image3.png">
          <a:extLst>
            <a:ext uri="{FF2B5EF4-FFF2-40B4-BE49-F238E27FC236}">
              <a16:creationId xmlns:a16="http://schemas.microsoft.com/office/drawing/2014/main" id="{00000000-0008-0000-0E00-0000F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25" name="image3.png">
          <a:extLst>
            <a:ext uri="{FF2B5EF4-FFF2-40B4-BE49-F238E27FC236}">
              <a16:creationId xmlns:a16="http://schemas.microsoft.com/office/drawing/2014/main" id="{00000000-0008-0000-0E00-0000F5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26" name="image3.png">
          <a:extLst>
            <a:ext uri="{FF2B5EF4-FFF2-40B4-BE49-F238E27FC236}">
              <a16:creationId xmlns:a16="http://schemas.microsoft.com/office/drawing/2014/main" id="{00000000-0008-0000-0E00-0000F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27" name="image3.png">
          <a:extLst>
            <a:ext uri="{FF2B5EF4-FFF2-40B4-BE49-F238E27FC236}">
              <a16:creationId xmlns:a16="http://schemas.microsoft.com/office/drawing/2014/main" id="{00000000-0008-0000-0E00-0000F7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28" name="image3.png">
          <a:extLst>
            <a:ext uri="{FF2B5EF4-FFF2-40B4-BE49-F238E27FC236}">
              <a16:creationId xmlns:a16="http://schemas.microsoft.com/office/drawing/2014/main" id="{00000000-0008-0000-0E00-0000F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29" name="image3.png">
          <a:extLst>
            <a:ext uri="{FF2B5EF4-FFF2-40B4-BE49-F238E27FC236}">
              <a16:creationId xmlns:a16="http://schemas.microsoft.com/office/drawing/2014/main" id="{00000000-0008-0000-0E00-0000F9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30" name="image3.png">
          <a:extLst>
            <a:ext uri="{FF2B5EF4-FFF2-40B4-BE49-F238E27FC236}">
              <a16:creationId xmlns:a16="http://schemas.microsoft.com/office/drawing/2014/main" id="{00000000-0008-0000-0E00-0000F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31" name="image3.png">
          <a:extLst>
            <a:ext uri="{FF2B5EF4-FFF2-40B4-BE49-F238E27FC236}">
              <a16:creationId xmlns:a16="http://schemas.microsoft.com/office/drawing/2014/main" id="{00000000-0008-0000-0E00-0000FB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32" name="image3.png">
          <a:extLst>
            <a:ext uri="{FF2B5EF4-FFF2-40B4-BE49-F238E27FC236}">
              <a16:creationId xmlns:a16="http://schemas.microsoft.com/office/drawing/2014/main" id="{00000000-0008-0000-0E00-0000F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33" name="image3.png">
          <a:extLst>
            <a:ext uri="{FF2B5EF4-FFF2-40B4-BE49-F238E27FC236}">
              <a16:creationId xmlns:a16="http://schemas.microsoft.com/office/drawing/2014/main" id="{00000000-0008-0000-0E00-0000FD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34" name="image3.png">
          <a:extLst>
            <a:ext uri="{FF2B5EF4-FFF2-40B4-BE49-F238E27FC236}">
              <a16:creationId xmlns:a16="http://schemas.microsoft.com/office/drawing/2014/main" id="{00000000-0008-0000-0E00-0000F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35" name="image3.png">
          <a:extLst>
            <a:ext uri="{FF2B5EF4-FFF2-40B4-BE49-F238E27FC236}">
              <a16:creationId xmlns:a16="http://schemas.microsoft.com/office/drawing/2014/main" id="{00000000-0008-0000-0E00-0000FF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36" name="image3.png">
          <a:extLst>
            <a:ext uri="{FF2B5EF4-FFF2-40B4-BE49-F238E27FC236}">
              <a16:creationId xmlns:a16="http://schemas.microsoft.com/office/drawing/2014/main" id="{00000000-0008-0000-0E00-00000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37" name="image3.png">
          <a:extLst>
            <a:ext uri="{FF2B5EF4-FFF2-40B4-BE49-F238E27FC236}">
              <a16:creationId xmlns:a16="http://schemas.microsoft.com/office/drawing/2014/main" id="{00000000-0008-0000-0E00-000001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538" name="image3.png">
          <a:extLst>
            <a:ext uri="{FF2B5EF4-FFF2-40B4-BE49-F238E27FC236}">
              <a16:creationId xmlns:a16="http://schemas.microsoft.com/office/drawing/2014/main" id="{00000000-0008-0000-0E00-00000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39" name="image3.png">
          <a:extLst>
            <a:ext uri="{FF2B5EF4-FFF2-40B4-BE49-F238E27FC236}">
              <a16:creationId xmlns:a16="http://schemas.microsoft.com/office/drawing/2014/main" id="{00000000-0008-0000-0E00-000003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40" name="image3.png">
          <a:extLst>
            <a:ext uri="{FF2B5EF4-FFF2-40B4-BE49-F238E27FC236}">
              <a16:creationId xmlns:a16="http://schemas.microsoft.com/office/drawing/2014/main" id="{00000000-0008-0000-0E00-00000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41" name="image3.png">
          <a:extLst>
            <a:ext uri="{FF2B5EF4-FFF2-40B4-BE49-F238E27FC236}">
              <a16:creationId xmlns:a16="http://schemas.microsoft.com/office/drawing/2014/main" id="{00000000-0008-0000-0E00-000005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542" name="image3.png">
          <a:extLst>
            <a:ext uri="{FF2B5EF4-FFF2-40B4-BE49-F238E27FC236}">
              <a16:creationId xmlns:a16="http://schemas.microsoft.com/office/drawing/2014/main" id="{00000000-0008-0000-0E00-00000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43" name="image3.png">
          <a:extLst>
            <a:ext uri="{FF2B5EF4-FFF2-40B4-BE49-F238E27FC236}">
              <a16:creationId xmlns:a16="http://schemas.microsoft.com/office/drawing/2014/main" id="{00000000-0008-0000-0E00-000007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44" name="image3.png">
          <a:extLst>
            <a:ext uri="{FF2B5EF4-FFF2-40B4-BE49-F238E27FC236}">
              <a16:creationId xmlns:a16="http://schemas.microsoft.com/office/drawing/2014/main" id="{00000000-0008-0000-0E00-00000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45" name="image3.png">
          <a:extLst>
            <a:ext uri="{FF2B5EF4-FFF2-40B4-BE49-F238E27FC236}">
              <a16:creationId xmlns:a16="http://schemas.microsoft.com/office/drawing/2014/main" id="{00000000-0008-0000-0E00-000009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546" name="image3.png">
          <a:extLst>
            <a:ext uri="{FF2B5EF4-FFF2-40B4-BE49-F238E27FC236}">
              <a16:creationId xmlns:a16="http://schemas.microsoft.com/office/drawing/2014/main" id="{00000000-0008-0000-0E00-00000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47" name="image3.png">
          <a:extLst>
            <a:ext uri="{FF2B5EF4-FFF2-40B4-BE49-F238E27FC236}">
              <a16:creationId xmlns:a16="http://schemas.microsoft.com/office/drawing/2014/main" id="{00000000-0008-0000-0E00-00000B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48" name="image3.png">
          <a:extLst>
            <a:ext uri="{FF2B5EF4-FFF2-40B4-BE49-F238E27FC236}">
              <a16:creationId xmlns:a16="http://schemas.microsoft.com/office/drawing/2014/main" id="{00000000-0008-0000-0E00-00000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49" name="image3.png">
          <a:extLst>
            <a:ext uri="{FF2B5EF4-FFF2-40B4-BE49-F238E27FC236}">
              <a16:creationId xmlns:a16="http://schemas.microsoft.com/office/drawing/2014/main" id="{00000000-0008-0000-0E00-00000D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550" name="image3.png">
          <a:extLst>
            <a:ext uri="{FF2B5EF4-FFF2-40B4-BE49-F238E27FC236}">
              <a16:creationId xmlns:a16="http://schemas.microsoft.com/office/drawing/2014/main" id="{00000000-0008-0000-0E00-00000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51" name="image3.png">
          <a:extLst>
            <a:ext uri="{FF2B5EF4-FFF2-40B4-BE49-F238E27FC236}">
              <a16:creationId xmlns:a16="http://schemas.microsoft.com/office/drawing/2014/main" id="{00000000-0008-0000-0E00-00000F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52" name="image3.png">
          <a:extLst>
            <a:ext uri="{FF2B5EF4-FFF2-40B4-BE49-F238E27FC236}">
              <a16:creationId xmlns:a16="http://schemas.microsoft.com/office/drawing/2014/main" id="{00000000-0008-0000-0E00-00001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53" name="image3.png">
          <a:extLst>
            <a:ext uri="{FF2B5EF4-FFF2-40B4-BE49-F238E27FC236}">
              <a16:creationId xmlns:a16="http://schemas.microsoft.com/office/drawing/2014/main" id="{00000000-0008-0000-0E00-000011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54" name="image3.png">
          <a:extLst>
            <a:ext uri="{FF2B5EF4-FFF2-40B4-BE49-F238E27FC236}">
              <a16:creationId xmlns:a16="http://schemas.microsoft.com/office/drawing/2014/main" id="{00000000-0008-0000-0E00-00001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55" name="image3.png">
          <a:extLst>
            <a:ext uri="{FF2B5EF4-FFF2-40B4-BE49-F238E27FC236}">
              <a16:creationId xmlns:a16="http://schemas.microsoft.com/office/drawing/2014/main" id="{00000000-0008-0000-0E00-000013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56" name="image3.png">
          <a:extLst>
            <a:ext uri="{FF2B5EF4-FFF2-40B4-BE49-F238E27FC236}">
              <a16:creationId xmlns:a16="http://schemas.microsoft.com/office/drawing/2014/main" id="{00000000-0008-0000-0E00-00001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57" name="image3.png">
          <a:extLst>
            <a:ext uri="{FF2B5EF4-FFF2-40B4-BE49-F238E27FC236}">
              <a16:creationId xmlns:a16="http://schemas.microsoft.com/office/drawing/2014/main" id="{00000000-0008-0000-0E00-000015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58" name="image3.png">
          <a:extLst>
            <a:ext uri="{FF2B5EF4-FFF2-40B4-BE49-F238E27FC236}">
              <a16:creationId xmlns:a16="http://schemas.microsoft.com/office/drawing/2014/main" id="{00000000-0008-0000-0E00-00001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59" name="image3.png">
          <a:extLst>
            <a:ext uri="{FF2B5EF4-FFF2-40B4-BE49-F238E27FC236}">
              <a16:creationId xmlns:a16="http://schemas.microsoft.com/office/drawing/2014/main" id="{00000000-0008-0000-0E00-000017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60" name="image3.png">
          <a:extLst>
            <a:ext uri="{FF2B5EF4-FFF2-40B4-BE49-F238E27FC236}">
              <a16:creationId xmlns:a16="http://schemas.microsoft.com/office/drawing/2014/main" id="{00000000-0008-0000-0E00-00001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61" name="image3.png">
          <a:extLst>
            <a:ext uri="{FF2B5EF4-FFF2-40B4-BE49-F238E27FC236}">
              <a16:creationId xmlns:a16="http://schemas.microsoft.com/office/drawing/2014/main" id="{00000000-0008-0000-0E00-000019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62" name="image3.png">
          <a:extLst>
            <a:ext uri="{FF2B5EF4-FFF2-40B4-BE49-F238E27FC236}">
              <a16:creationId xmlns:a16="http://schemas.microsoft.com/office/drawing/2014/main" id="{00000000-0008-0000-0E00-00001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63" name="image3.png">
          <a:extLst>
            <a:ext uri="{FF2B5EF4-FFF2-40B4-BE49-F238E27FC236}">
              <a16:creationId xmlns:a16="http://schemas.microsoft.com/office/drawing/2014/main" id="{00000000-0008-0000-0E00-00001B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64" name="image3.png">
          <a:extLst>
            <a:ext uri="{FF2B5EF4-FFF2-40B4-BE49-F238E27FC236}">
              <a16:creationId xmlns:a16="http://schemas.microsoft.com/office/drawing/2014/main" id="{00000000-0008-0000-0E00-00001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65" name="image3.png">
          <a:extLst>
            <a:ext uri="{FF2B5EF4-FFF2-40B4-BE49-F238E27FC236}">
              <a16:creationId xmlns:a16="http://schemas.microsoft.com/office/drawing/2014/main" id="{00000000-0008-0000-0E00-00001D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66" name="image3.png">
          <a:extLst>
            <a:ext uri="{FF2B5EF4-FFF2-40B4-BE49-F238E27FC236}">
              <a16:creationId xmlns:a16="http://schemas.microsoft.com/office/drawing/2014/main" id="{00000000-0008-0000-0E00-00001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67" name="image3.png">
          <a:extLst>
            <a:ext uri="{FF2B5EF4-FFF2-40B4-BE49-F238E27FC236}">
              <a16:creationId xmlns:a16="http://schemas.microsoft.com/office/drawing/2014/main" id="{00000000-0008-0000-0E00-00001F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68" name="image3.png">
          <a:extLst>
            <a:ext uri="{FF2B5EF4-FFF2-40B4-BE49-F238E27FC236}">
              <a16:creationId xmlns:a16="http://schemas.microsoft.com/office/drawing/2014/main" id="{00000000-0008-0000-0E00-00002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69" name="image3.png">
          <a:extLst>
            <a:ext uri="{FF2B5EF4-FFF2-40B4-BE49-F238E27FC236}">
              <a16:creationId xmlns:a16="http://schemas.microsoft.com/office/drawing/2014/main" id="{00000000-0008-0000-0E00-000021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70" name="image3.png">
          <a:extLst>
            <a:ext uri="{FF2B5EF4-FFF2-40B4-BE49-F238E27FC236}">
              <a16:creationId xmlns:a16="http://schemas.microsoft.com/office/drawing/2014/main" id="{00000000-0008-0000-0E00-00002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71" name="image3.png">
          <a:extLst>
            <a:ext uri="{FF2B5EF4-FFF2-40B4-BE49-F238E27FC236}">
              <a16:creationId xmlns:a16="http://schemas.microsoft.com/office/drawing/2014/main" id="{00000000-0008-0000-0E00-000023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72" name="image3.png">
          <a:extLst>
            <a:ext uri="{FF2B5EF4-FFF2-40B4-BE49-F238E27FC236}">
              <a16:creationId xmlns:a16="http://schemas.microsoft.com/office/drawing/2014/main" id="{00000000-0008-0000-0E00-00002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73" name="image3.png">
          <a:extLst>
            <a:ext uri="{FF2B5EF4-FFF2-40B4-BE49-F238E27FC236}">
              <a16:creationId xmlns:a16="http://schemas.microsoft.com/office/drawing/2014/main" id="{00000000-0008-0000-0E00-000025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74" name="image3.png">
          <a:extLst>
            <a:ext uri="{FF2B5EF4-FFF2-40B4-BE49-F238E27FC236}">
              <a16:creationId xmlns:a16="http://schemas.microsoft.com/office/drawing/2014/main" id="{00000000-0008-0000-0E00-00002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75" name="image3.png">
          <a:extLst>
            <a:ext uri="{FF2B5EF4-FFF2-40B4-BE49-F238E27FC236}">
              <a16:creationId xmlns:a16="http://schemas.microsoft.com/office/drawing/2014/main" id="{00000000-0008-0000-0E00-000027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76" name="image3.png">
          <a:extLst>
            <a:ext uri="{FF2B5EF4-FFF2-40B4-BE49-F238E27FC236}">
              <a16:creationId xmlns:a16="http://schemas.microsoft.com/office/drawing/2014/main" id="{00000000-0008-0000-0E00-00002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77" name="image3.png">
          <a:extLst>
            <a:ext uri="{FF2B5EF4-FFF2-40B4-BE49-F238E27FC236}">
              <a16:creationId xmlns:a16="http://schemas.microsoft.com/office/drawing/2014/main" id="{00000000-0008-0000-0E00-000029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78" name="image3.png">
          <a:extLst>
            <a:ext uri="{FF2B5EF4-FFF2-40B4-BE49-F238E27FC236}">
              <a16:creationId xmlns:a16="http://schemas.microsoft.com/office/drawing/2014/main" id="{00000000-0008-0000-0E00-00002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79" name="image3.png">
          <a:extLst>
            <a:ext uri="{FF2B5EF4-FFF2-40B4-BE49-F238E27FC236}">
              <a16:creationId xmlns:a16="http://schemas.microsoft.com/office/drawing/2014/main" id="{00000000-0008-0000-0E00-00002B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80" name="image3.png">
          <a:extLst>
            <a:ext uri="{FF2B5EF4-FFF2-40B4-BE49-F238E27FC236}">
              <a16:creationId xmlns:a16="http://schemas.microsoft.com/office/drawing/2014/main" id="{00000000-0008-0000-0E00-00002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81" name="image3.png">
          <a:extLst>
            <a:ext uri="{FF2B5EF4-FFF2-40B4-BE49-F238E27FC236}">
              <a16:creationId xmlns:a16="http://schemas.microsoft.com/office/drawing/2014/main" id="{00000000-0008-0000-0E00-00002D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82" name="image3.png">
          <a:extLst>
            <a:ext uri="{FF2B5EF4-FFF2-40B4-BE49-F238E27FC236}">
              <a16:creationId xmlns:a16="http://schemas.microsoft.com/office/drawing/2014/main" id="{00000000-0008-0000-0E00-00002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83" name="image3.png">
          <a:extLst>
            <a:ext uri="{FF2B5EF4-FFF2-40B4-BE49-F238E27FC236}">
              <a16:creationId xmlns:a16="http://schemas.microsoft.com/office/drawing/2014/main" id="{00000000-0008-0000-0E00-00002F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84" name="image3.png">
          <a:extLst>
            <a:ext uri="{FF2B5EF4-FFF2-40B4-BE49-F238E27FC236}">
              <a16:creationId xmlns:a16="http://schemas.microsoft.com/office/drawing/2014/main" id="{00000000-0008-0000-0E00-00003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85" name="image3.png">
          <a:extLst>
            <a:ext uri="{FF2B5EF4-FFF2-40B4-BE49-F238E27FC236}">
              <a16:creationId xmlns:a16="http://schemas.microsoft.com/office/drawing/2014/main" id="{00000000-0008-0000-0E00-000031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86" name="image3.png">
          <a:extLst>
            <a:ext uri="{FF2B5EF4-FFF2-40B4-BE49-F238E27FC236}">
              <a16:creationId xmlns:a16="http://schemas.microsoft.com/office/drawing/2014/main" id="{00000000-0008-0000-0E00-00003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87" name="image3.png">
          <a:extLst>
            <a:ext uri="{FF2B5EF4-FFF2-40B4-BE49-F238E27FC236}">
              <a16:creationId xmlns:a16="http://schemas.microsoft.com/office/drawing/2014/main" id="{00000000-0008-0000-0E00-000033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88" name="image3.png">
          <a:extLst>
            <a:ext uri="{FF2B5EF4-FFF2-40B4-BE49-F238E27FC236}">
              <a16:creationId xmlns:a16="http://schemas.microsoft.com/office/drawing/2014/main" id="{00000000-0008-0000-0E00-00003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89" name="image3.png">
          <a:extLst>
            <a:ext uri="{FF2B5EF4-FFF2-40B4-BE49-F238E27FC236}">
              <a16:creationId xmlns:a16="http://schemas.microsoft.com/office/drawing/2014/main" id="{00000000-0008-0000-0E00-000035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90" name="image3.png">
          <a:extLst>
            <a:ext uri="{FF2B5EF4-FFF2-40B4-BE49-F238E27FC236}">
              <a16:creationId xmlns:a16="http://schemas.microsoft.com/office/drawing/2014/main" id="{00000000-0008-0000-0E00-00003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91" name="image3.png">
          <a:extLst>
            <a:ext uri="{FF2B5EF4-FFF2-40B4-BE49-F238E27FC236}">
              <a16:creationId xmlns:a16="http://schemas.microsoft.com/office/drawing/2014/main" id="{00000000-0008-0000-0E00-000037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92" name="image3.png">
          <a:extLst>
            <a:ext uri="{FF2B5EF4-FFF2-40B4-BE49-F238E27FC236}">
              <a16:creationId xmlns:a16="http://schemas.microsoft.com/office/drawing/2014/main" id="{00000000-0008-0000-0E00-00003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93" name="image3.png">
          <a:extLst>
            <a:ext uri="{FF2B5EF4-FFF2-40B4-BE49-F238E27FC236}">
              <a16:creationId xmlns:a16="http://schemas.microsoft.com/office/drawing/2014/main" id="{00000000-0008-0000-0E00-000039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94" name="image3.png">
          <a:extLst>
            <a:ext uri="{FF2B5EF4-FFF2-40B4-BE49-F238E27FC236}">
              <a16:creationId xmlns:a16="http://schemas.microsoft.com/office/drawing/2014/main" id="{00000000-0008-0000-0E00-00003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95" name="image3.png">
          <a:extLst>
            <a:ext uri="{FF2B5EF4-FFF2-40B4-BE49-F238E27FC236}">
              <a16:creationId xmlns:a16="http://schemas.microsoft.com/office/drawing/2014/main" id="{00000000-0008-0000-0E00-00003B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96" name="image3.png">
          <a:extLst>
            <a:ext uri="{FF2B5EF4-FFF2-40B4-BE49-F238E27FC236}">
              <a16:creationId xmlns:a16="http://schemas.microsoft.com/office/drawing/2014/main" id="{00000000-0008-0000-0E00-00003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97" name="image3.png">
          <a:extLst>
            <a:ext uri="{FF2B5EF4-FFF2-40B4-BE49-F238E27FC236}">
              <a16:creationId xmlns:a16="http://schemas.microsoft.com/office/drawing/2014/main" id="{00000000-0008-0000-0E00-00003D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98" name="image3.png">
          <a:extLst>
            <a:ext uri="{FF2B5EF4-FFF2-40B4-BE49-F238E27FC236}">
              <a16:creationId xmlns:a16="http://schemas.microsoft.com/office/drawing/2014/main" id="{00000000-0008-0000-0E00-00003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99" name="image3.png">
          <a:extLst>
            <a:ext uri="{FF2B5EF4-FFF2-40B4-BE49-F238E27FC236}">
              <a16:creationId xmlns:a16="http://schemas.microsoft.com/office/drawing/2014/main" id="{00000000-0008-0000-0E00-00003F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600" name="image3.png">
          <a:extLst>
            <a:ext uri="{FF2B5EF4-FFF2-40B4-BE49-F238E27FC236}">
              <a16:creationId xmlns:a16="http://schemas.microsoft.com/office/drawing/2014/main" id="{00000000-0008-0000-0E00-00004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601" name="image3.png">
          <a:extLst>
            <a:ext uri="{FF2B5EF4-FFF2-40B4-BE49-F238E27FC236}">
              <a16:creationId xmlns:a16="http://schemas.microsoft.com/office/drawing/2014/main" id="{00000000-0008-0000-0E00-000041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602" name="image3.png">
          <a:extLst>
            <a:ext uri="{FF2B5EF4-FFF2-40B4-BE49-F238E27FC236}">
              <a16:creationId xmlns:a16="http://schemas.microsoft.com/office/drawing/2014/main" id="{00000000-0008-0000-0E00-00004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603" name="image3.png">
          <a:extLst>
            <a:ext uri="{FF2B5EF4-FFF2-40B4-BE49-F238E27FC236}">
              <a16:creationId xmlns:a16="http://schemas.microsoft.com/office/drawing/2014/main" id="{00000000-0008-0000-0E00-000043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604" name="image3.png">
          <a:extLst>
            <a:ext uri="{FF2B5EF4-FFF2-40B4-BE49-F238E27FC236}">
              <a16:creationId xmlns:a16="http://schemas.microsoft.com/office/drawing/2014/main" id="{00000000-0008-0000-0E00-00004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605" name="image3.png">
          <a:extLst>
            <a:ext uri="{FF2B5EF4-FFF2-40B4-BE49-F238E27FC236}">
              <a16:creationId xmlns:a16="http://schemas.microsoft.com/office/drawing/2014/main" id="{00000000-0008-0000-0E00-000045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606" name="image3.png">
          <a:extLst>
            <a:ext uri="{FF2B5EF4-FFF2-40B4-BE49-F238E27FC236}">
              <a16:creationId xmlns:a16="http://schemas.microsoft.com/office/drawing/2014/main" id="{00000000-0008-0000-0E00-00004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607" name="image3.png">
          <a:extLst>
            <a:ext uri="{FF2B5EF4-FFF2-40B4-BE49-F238E27FC236}">
              <a16:creationId xmlns:a16="http://schemas.microsoft.com/office/drawing/2014/main" id="{00000000-0008-0000-0E00-000047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608" name="image3.png">
          <a:extLst>
            <a:ext uri="{FF2B5EF4-FFF2-40B4-BE49-F238E27FC236}">
              <a16:creationId xmlns:a16="http://schemas.microsoft.com/office/drawing/2014/main" id="{00000000-0008-0000-0E00-00004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609" name="image3.png">
          <a:extLst>
            <a:ext uri="{FF2B5EF4-FFF2-40B4-BE49-F238E27FC236}">
              <a16:creationId xmlns:a16="http://schemas.microsoft.com/office/drawing/2014/main" id="{00000000-0008-0000-0E00-000049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610" name="image3.png">
          <a:extLst>
            <a:ext uri="{FF2B5EF4-FFF2-40B4-BE49-F238E27FC236}">
              <a16:creationId xmlns:a16="http://schemas.microsoft.com/office/drawing/2014/main" id="{00000000-0008-0000-0E00-00004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611" name="image3.png">
          <a:extLst>
            <a:ext uri="{FF2B5EF4-FFF2-40B4-BE49-F238E27FC236}">
              <a16:creationId xmlns:a16="http://schemas.microsoft.com/office/drawing/2014/main" id="{00000000-0008-0000-0E00-00004B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612" name="image3.png">
          <a:extLst>
            <a:ext uri="{FF2B5EF4-FFF2-40B4-BE49-F238E27FC236}">
              <a16:creationId xmlns:a16="http://schemas.microsoft.com/office/drawing/2014/main" id="{00000000-0008-0000-0E00-00004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613" name="image3.png">
          <a:extLst>
            <a:ext uri="{FF2B5EF4-FFF2-40B4-BE49-F238E27FC236}">
              <a16:creationId xmlns:a16="http://schemas.microsoft.com/office/drawing/2014/main" id="{00000000-0008-0000-0E00-00004D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614" name="image3.png">
          <a:extLst>
            <a:ext uri="{FF2B5EF4-FFF2-40B4-BE49-F238E27FC236}">
              <a16:creationId xmlns:a16="http://schemas.microsoft.com/office/drawing/2014/main" id="{00000000-0008-0000-0E00-00004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615" name="image3.png">
          <a:extLst>
            <a:ext uri="{FF2B5EF4-FFF2-40B4-BE49-F238E27FC236}">
              <a16:creationId xmlns:a16="http://schemas.microsoft.com/office/drawing/2014/main" id="{00000000-0008-0000-0E00-00004F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616" name="image3.png">
          <a:extLst>
            <a:ext uri="{FF2B5EF4-FFF2-40B4-BE49-F238E27FC236}">
              <a16:creationId xmlns:a16="http://schemas.microsoft.com/office/drawing/2014/main" id="{00000000-0008-0000-0E00-00005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617" name="image3.png">
          <a:extLst>
            <a:ext uri="{FF2B5EF4-FFF2-40B4-BE49-F238E27FC236}">
              <a16:creationId xmlns:a16="http://schemas.microsoft.com/office/drawing/2014/main" id="{00000000-0008-0000-0E00-000051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618" name="image3.png">
          <a:extLst>
            <a:ext uri="{FF2B5EF4-FFF2-40B4-BE49-F238E27FC236}">
              <a16:creationId xmlns:a16="http://schemas.microsoft.com/office/drawing/2014/main" id="{00000000-0008-0000-0E00-00005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619" name="image3.png">
          <a:extLst>
            <a:ext uri="{FF2B5EF4-FFF2-40B4-BE49-F238E27FC236}">
              <a16:creationId xmlns:a16="http://schemas.microsoft.com/office/drawing/2014/main" id="{00000000-0008-0000-0E00-000053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620" name="image3.png">
          <a:extLst>
            <a:ext uri="{FF2B5EF4-FFF2-40B4-BE49-F238E27FC236}">
              <a16:creationId xmlns:a16="http://schemas.microsoft.com/office/drawing/2014/main" id="{00000000-0008-0000-0E00-00005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621" name="image3.png">
          <a:extLst>
            <a:ext uri="{FF2B5EF4-FFF2-40B4-BE49-F238E27FC236}">
              <a16:creationId xmlns:a16="http://schemas.microsoft.com/office/drawing/2014/main" id="{00000000-0008-0000-0E00-000055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622" name="image3.png">
          <a:extLst>
            <a:ext uri="{FF2B5EF4-FFF2-40B4-BE49-F238E27FC236}">
              <a16:creationId xmlns:a16="http://schemas.microsoft.com/office/drawing/2014/main" id="{00000000-0008-0000-0E00-00005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623" name="image3.png">
          <a:extLst>
            <a:ext uri="{FF2B5EF4-FFF2-40B4-BE49-F238E27FC236}">
              <a16:creationId xmlns:a16="http://schemas.microsoft.com/office/drawing/2014/main" id="{00000000-0008-0000-0E00-000057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624" name="image3.png">
          <a:extLst>
            <a:ext uri="{FF2B5EF4-FFF2-40B4-BE49-F238E27FC236}">
              <a16:creationId xmlns:a16="http://schemas.microsoft.com/office/drawing/2014/main" id="{00000000-0008-0000-0E00-00005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625" name="image3.png">
          <a:extLst>
            <a:ext uri="{FF2B5EF4-FFF2-40B4-BE49-F238E27FC236}">
              <a16:creationId xmlns:a16="http://schemas.microsoft.com/office/drawing/2014/main" id="{00000000-0008-0000-0E00-000059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28650"/>
    <xdr:pic>
      <xdr:nvPicPr>
        <xdr:cNvPr id="1626" name="image3.png">
          <a:extLst>
            <a:ext uri="{FF2B5EF4-FFF2-40B4-BE49-F238E27FC236}">
              <a16:creationId xmlns:a16="http://schemas.microsoft.com/office/drawing/2014/main" id="{00000000-0008-0000-0E00-00005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1627" name="image3.png">
          <a:extLst>
            <a:ext uri="{FF2B5EF4-FFF2-40B4-BE49-F238E27FC236}">
              <a16:creationId xmlns:a16="http://schemas.microsoft.com/office/drawing/2014/main" id="{00000000-0008-0000-0E00-00005B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28" name="image3.png">
          <a:extLst>
            <a:ext uri="{FF2B5EF4-FFF2-40B4-BE49-F238E27FC236}">
              <a16:creationId xmlns:a16="http://schemas.microsoft.com/office/drawing/2014/main" id="{00000000-0008-0000-0E00-00005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29" name="image3.png">
          <a:extLst>
            <a:ext uri="{FF2B5EF4-FFF2-40B4-BE49-F238E27FC236}">
              <a16:creationId xmlns:a16="http://schemas.microsoft.com/office/drawing/2014/main" id="{00000000-0008-0000-0E00-00005D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28650"/>
    <xdr:pic>
      <xdr:nvPicPr>
        <xdr:cNvPr id="1630" name="image3.png">
          <a:extLst>
            <a:ext uri="{FF2B5EF4-FFF2-40B4-BE49-F238E27FC236}">
              <a16:creationId xmlns:a16="http://schemas.microsoft.com/office/drawing/2014/main" id="{00000000-0008-0000-0E00-00005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1631" name="image3.png">
          <a:extLst>
            <a:ext uri="{FF2B5EF4-FFF2-40B4-BE49-F238E27FC236}">
              <a16:creationId xmlns:a16="http://schemas.microsoft.com/office/drawing/2014/main" id="{00000000-0008-0000-0E00-00005F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32" name="image3.png">
          <a:extLst>
            <a:ext uri="{FF2B5EF4-FFF2-40B4-BE49-F238E27FC236}">
              <a16:creationId xmlns:a16="http://schemas.microsoft.com/office/drawing/2014/main" id="{00000000-0008-0000-0E00-00006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33" name="image3.png">
          <a:extLst>
            <a:ext uri="{FF2B5EF4-FFF2-40B4-BE49-F238E27FC236}">
              <a16:creationId xmlns:a16="http://schemas.microsoft.com/office/drawing/2014/main" id="{00000000-0008-0000-0E00-000061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28650"/>
    <xdr:pic>
      <xdr:nvPicPr>
        <xdr:cNvPr id="1634" name="image3.png">
          <a:extLst>
            <a:ext uri="{FF2B5EF4-FFF2-40B4-BE49-F238E27FC236}">
              <a16:creationId xmlns:a16="http://schemas.microsoft.com/office/drawing/2014/main" id="{00000000-0008-0000-0E00-00006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1635" name="image3.png">
          <a:extLst>
            <a:ext uri="{FF2B5EF4-FFF2-40B4-BE49-F238E27FC236}">
              <a16:creationId xmlns:a16="http://schemas.microsoft.com/office/drawing/2014/main" id="{00000000-0008-0000-0E00-000063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36" name="image3.png">
          <a:extLst>
            <a:ext uri="{FF2B5EF4-FFF2-40B4-BE49-F238E27FC236}">
              <a16:creationId xmlns:a16="http://schemas.microsoft.com/office/drawing/2014/main" id="{00000000-0008-0000-0E00-00006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37" name="image3.png">
          <a:extLst>
            <a:ext uri="{FF2B5EF4-FFF2-40B4-BE49-F238E27FC236}">
              <a16:creationId xmlns:a16="http://schemas.microsoft.com/office/drawing/2014/main" id="{00000000-0008-0000-0E00-000065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28650"/>
    <xdr:pic>
      <xdr:nvPicPr>
        <xdr:cNvPr id="1638" name="image3.png">
          <a:extLst>
            <a:ext uri="{FF2B5EF4-FFF2-40B4-BE49-F238E27FC236}">
              <a16:creationId xmlns:a16="http://schemas.microsoft.com/office/drawing/2014/main" id="{00000000-0008-0000-0E00-00006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1639" name="image3.png">
          <a:extLst>
            <a:ext uri="{FF2B5EF4-FFF2-40B4-BE49-F238E27FC236}">
              <a16:creationId xmlns:a16="http://schemas.microsoft.com/office/drawing/2014/main" id="{00000000-0008-0000-0E00-000067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40" name="image3.png">
          <a:extLst>
            <a:ext uri="{FF2B5EF4-FFF2-40B4-BE49-F238E27FC236}">
              <a16:creationId xmlns:a16="http://schemas.microsoft.com/office/drawing/2014/main" id="{00000000-0008-0000-0E00-00006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41" name="image3.png">
          <a:extLst>
            <a:ext uri="{FF2B5EF4-FFF2-40B4-BE49-F238E27FC236}">
              <a16:creationId xmlns:a16="http://schemas.microsoft.com/office/drawing/2014/main" id="{00000000-0008-0000-0E00-000069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1642" name="image3.png">
          <a:extLst>
            <a:ext uri="{FF2B5EF4-FFF2-40B4-BE49-F238E27FC236}">
              <a16:creationId xmlns:a16="http://schemas.microsoft.com/office/drawing/2014/main" id="{00000000-0008-0000-0E00-00006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1643" name="image3.png">
          <a:extLst>
            <a:ext uri="{FF2B5EF4-FFF2-40B4-BE49-F238E27FC236}">
              <a16:creationId xmlns:a16="http://schemas.microsoft.com/office/drawing/2014/main" id="{00000000-0008-0000-0E00-00006B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44" name="image3.png">
          <a:extLst>
            <a:ext uri="{FF2B5EF4-FFF2-40B4-BE49-F238E27FC236}">
              <a16:creationId xmlns:a16="http://schemas.microsoft.com/office/drawing/2014/main" id="{00000000-0008-0000-0E00-00006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45" name="image3.png">
          <a:extLst>
            <a:ext uri="{FF2B5EF4-FFF2-40B4-BE49-F238E27FC236}">
              <a16:creationId xmlns:a16="http://schemas.microsoft.com/office/drawing/2014/main" id="{00000000-0008-0000-0E00-00006D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1646" name="image3.png">
          <a:extLst>
            <a:ext uri="{FF2B5EF4-FFF2-40B4-BE49-F238E27FC236}">
              <a16:creationId xmlns:a16="http://schemas.microsoft.com/office/drawing/2014/main" id="{00000000-0008-0000-0E00-00006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1647" name="image3.png">
          <a:extLst>
            <a:ext uri="{FF2B5EF4-FFF2-40B4-BE49-F238E27FC236}">
              <a16:creationId xmlns:a16="http://schemas.microsoft.com/office/drawing/2014/main" id="{00000000-0008-0000-0E00-00006F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48" name="image3.png">
          <a:extLst>
            <a:ext uri="{FF2B5EF4-FFF2-40B4-BE49-F238E27FC236}">
              <a16:creationId xmlns:a16="http://schemas.microsoft.com/office/drawing/2014/main" id="{00000000-0008-0000-0E00-00007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49" name="image3.png">
          <a:extLst>
            <a:ext uri="{FF2B5EF4-FFF2-40B4-BE49-F238E27FC236}">
              <a16:creationId xmlns:a16="http://schemas.microsoft.com/office/drawing/2014/main" id="{00000000-0008-0000-0E00-000071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1650" name="image3.png">
          <a:extLst>
            <a:ext uri="{FF2B5EF4-FFF2-40B4-BE49-F238E27FC236}">
              <a16:creationId xmlns:a16="http://schemas.microsoft.com/office/drawing/2014/main" id="{00000000-0008-0000-0E00-00007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1651" name="image3.png">
          <a:extLst>
            <a:ext uri="{FF2B5EF4-FFF2-40B4-BE49-F238E27FC236}">
              <a16:creationId xmlns:a16="http://schemas.microsoft.com/office/drawing/2014/main" id="{00000000-0008-0000-0E00-000073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52" name="image3.png">
          <a:extLst>
            <a:ext uri="{FF2B5EF4-FFF2-40B4-BE49-F238E27FC236}">
              <a16:creationId xmlns:a16="http://schemas.microsoft.com/office/drawing/2014/main" id="{00000000-0008-0000-0E00-00007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53" name="image3.png">
          <a:extLst>
            <a:ext uri="{FF2B5EF4-FFF2-40B4-BE49-F238E27FC236}">
              <a16:creationId xmlns:a16="http://schemas.microsoft.com/office/drawing/2014/main" id="{00000000-0008-0000-0E00-000075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1654" name="image3.png">
          <a:extLst>
            <a:ext uri="{FF2B5EF4-FFF2-40B4-BE49-F238E27FC236}">
              <a16:creationId xmlns:a16="http://schemas.microsoft.com/office/drawing/2014/main" id="{00000000-0008-0000-0E00-00007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1655" name="image3.png">
          <a:extLst>
            <a:ext uri="{FF2B5EF4-FFF2-40B4-BE49-F238E27FC236}">
              <a16:creationId xmlns:a16="http://schemas.microsoft.com/office/drawing/2014/main" id="{00000000-0008-0000-0E00-000077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56" name="image3.png">
          <a:extLst>
            <a:ext uri="{FF2B5EF4-FFF2-40B4-BE49-F238E27FC236}">
              <a16:creationId xmlns:a16="http://schemas.microsoft.com/office/drawing/2014/main" id="{00000000-0008-0000-0E00-00007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57" name="image3.png">
          <a:extLst>
            <a:ext uri="{FF2B5EF4-FFF2-40B4-BE49-F238E27FC236}">
              <a16:creationId xmlns:a16="http://schemas.microsoft.com/office/drawing/2014/main" id="{00000000-0008-0000-0E00-000079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1658" name="image3.png">
          <a:extLst>
            <a:ext uri="{FF2B5EF4-FFF2-40B4-BE49-F238E27FC236}">
              <a16:creationId xmlns:a16="http://schemas.microsoft.com/office/drawing/2014/main" id="{00000000-0008-0000-0E00-00007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1659" name="image3.png">
          <a:extLst>
            <a:ext uri="{FF2B5EF4-FFF2-40B4-BE49-F238E27FC236}">
              <a16:creationId xmlns:a16="http://schemas.microsoft.com/office/drawing/2014/main" id="{00000000-0008-0000-0E00-00007B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60" name="image3.png">
          <a:extLst>
            <a:ext uri="{FF2B5EF4-FFF2-40B4-BE49-F238E27FC236}">
              <a16:creationId xmlns:a16="http://schemas.microsoft.com/office/drawing/2014/main" id="{00000000-0008-0000-0E00-00007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61" name="image3.png">
          <a:extLst>
            <a:ext uri="{FF2B5EF4-FFF2-40B4-BE49-F238E27FC236}">
              <a16:creationId xmlns:a16="http://schemas.microsoft.com/office/drawing/2014/main" id="{00000000-0008-0000-0E00-00007D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1662" name="image3.png">
          <a:extLst>
            <a:ext uri="{FF2B5EF4-FFF2-40B4-BE49-F238E27FC236}">
              <a16:creationId xmlns:a16="http://schemas.microsoft.com/office/drawing/2014/main" id="{00000000-0008-0000-0E00-00007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1663" name="image3.png">
          <a:extLst>
            <a:ext uri="{FF2B5EF4-FFF2-40B4-BE49-F238E27FC236}">
              <a16:creationId xmlns:a16="http://schemas.microsoft.com/office/drawing/2014/main" id="{00000000-0008-0000-0E00-00007F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64" name="image3.png">
          <a:extLst>
            <a:ext uri="{FF2B5EF4-FFF2-40B4-BE49-F238E27FC236}">
              <a16:creationId xmlns:a16="http://schemas.microsoft.com/office/drawing/2014/main" id="{00000000-0008-0000-0E00-00008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65" name="image3.png">
          <a:extLst>
            <a:ext uri="{FF2B5EF4-FFF2-40B4-BE49-F238E27FC236}">
              <a16:creationId xmlns:a16="http://schemas.microsoft.com/office/drawing/2014/main" id="{00000000-0008-0000-0E00-000081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1666" name="image3.png">
          <a:extLst>
            <a:ext uri="{FF2B5EF4-FFF2-40B4-BE49-F238E27FC236}">
              <a16:creationId xmlns:a16="http://schemas.microsoft.com/office/drawing/2014/main" id="{00000000-0008-0000-0E00-00008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1667" name="image3.png">
          <a:extLst>
            <a:ext uri="{FF2B5EF4-FFF2-40B4-BE49-F238E27FC236}">
              <a16:creationId xmlns:a16="http://schemas.microsoft.com/office/drawing/2014/main" id="{00000000-0008-0000-0E00-000083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68" name="image3.png">
          <a:extLst>
            <a:ext uri="{FF2B5EF4-FFF2-40B4-BE49-F238E27FC236}">
              <a16:creationId xmlns:a16="http://schemas.microsoft.com/office/drawing/2014/main" id="{00000000-0008-0000-0E00-00008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69" name="image3.png">
          <a:extLst>
            <a:ext uri="{FF2B5EF4-FFF2-40B4-BE49-F238E27FC236}">
              <a16:creationId xmlns:a16="http://schemas.microsoft.com/office/drawing/2014/main" id="{00000000-0008-0000-0E00-000085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1670" name="image3.png">
          <a:extLst>
            <a:ext uri="{FF2B5EF4-FFF2-40B4-BE49-F238E27FC236}">
              <a16:creationId xmlns:a16="http://schemas.microsoft.com/office/drawing/2014/main" id="{00000000-0008-0000-0E00-00008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1671" name="image3.png">
          <a:extLst>
            <a:ext uri="{FF2B5EF4-FFF2-40B4-BE49-F238E27FC236}">
              <a16:creationId xmlns:a16="http://schemas.microsoft.com/office/drawing/2014/main" id="{00000000-0008-0000-0E00-000087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72" name="image3.png">
          <a:extLst>
            <a:ext uri="{FF2B5EF4-FFF2-40B4-BE49-F238E27FC236}">
              <a16:creationId xmlns:a16="http://schemas.microsoft.com/office/drawing/2014/main" id="{00000000-0008-0000-0E00-00008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73" name="image3.png">
          <a:extLst>
            <a:ext uri="{FF2B5EF4-FFF2-40B4-BE49-F238E27FC236}">
              <a16:creationId xmlns:a16="http://schemas.microsoft.com/office/drawing/2014/main" id="{00000000-0008-0000-0E00-000089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1674" name="image3.png">
          <a:extLst>
            <a:ext uri="{FF2B5EF4-FFF2-40B4-BE49-F238E27FC236}">
              <a16:creationId xmlns:a16="http://schemas.microsoft.com/office/drawing/2014/main" id="{00000000-0008-0000-0E00-00008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1675" name="image3.png">
          <a:extLst>
            <a:ext uri="{FF2B5EF4-FFF2-40B4-BE49-F238E27FC236}">
              <a16:creationId xmlns:a16="http://schemas.microsoft.com/office/drawing/2014/main" id="{00000000-0008-0000-0E00-00008B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76" name="image3.png">
          <a:extLst>
            <a:ext uri="{FF2B5EF4-FFF2-40B4-BE49-F238E27FC236}">
              <a16:creationId xmlns:a16="http://schemas.microsoft.com/office/drawing/2014/main" id="{00000000-0008-0000-0E00-00008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77" name="image3.png">
          <a:extLst>
            <a:ext uri="{FF2B5EF4-FFF2-40B4-BE49-F238E27FC236}">
              <a16:creationId xmlns:a16="http://schemas.microsoft.com/office/drawing/2014/main" id="{00000000-0008-0000-0E00-00008D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1678" name="image3.png">
          <a:extLst>
            <a:ext uri="{FF2B5EF4-FFF2-40B4-BE49-F238E27FC236}">
              <a16:creationId xmlns:a16="http://schemas.microsoft.com/office/drawing/2014/main" id="{00000000-0008-0000-0E00-00008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1679" name="image3.png">
          <a:extLst>
            <a:ext uri="{FF2B5EF4-FFF2-40B4-BE49-F238E27FC236}">
              <a16:creationId xmlns:a16="http://schemas.microsoft.com/office/drawing/2014/main" id="{00000000-0008-0000-0E00-00008F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80" name="image3.png">
          <a:extLst>
            <a:ext uri="{FF2B5EF4-FFF2-40B4-BE49-F238E27FC236}">
              <a16:creationId xmlns:a16="http://schemas.microsoft.com/office/drawing/2014/main" id="{00000000-0008-0000-0E00-00009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81" name="image3.png">
          <a:extLst>
            <a:ext uri="{FF2B5EF4-FFF2-40B4-BE49-F238E27FC236}">
              <a16:creationId xmlns:a16="http://schemas.microsoft.com/office/drawing/2014/main" id="{00000000-0008-0000-0E00-000091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1682" name="image3.png">
          <a:extLst>
            <a:ext uri="{FF2B5EF4-FFF2-40B4-BE49-F238E27FC236}">
              <a16:creationId xmlns:a16="http://schemas.microsoft.com/office/drawing/2014/main" id="{00000000-0008-0000-0E00-00009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1683" name="image3.png">
          <a:extLst>
            <a:ext uri="{FF2B5EF4-FFF2-40B4-BE49-F238E27FC236}">
              <a16:creationId xmlns:a16="http://schemas.microsoft.com/office/drawing/2014/main" id="{00000000-0008-0000-0E00-000093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84" name="image3.png">
          <a:extLst>
            <a:ext uri="{FF2B5EF4-FFF2-40B4-BE49-F238E27FC236}">
              <a16:creationId xmlns:a16="http://schemas.microsoft.com/office/drawing/2014/main" id="{00000000-0008-0000-0E00-00009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85" name="image3.png">
          <a:extLst>
            <a:ext uri="{FF2B5EF4-FFF2-40B4-BE49-F238E27FC236}">
              <a16:creationId xmlns:a16="http://schemas.microsoft.com/office/drawing/2014/main" id="{00000000-0008-0000-0E00-000095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1686" name="image3.png">
          <a:extLst>
            <a:ext uri="{FF2B5EF4-FFF2-40B4-BE49-F238E27FC236}">
              <a16:creationId xmlns:a16="http://schemas.microsoft.com/office/drawing/2014/main" id="{00000000-0008-0000-0E00-00009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1687" name="image3.png">
          <a:extLst>
            <a:ext uri="{FF2B5EF4-FFF2-40B4-BE49-F238E27FC236}">
              <a16:creationId xmlns:a16="http://schemas.microsoft.com/office/drawing/2014/main" id="{00000000-0008-0000-0E00-000097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88" name="image3.png">
          <a:extLst>
            <a:ext uri="{FF2B5EF4-FFF2-40B4-BE49-F238E27FC236}">
              <a16:creationId xmlns:a16="http://schemas.microsoft.com/office/drawing/2014/main" id="{00000000-0008-0000-0E00-00009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89" name="image3.png">
          <a:extLst>
            <a:ext uri="{FF2B5EF4-FFF2-40B4-BE49-F238E27FC236}">
              <a16:creationId xmlns:a16="http://schemas.microsoft.com/office/drawing/2014/main" id="{00000000-0008-0000-0E00-000099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690" name="image3.png">
          <a:extLst>
            <a:ext uri="{FF2B5EF4-FFF2-40B4-BE49-F238E27FC236}">
              <a16:creationId xmlns:a16="http://schemas.microsoft.com/office/drawing/2014/main" id="{00000000-0008-0000-0E00-00009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691" name="image3.png">
          <a:extLst>
            <a:ext uri="{FF2B5EF4-FFF2-40B4-BE49-F238E27FC236}">
              <a16:creationId xmlns:a16="http://schemas.microsoft.com/office/drawing/2014/main" id="{00000000-0008-0000-0E00-00009B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692" name="image3.png">
          <a:extLst>
            <a:ext uri="{FF2B5EF4-FFF2-40B4-BE49-F238E27FC236}">
              <a16:creationId xmlns:a16="http://schemas.microsoft.com/office/drawing/2014/main" id="{00000000-0008-0000-0E00-00009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693" name="image3.png">
          <a:extLst>
            <a:ext uri="{FF2B5EF4-FFF2-40B4-BE49-F238E27FC236}">
              <a16:creationId xmlns:a16="http://schemas.microsoft.com/office/drawing/2014/main" id="{00000000-0008-0000-0E00-00009D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694" name="image3.png">
          <a:extLst>
            <a:ext uri="{FF2B5EF4-FFF2-40B4-BE49-F238E27FC236}">
              <a16:creationId xmlns:a16="http://schemas.microsoft.com/office/drawing/2014/main" id="{00000000-0008-0000-0E00-00009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695" name="image3.png">
          <a:extLst>
            <a:ext uri="{FF2B5EF4-FFF2-40B4-BE49-F238E27FC236}">
              <a16:creationId xmlns:a16="http://schemas.microsoft.com/office/drawing/2014/main" id="{00000000-0008-0000-0E00-00009F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696" name="image3.png">
          <a:extLst>
            <a:ext uri="{FF2B5EF4-FFF2-40B4-BE49-F238E27FC236}">
              <a16:creationId xmlns:a16="http://schemas.microsoft.com/office/drawing/2014/main" id="{00000000-0008-0000-0E00-0000A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697" name="image3.png">
          <a:extLst>
            <a:ext uri="{FF2B5EF4-FFF2-40B4-BE49-F238E27FC236}">
              <a16:creationId xmlns:a16="http://schemas.microsoft.com/office/drawing/2014/main" id="{00000000-0008-0000-0E00-0000A1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698" name="image3.png">
          <a:extLst>
            <a:ext uri="{FF2B5EF4-FFF2-40B4-BE49-F238E27FC236}">
              <a16:creationId xmlns:a16="http://schemas.microsoft.com/office/drawing/2014/main" id="{00000000-0008-0000-0E00-0000A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699" name="image3.png">
          <a:extLst>
            <a:ext uri="{FF2B5EF4-FFF2-40B4-BE49-F238E27FC236}">
              <a16:creationId xmlns:a16="http://schemas.microsoft.com/office/drawing/2014/main" id="{00000000-0008-0000-0E00-0000A3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00" name="image3.png">
          <a:extLst>
            <a:ext uri="{FF2B5EF4-FFF2-40B4-BE49-F238E27FC236}">
              <a16:creationId xmlns:a16="http://schemas.microsoft.com/office/drawing/2014/main" id="{00000000-0008-0000-0E00-0000A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01" name="image3.png">
          <a:extLst>
            <a:ext uri="{FF2B5EF4-FFF2-40B4-BE49-F238E27FC236}">
              <a16:creationId xmlns:a16="http://schemas.microsoft.com/office/drawing/2014/main" id="{00000000-0008-0000-0E00-0000A5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02" name="image3.png">
          <a:extLst>
            <a:ext uri="{FF2B5EF4-FFF2-40B4-BE49-F238E27FC236}">
              <a16:creationId xmlns:a16="http://schemas.microsoft.com/office/drawing/2014/main" id="{00000000-0008-0000-0E00-0000A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03" name="image3.png">
          <a:extLst>
            <a:ext uri="{FF2B5EF4-FFF2-40B4-BE49-F238E27FC236}">
              <a16:creationId xmlns:a16="http://schemas.microsoft.com/office/drawing/2014/main" id="{00000000-0008-0000-0E00-0000A7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04" name="image3.png">
          <a:extLst>
            <a:ext uri="{FF2B5EF4-FFF2-40B4-BE49-F238E27FC236}">
              <a16:creationId xmlns:a16="http://schemas.microsoft.com/office/drawing/2014/main" id="{00000000-0008-0000-0E00-0000A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05" name="image3.png">
          <a:extLst>
            <a:ext uri="{FF2B5EF4-FFF2-40B4-BE49-F238E27FC236}">
              <a16:creationId xmlns:a16="http://schemas.microsoft.com/office/drawing/2014/main" id="{00000000-0008-0000-0E00-0000A9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06" name="image3.png">
          <a:extLst>
            <a:ext uri="{FF2B5EF4-FFF2-40B4-BE49-F238E27FC236}">
              <a16:creationId xmlns:a16="http://schemas.microsoft.com/office/drawing/2014/main" id="{00000000-0008-0000-0E00-0000A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07" name="image3.png">
          <a:extLst>
            <a:ext uri="{FF2B5EF4-FFF2-40B4-BE49-F238E27FC236}">
              <a16:creationId xmlns:a16="http://schemas.microsoft.com/office/drawing/2014/main" id="{00000000-0008-0000-0E00-0000AB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08" name="image3.png">
          <a:extLst>
            <a:ext uri="{FF2B5EF4-FFF2-40B4-BE49-F238E27FC236}">
              <a16:creationId xmlns:a16="http://schemas.microsoft.com/office/drawing/2014/main" id="{00000000-0008-0000-0E00-0000A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09" name="image3.png">
          <a:extLst>
            <a:ext uri="{FF2B5EF4-FFF2-40B4-BE49-F238E27FC236}">
              <a16:creationId xmlns:a16="http://schemas.microsoft.com/office/drawing/2014/main" id="{00000000-0008-0000-0E00-0000AD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10" name="image3.png">
          <a:extLst>
            <a:ext uri="{FF2B5EF4-FFF2-40B4-BE49-F238E27FC236}">
              <a16:creationId xmlns:a16="http://schemas.microsoft.com/office/drawing/2014/main" id="{00000000-0008-0000-0E00-0000A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11" name="image3.png">
          <a:extLst>
            <a:ext uri="{FF2B5EF4-FFF2-40B4-BE49-F238E27FC236}">
              <a16:creationId xmlns:a16="http://schemas.microsoft.com/office/drawing/2014/main" id="{00000000-0008-0000-0E00-0000AF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12" name="image3.png">
          <a:extLst>
            <a:ext uri="{FF2B5EF4-FFF2-40B4-BE49-F238E27FC236}">
              <a16:creationId xmlns:a16="http://schemas.microsoft.com/office/drawing/2014/main" id="{00000000-0008-0000-0E00-0000B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13" name="image3.png">
          <a:extLst>
            <a:ext uri="{FF2B5EF4-FFF2-40B4-BE49-F238E27FC236}">
              <a16:creationId xmlns:a16="http://schemas.microsoft.com/office/drawing/2014/main" id="{00000000-0008-0000-0E00-0000B1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628650"/>
    <xdr:pic>
      <xdr:nvPicPr>
        <xdr:cNvPr id="1714" name="image3.png">
          <a:extLst>
            <a:ext uri="{FF2B5EF4-FFF2-40B4-BE49-F238E27FC236}">
              <a16:creationId xmlns:a16="http://schemas.microsoft.com/office/drawing/2014/main" id="{00000000-0008-0000-0E00-0000B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571500"/>
    <xdr:pic>
      <xdr:nvPicPr>
        <xdr:cNvPr id="1715" name="image3.png">
          <a:extLst>
            <a:ext uri="{FF2B5EF4-FFF2-40B4-BE49-F238E27FC236}">
              <a16:creationId xmlns:a16="http://schemas.microsoft.com/office/drawing/2014/main" id="{00000000-0008-0000-0E00-0000B3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16" name="image3.png">
          <a:extLst>
            <a:ext uri="{FF2B5EF4-FFF2-40B4-BE49-F238E27FC236}">
              <a16:creationId xmlns:a16="http://schemas.microsoft.com/office/drawing/2014/main" id="{00000000-0008-0000-0E00-0000B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17" name="image3.png">
          <a:extLst>
            <a:ext uri="{FF2B5EF4-FFF2-40B4-BE49-F238E27FC236}">
              <a16:creationId xmlns:a16="http://schemas.microsoft.com/office/drawing/2014/main" id="{00000000-0008-0000-0E00-0000B5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628650"/>
    <xdr:pic>
      <xdr:nvPicPr>
        <xdr:cNvPr id="1718" name="image3.png">
          <a:extLst>
            <a:ext uri="{FF2B5EF4-FFF2-40B4-BE49-F238E27FC236}">
              <a16:creationId xmlns:a16="http://schemas.microsoft.com/office/drawing/2014/main" id="{00000000-0008-0000-0E00-0000B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571500"/>
    <xdr:pic>
      <xdr:nvPicPr>
        <xdr:cNvPr id="1719" name="image3.png">
          <a:extLst>
            <a:ext uri="{FF2B5EF4-FFF2-40B4-BE49-F238E27FC236}">
              <a16:creationId xmlns:a16="http://schemas.microsoft.com/office/drawing/2014/main" id="{00000000-0008-0000-0E00-0000B7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20" name="image3.png">
          <a:extLst>
            <a:ext uri="{FF2B5EF4-FFF2-40B4-BE49-F238E27FC236}">
              <a16:creationId xmlns:a16="http://schemas.microsoft.com/office/drawing/2014/main" id="{00000000-0008-0000-0E00-0000B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21" name="image3.png">
          <a:extLst>
            <a:ext uri="{FF2B5EF4-FFF2-40B4-BE49-F238E27FC236}">
              <a16:creationId xmlns:a16="http://schemas.microsoft.com/office/drawing/2014/main" id="{00000000-0008-0000-0E00-0000B9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628650"/>
    <xdr:pic>
      <xdr:nvPicPr>
        <xdr:cNvPr id="1722" name="image3.png">
          <a:extLst>
            <a:ext uri="{FF2B5EF4-FFF2-40B4-BE49-F238E27FC236}">
              <a16:creationId xmlns:a16="http://schemas.microsoft.com/office/drawing/2014/main" id="{00000000-0008-0000-0E00-0000B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571500"/>
    <xdr:pic>
      <xdr:nvPicPr>
        <xdr:cNvPr id="1723" name="image3.png">
          <a:extLst>
            <a:ext uri="{FF2B5EF4-FFF2-40B4-BE49-F238E27FC236}">
              <a16:creationId xmlns:a16="http://schemas.microsoft.com/office/drawing/2014/main" id="{00000000-0008-0000-0E00-0000BB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24" name="image3.png">
          <a:extLst>
            <a:ext uri="{FF2B5EF4-FFF2-40B4-BE49-F238E27FC236}">
              <a16:creationId xmlns:a16="http://schemas.microsoft.com/office/drawing/2014/main" id="{00000000-0008-0000-0E00-0000B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25" name="image3.png">
          <a:extLst>
            <a:ext uri="{FF2B5EF4-FFF2-40B4-BE49-F238E27FC236}">
              <a16:creationId xmlns:a16="http://schemas.microsoft.com/office/drawing/2014/main" id="{00000000-0008-0000-0E00-0000BD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628650"/>
    <xdr:pic>
      <xdr:nvPicPr>
        <xdr:cNvPr id="1726" name="image3.png">
          <a:extLst>
            <a:ext uri="{FF2B5EF4-FFF2-40B4-BE49-F238E27FC236}">
              <a16:creationId xmlns:a16="http://schemas.microsoft.com/office/drawing/2014/main" id="{00000000-0008-0000-0E00-0000B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571500"/>
    <xdr:pic>
      <xdr:nvPicPr>
        <xdr:cNvPr id="1727" name="image3.png">
          <a:extLst>
            <a:ext uri="{FF2B5EF4-FFF2-40B4-BE49-F238E27FC236}">
              <a16:creationId xmlns:a16="http://schemas.microsoft.com/office/drawing/2014/main" id="{00000000-0008-0000-0E00-0000BF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28" name="image3.png">
          <a:extLst>
            <a:ext uri="{FF2B5EF4-FFF2-40B4-BE49-F238E27FC236}">
              <a16:creationId xmlns:a16="http://schemas.microsoft.com/office/drawing/2014/main" id="{00000000-0008-0000-0E00-0000C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29" name="image3.png">
          <a:extLst>
            <a:ext uri="{FF2B5EF4-FFF2-40B4-BE49-F238E27FC236}">
              <a16:creationId xmlns:a16="http://schemas.microsoft.com/office/drawing/2014/main" id="{00000000-0008-0000-0E00-0000C1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619125"/>
    <xdr:pic>
      <xdr:nvPicPr>
        <xdr:cNvPr id="1730" name="image3.png">
          <a:extLst>
            <a:ext uri="{FF2B5EF4-FFF2-40B4-BE49-F238E27FC236}">
              <a16:creationId xmlns:a16="http://schemas.microsoft.com/office/drawing/2014/main" id="{00000000-0008-0000-0E00-0000C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571500"/>
    <xdr:pic>
      <xdr:nvPicPr>
        <xdr:cNvPr id="1731" name="image3.png">
          <a:extLst>
            <a:ext uri="{FF2B5EF4-FFF2-40B4-BE49-F238E27FC236}">
              <a16:creationId xmlns:a16="http://schemas.microsoft.com/office/drawing/2014/main" id="{00000000-0008-0000-0E00-0000C3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32" name="image3.png">
          <a:extLst>
            <a:ext uri="{FF2B5EF4-FFF2-40B4-BE49-F238E27FC236}">
              <a16:creationId xmlns:a16="http://schemas.microsoft.com/office/drawing/2014/main" id="{00000000-0008-0000-0E00-0000C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33" name="image3.png">
          <a:extLst>
            <a:ext uri="{FF2B5EF4-FFF2-40B4-BE49-F238E27FC236}">
              <a16:creationId xmlns:a16="http://schemas.microsoft.com/office/drawing/2014/main" id="{00000000-0008-0000-0E00-0000C5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619125"/>
    <xdr:pic>
      <xdr:nvPicPr>
        <xdr:cNvPr id="1734" name="image3.png">
          <a:extLst>
            <a:ext uri="{FF2B5EF4-FFF2-40B4-BE49-F238E27FC236}">
              <a16:creationId xmlns:a16="http://schemas.microsoft.com/office/drawing/2014/main" id="{00000000-0008-0000-0E00-0000C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571500"/>
    <xdr:pic>
      <xdr:nvPicPr>
        <xdr:cNvPr id="1735" name="image3.png">
          <a:extLst>
            <a:ext uri="{FF2B5EF4-FFF2-40B4-BE49-F238E27FC236}">
              <a16:creationId xmlns:a16="http://schemas.microsoft.com/office/drawing/2014/main" id="{00000000-0008-0000-0E00-0000C7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36" name="image3.png">
          <a:extLst>
            <a:ext uri="{FF2B5EF4-FFF2-40B4-BE49-F238E27FC236}">
              <a16:creationId xmlns:a16="http://schemas.microsoft.com/office/drawing/2014/main" id="{00000000-0008-0000-0E00-0000C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37" name="image3.png">
          <a:extLst>
            <a:ext uri="{FF2B5EF4-FFF2-40B4-BE49-F238E27FC236}">
              <a16:creationId xmlns:a16="http://schemas.microsoft.com/office/drawing/2014/main" id="{00000000-0008-0000-0E00-0000C9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619125"/>
    <xdr:pic>
      <xdr:nvPicPr>
        <xdr:cNvPr id="1738" name="image3.png">
          <a:extLst>
            <a:ext uri="{FF2B5EF4-FFF2-40B4-BE49-F238E27FC236}">
              <a16:creationId xmlns:a16="http://schemas.microsoft.com/office/drawing/2014/main" id="{00000000-0008-0000-0E00-0000C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571500"/>
    <xdr:pic>
      <xdr:nvPicPr>
        <xdr:cNvPr id="1739" name="image3.png">
          <a:extLst>
            <a:ext uri="{FF2B5EF4-FFF2-40B4-BE49-F238E27FC236}">
              <a16:creationId xmlns:a16="http://schemas.microsoft.com/office/drawing/2014/main" id="{00000000-0008-0000-0E00-0000CB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40" name="image3.png">
          <a:extLst>
            <a:ext uri="{FF2B5EF4-FFF2-40B4-BE49-F238E27FC236}">
              <a16:creationId xmlns:a16="http://schemas.microsoft.com/office/drawing/2014/main" id="{00000000-0008-0000-0E00-0000C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41" name="image3.png">
          <a:extLst>
            <a:ext uri="{FF2B5EF4-FFF2-40B4-BE49-F238E27FC236}">
              <a16:creationId xmlns:a16="http://schemas.microsoft.com/office/drawing/2014/main" id="{00000000-0008-0000-0E00-0000CD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619125"/>
    <xdr:pic>
      <xdr:nvPicPr>
        <xdr:cNvPr id="1742" name="image3.png">
          <a:extLst>
            <a:ext uri="{FF2B5EF4-FFF2-40B4-BE49-F238E27FC236}">
              <a16:creationId xmlns:a16="http://schemas.microsoft.com/office/drawing/2014/main" id="{00000000-0008-0000-0E00-0000C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571500"/>
    <xdr:pic>
      <xdr:nvPicPr>
        <xdr:cNvPr id="1743" name="image3.png">
          <a:extLst>
            <a:ext uri="{FF2B5EF4-FFF2-40B4-BE49-F238E27FC236}">
              <a16:creationId xmlns:a16="http://schemas.microsoft.com/office/drawing/2014/main" id="{00000000-0008-0000-0E00-0000CF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44" name="image3.png">
          <a:extLst>
            <a:ext uri="{FF2B5EF4-FFF2-40B4-BE49-F238E27FC236}">
              <a16:creationId xmlns:a16="http://schemas.microsoft.com/office/drawing/2014/main" id="{00000000-0008-0000-0E00-0000D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45" name="image3.png">
          <a:extLst>
            <a:ext uri="{FF2B5EF4-FFF2-40B4-BE49-F238E27FC236}">
              <a16:creationId xmlns:a16="http://schemas.microsoft.com/office/drawing/2014/main" id="{00000000-0008-0000-0E00-0000D1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619125"/>
    <xdr:pic>
      <xdr:nvPicPr>
        <xdr:cNvPr id="1746" name="image3.png">
          <a:extLst>
            <a:ext uri="{FF2B5EF4-FFF2-40B4-BE49-F238E27FC236}">
              <a16:creationId xmlns:a16="http://schemas.microsoft.com/office/drawing/2014/main" id="{00000000-0008-0000-0E00-0000D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571500"/>
    <xdr:pic>
      <xdr:nvPicPr>
        <xdr:cNvPr id="1747" name="image3.png">
          <a:extLst>
            <a:ext uri="{FF2B5EF4-FFF2-40B4-BE49-F238E27FC236}">
              <a16:creationId xmlns:a16="http://schemas.microsoft.com/office/drawing/2014/main" id="{00000000-0008-0000-0E00-0000D3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48" name="image3.png">
          <a:extLst>
            <a:ext uri="{FF2B5EF4-FFF2-40B4-BE49-F238E27FC236}">
              <a16:creationId xmlns:a16="http://schemas.microsoft.com/office/drawing/2014/main" id="{00000000-0008-0000-0E00-0000D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49" name="image3.png">
          <a:extLst>
            <a:ext uri="{FF2B5EF4-FFF2-40B4-BE49-F238E27FC236}">
              <a16:creationId xmlns:a16="http://schemas.microsoft.com/office/drawing/2014/main" id="{00000000-0008-0000-0E00-0000D5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619125"/>
    <xdr:pic>
      <xdr:nvPicPr>
        <xdr:cNvPr id="1750" name="image3.png">
          <a:extLst>
            <a:ext uri="{FF2B5EF4-FFF2-40B4-BE49-F238E27FC236}">
              <a16:creationId xmlns:a16="http://schemas.microsoft.com/office/drawing/2014/main" id="{00000000-0008-0000-0E00-0000D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571500"/>
    <xdr:pic>
      <xdr:nvPicPr>
        <xdr:cNvPr id="1751" name="image3.png">
          <a:extLst>
            <a:ext uri="{FF2B5EF4-FFF2-40B4-BE49-F238E27FC236}">
              <a16:creationId xmlns:a16="http://schemas.microsoft.com/office/drawing/2014/main" id="{00000000-0008-0000-0E00-0000D7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52" name="image3.png">
          <a:extLst>
            <a:ext uri="{FF2B5EF4-FFF2-40B4-BE49-F238E27FC236}">
              <a16:creationId xmlns:a16="http://schemas.microsoft.com/office/drawing/2014/main" id="{00000000-0008-0000-0E00-0000D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53" name="image3.png">
          <a:extLst>
            <a:ext uri="{FF2B5EF4-FFF2-40B4-BE49-F238E27FC236}">
              <a16:creationId xmlns:a16="http://schemas.microsoft.com/office/drawing/2014/main" id="{00000000-0008-0000-0E00-0000D9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619125"/>
    <xdr:pic>
      <xdr:nvPicPr>
        <xdr:cNvPr id="1754" name="image3.png">
          <a:extLst>
            <a:ext uri="{FF2B5EF4-FFF2-40B4-BE49-F238E27FC236}">
              <a16:creationId xmlns:a16="http://schemas.microsoft.com/office/drawing/2014/main" id="{00000000-0008-0000-0E00-0000D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571500"/>
    <xdr:pic>
      <xdr:nvPicPr>
        <xdr:cNvPr id="1755" name="image3.png">
          <a:extLst>
            <a:ext uri="{FF2B5EF4-FFF2-40B4-BE49-F238E27FC236}">
              <a16:creationId xmlns:a16="http://schemas.microsoft.com/office/drawing/2014/main" id="{00000000-0008-0000-0E00-0000DB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56" name="image3.png">
          <a:extLst>
            <a:ext uri="{FF2B5EF4-FFF2-40B4-BE49-F238E27FC236}">
              <a16:creationId xmlns:a16="http://schemas.microsoft.com/office/drawing/2014/main" id="{00000000-0008-0000-0E00-0000D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57" name="image3.png">
          <a:extLst>
            <a:ext uri="{FF2B5EF4-FFF2-40B4-BE49-F238E27FC236}">
              <a16:creationId xmlns:a16="http://schemas.microsoft.com/office/drawing/2014/main" id="{00000000-0008-0000-0E00-0000DD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619125"/>
    <xdr:pic>
      <xdr:nvPicPr>
        <xdr:cNvPr id="1758" name="image3.png">
          <a:extLst>
            <a:ext uri="{FF2B5EF4-FFF2-40B4-BE49-F238E27FC236}">
              <a16:creationId xmlns:a16="http://schemas.microsoft.com/office/drawing/2014/main" id="{00000000-0008-0000-0E00-0000D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571500"/>
    <xdr:pic>
      <xdr:nvPicPr>
        <xdr:cNvPr id="1759" name="image3.png">
          <a:extLst>
            <a:ext uri="{FF2B5EF4-FFF2-40B4-BE49-F238E27FC236}">
              <a16:creationId xmlns:a16="http://schemas.microsoft.com/office/drawing/2014/main" id="{00000000-0008-0000-0E00-0000DF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60" name="image3.png">
          <a:extLst>
            <a:ext uri="{FF2B5EF4-FFF2-40B4-BE49-F238E27FC236}">
              <a16:creationId xmlns:a16="http://schemas.microsoft.com/office/drawing/2014/main" id="{00000000-0008-0000-0E00-0000E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61" name="image3.png">
          <a:extLst>
            <a:ext uri="{FF2B5EF4-FFF2-40B4-BE49-F238E27FC236}">
              <a16:creationId xmlns:a16="http://schemas.microsoft.com/office/drawing/2014/main" id="{00000000-0008-0000-0E00-0000E1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619125"/>
    <xdr:pic>
      <xdr:nvPicPr>
        <xdr:cNvPr id="1762" name="image3.png">
          <a:extLst>
            <a:ext uri="{FF2B5EF4-FFF2-40B4-BE49-F238E27FC236}">
              <a16:creationId xmlns:a16="http://schemas.microsoft.com/office/drawing/2014/main" id="{00000000-0008-0000-0E00-0000E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571500"/>
    <xdr:pic>
      <xdr:nvPicPr>
        <xdr:cNvPr id="1763" name="image3.png">
          <a:extLst>
            <a:ext uri="{FF2B5EF4-FFF2-40B4-BE49-F238E27FC236}">
              <a16:creationId xmlns:a16="http://schemas.microsoft.com/office/drawing/2014/main" id="{00000000-0008-0000-0E00-0000E3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64" name="image3.png">
          <a:extLst>
            <a:ext uri="{FF2B5EF4-FFF2-40B4-BE49-F238E27FC236}">
              <a16:creationId xmlns:a16="http://schemas.microsoft.com/office/drawing/2014/main" id="{00000000-0008-0000-0E00-0000E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65" name="image3.png">
          <a:extLst>
            <a:ext uri="{FF2B5EF4-FFF2-40B4-BE49-F238E27FC236}">
              <a16:creationId xmlns:a16="http://schemas.microsoft.com/office/drawing/2014/main" id="{00000000-0008-0000-0E00-0000E5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66" name="image3.png">
          <a:extLst>
            <a:ext uri="{FF2B5EF4-FFF2-40B4-BE49-F238E27FC236}">
              <a16:creationId xmlns:a16="http://schemas.microsoft.com/office/drawing/2014/main" id="{00000000-0008-0000-0E00-0000E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67" name="image3.png">
          <a:extLst>
            <a:ext uri="{FF2B5EF4-FFF2-40B4-BE49-F238E27FC236}">
              <a16:creationId xmlns:a16="http://schemas.microsoft.com/office/drawing/2014/main" id="{00000000-0008-0000-0E00-0000E7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68" name="image3.png">
          <a:extLst>
            <a:ext uri="{FF2B5EF4-FFF2-40B4-BE49-F238E27FC236}">
              <a16:creationId xmlns:a16="http://schemas.microsoft.com/office/drawing/2014/main" id="{00000000-0008-0000-0E00-0000E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69" name="image3.png">
          <a:extLst>
            <a:ext uri="{FF2B5EF4-FFF2-40B4-BE49-F238E27FC236}">
              <a16:creationId xmlns:a16="http://schemas.microsoft.com/office/drawing/2014/main" id="{00000000-0008-0000-0E00-0000E9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70" name="image3.png">
          <a:extLst>
            <a:ext uri="{FF2B5EF4-FFF2-40B4-BE49-F238E27FC236}">
              <a16:creationId xmlns:a16="http://schemas.microsoft.com/office/drawing/2014/main" id="{00000000-0008-0000-0E00-0000E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71" name="image3.png">
          <a:extLst>
            <a:ext uri="{FF2B5EF4-FFF2-40B4-BE49-F238E27FC236}">
              <a16:creationId xmlns:a16="http://schemas.microsoft.com/office/drawing/2014/main" id="{00000000-0008-0000-0E00-0000EB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72" name="image3.png">
          <a:extLst>
            <a:ext uri="{FF2B5EF4-FFF2-40B4-BE49-F238E27FC236}">
              <a16:creationId xmlns:a16="http://schemas.microsoft.com/office/drawing/2014/main" id="{00000000-0008-0000-0E00-0000E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73" name="image3.png">
          <a:extLst>
            <a:ext uri="{FF2B5EF4-FFF2-40B4-BE49-F238E27FC236}">
              <a16:creationId xmlns:a16="http://schemas.microsoft.com/office/drawing/2014/main" id="{00000000-0008-0000-0E00-0000ED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74" name="image3.png">
          <a:extLst>
            <a:ext uri="{FF2B5EF4-FFF2-40B4-BE49-F238E27FC236}">
              <a16:creationId xmlns:a16="http://schemas.microsoft.com/office/drawing/2014/main" id="{00000000-0008-0000-0E00-0000E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75" name="image3.png">
          <a:extLst>
            <a:ext uri="{FF2B5EF4-FFF2-40B4-BE49-F238E27FC236}">
              <a16:creationId xmlns:a16="http://schemas.microsoft.com/office/drawing/2014/main" id="{00000000-0008-0000-0E00-0000EF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76" name="image3.png">
          <a:extLst>
            <a:ext uri="{FF2B5EF4-FFF2-40B4-BE49-F238E27FC236}">
              <a16:creationId xmlns:a16="http://schemas.microsoft.com/office/drawing/2014/main" id="{00000000-0008-0000-0E00-0000F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77" name="image3.png">
          <a:extLst>
            <a:ext uri="{FF2B5EF4-FFF2-40B4-BE49-F238E27FC236}">
              <a16:creationId xmlns:a16="http://schemas.microsoft.com/office/drawing/2014/main" id="{00000000-0008-0000-0E00-0000F1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78" name="image3.png">
          <a:extLst>
            <a:ext uri="{FF2B5EF4-FFF2-40B4-BE49-F238E27FC236}">
              <a16:creationId xmlns:a16="http://schemas.microsoft.com/office/drawing/2014/main" id="{00000000-0008-0000-0E00-0000F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79" name="image3.png">
          <a:extLst>
            <a:ext uri="{FF2B5EF4-FFF2-40B4-BE49-F238E27FC236}">
              <a16:creationId xmlns:a16="http://schemas.microsoft.com/office/drawing/2014/main" id="{00000000-0008-0000-0E00-0000F3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80" name="image3.png">
          <a:extLst>
            <a:ext uri="{FF2B5EF4-FFF2-40B4-BE49-F238E27FC236}">
              <a16:creationId xmlns:a16="http://schemas.microsoft.com/office/drawing/2014/main" id="{00000000-0008-0000-0E00-0000F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81" name="image3.png">
          <a:extLst>
            <a:ext uri="{FF2B5EF4-FFF2-40B4-BE49-F238E27FC236}">
              <a16:creationId xmlns:a16="http://schemas.microsoft.com/office/drawing/2014/main" id="{00000000-0008-0000-0E00-0000F5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82" name="image3.png">
          <a:extLst>
            <a:ext uri="{FF2B5EF4-FFF2-40B4-BE49-F238E27FC236}">
              <a16:creationId xmlns:a16="http://schemas.microsoft.com/office/drawing/2014/main" id="{00000000-0008-0000-0E00-0000F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83" name="image3.png">
          <a:extLst>
            <a:ext uri="{FF2B5EF4-FFF2-40B4-BE49-F238E27FC236}">
              <a16:creationId xmlns:a16="http://schemas.microsoft.com/office/drawing/2014/main" id="{00000000-0008-0000-0E00-0000F7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84" name="image3.png">
          <a:extLst>
            <a:ext uri="{FF2B5EF4-FFF2-40B4-BE49-F238E27FC236}">
              <a16:creationId xmlns:a16="http://schemas.microsoft.com/office/drawing/2014/main" id="{00000000-0008-0000-0E00-0000F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85" name="image3.png">
          <a:extLst>
            <a:ext uri="{FF2B5EF4-FFF2-40B4-BE49-F238E27FC236}">
              <a16:creationId xmlns:a16="http://schemas.microsoft.com/office/drawing/2014/main" id="{00000000-0008-0000-0E00-0000F9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86" name="image3.png">
          <a:extLst>
            <a:ext uri="{FF2B5EF4-FFF2-40B4-BE49-F238E27FC236}">
              <a16:creationId xmlns:a16="http://schemas.microsoft.com/office/drawing/2014/main" id="{00000000-0008-0000-0E00-0000F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87" name="image3.png">
          <a:extLst>
            <a:ext uri="{FF2B5EF4-FFF2-40B4-BE49-F238E27FC236}">
              <a16:creationId xmlns:a16="http://schemas.microsoft.com/office/drawing/2014/main" id="{00000000-0008-0000-0E00-0000FB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600075"/>
    <xdr:pic>
      <xdr:nvPicPr>
        <xdr:cNvPr id="1788" name="image3.png">
          <a:extLst>
            <a:ext uri="{FF2B5EF4-FFF2-40B4-BE49-F238E27FC236}">
              <a16:creationId xmlns:a16="http://schemas.microsoft.com/office/drawing/2014/main" id="{00000000-0008-0000-0E00-0000F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789" name="image3.png">
          <a:extLst>
            <a:ext uri="{FF2B5EF4-FFF2-40B4-BE49-F238E27FC236}">
              <a16:creationId xmlns:a16="http://schemas.microsoft.com/office/drawing/2014/main" id="{00000000-0008-0000-0E00-0000FD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90" name="image3.png">
          <a:extLst>
            <a:ext uri="{FF2B5EF4-FFF2-40B4-BE49-F238E27FC236}">
              <a16:creationId xmlns:a16="http://schemas.microsoft.com/office/drawing/2014/main" id="{00000000-0008-0000-0E00-0000F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91" name="image3.png">
          <a:extLst>
            <a:ext uri="{FF2B5EF4-FFF2-40B4-BE49-F238E27FC236}">
              <a16:creationId xmlns:a16="http://schemas.microsoft.com/office/drawing/2014/main" id="{00000000-0008-0000-0E00-0000FF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600075"/>
    <xdr:pic>
      <xdr:nvPicPr>
        <xdr:cNvPr id="1792" name="image3.png">
          <a:extLst>
            <a:ext uri="{FF2B5EF4-FFF2-40B4-BE49-F238E27FC236}">
              <a16:creationId xmlns:a16="http://schemas.microsoft.com/office/drawing/2014/main" id="{00000000-0008-0000-0E00-00000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793" name="image3.png">
          <a:extLst>
            <a:ext uri="{FF2B5EF4-FFF2-40B4-BE49-F238E27FC236}">
              <a16:creationId xmlns:a16="http://schemas.microsoft.com/office/drawing/2014/main" id="{00000000-0008-0000-0E00-000001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94" name="image3.png">
          <a:extLst>
            <a:ext uri="{FF2B5EF4-FFF2-40B4-BE49-F238E27FC236}">
              <a16:creationId xmlns:a16="http://schemas.microsoft.com/office/drawing/2014/main" id="{00000000-0008-0000-0E00-00000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95" name="image3.png">
          <a:extLst>
            <a:ext uri="{FF2B5EF4-FFF2-40B4-BE49-F238E27FC236}">
              <a16:creationId xmlns:a16="http://schemas.microsoft.com/office/drawing/2014/main" id="{00000000-0008-0000-0E00-000003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600075"/>
    <xdr:pic>
      <xdr:nvPicPr>
        <xdr:cNvPr id="1796" name="image3.png">
          <a:extLst>
            <a:ext uri="{FF2B5EF4-FFF2-40B4-BE49-F238E27FC236}">
              <a16:creationId xmlns:a16="http://schemas.microsoft.com/office/drawing/2014/main" id="{00000000-0008-0000-0E00-00000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797" name="image3.png">
          <a:extLst>
            <a:ext uri="{FF2B5EF4-FFF2-40B4-BE49-F238E27FC236}">
              <a16:creationId xmlns:a16="http://schemas.microsoft.com/office/drawing/2014/main" id="{00000000-0008-0000-0E00-000005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98" name="image3.png">
          <a:extLst>
            <a:ext uri="{FF2B5EF4-FFF2-40B4-BE49-F238E27FC236}">
              <a16:creationId xmlns:a16="http://schemas.microsoft.com/office/drawing/2014/main" id="{00000000-0008-0000-0E00-00000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99" name="image3.png">
          <a:extLst>
            <a:ext uri="{FF2B5EF4-FFF2-40B4-BE49-F238E27FC236}">
              <a16:creationId xmlns:a16="http://schemas.microsoft.com/office/drawing/2014/main" id="{00000000-0008-0000-0E00-000007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600075"/>
    <xdr:pic>
      <xdr:nvPicPr>
        <xdr:cNvPr id="1800" name="image3.png">
          <a:extLst>
            <a:ext uri="{FF2B5EF4-FFF2-40B4-BE49-F238E27FC236}">
              <a16:creationId xmlns:a16="http://schemas.microsoft.com/office/drawing/2014/main" id="{00000000-0008-0000-0E00-00000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801" name="image3.png">
          <a:extLst>
            <a:ext uri="{FF2B5EF4-FFF2-40B4-BE49-F238E27FC236}">
              <a16:creationId xmlns:a16="http://schemas.microsoft.com/office/drawing/2014/main" id="{00000000-0008-0000-0E00-000009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02" name="image3.png">
          <a:extLst>
            <a:ext uri="{FF2B5EF4-FFF2-40B4-BE49-F238E27FC236}">
              <a16:creationId xmlns:a16="http://schemas.microsoft.com/office/drawing/2014/main" id="{00000000-0008-0000-0E00-00000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03" name="image3.png">
          <a:extLst>
            <a:ext uri="{FF2B5EF4-FFF2-40B4-BE49-F238E27FC236}">
              <a16:creationId xmlns:a16="http://schemas.microsoft.com/office/drawing/2014/main" id="{00000000-0008-0000-0E00-00000B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804" name="image3.png">
          <a:extLst>
            <a:ext uri="{FF2B5EF4-FFF2-40B4-BE49-F238E27FC236}">
              <a16:creationId xmlns:a16="http://schemas.microsoft.com/office/drawing/2014/main" id="{00000000-0008-0000-0E00-00000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805" name="image3.png">
          <a:extLst>
            <a:ext uri="{FF2B5EF4-FFF2-40B4-BE49-F238E27FC236}">
              <a16:creationId xmlns:a16="http://schemas.microsoft.com/office/drawing/2014/main" id="{00000000-0008-0000-0E00-00000D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06" name="image3.png">
          <a:extLst>
            <a:ext uri="{FF2B5EF4-FFF2-40B4-BE49-F238E27FC236}">
              <a16:creationId xmlns:a16="http://schemas.microsoft.com/office/drawing/2014/main" id="{00000000-0008-0000-0E00-00000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07" name="image3.png">
          <a:extLst>
            <a:ext uri="{FF2B5EF4-FFF2-40B4-BE49-F238E27FC236}">
              <a16:creationId xmlns:a16="http://schemas.microsoft.com/office/drawing/2014/main" id="{00000000-0008-0000-0E00-00000F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808" name="image3.png">
          <a:extLst>
            <a:ext uri="{FF2B5EF4-FFF2-40B4-BE49-F238E27FC236}">
              <a16:creationId xmlns:a16="http://schemas.microsoft.com/office/drawing/2014/main" id="{00000000-0008-0000-0E00-00001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809" name="image3.png">
          <a:extLst>
            <a:ext uri="{FF2B5EF4-FFF2-40B4-BE49-F238E27FC236}">
              <a16:creationId xmlns:a16="http://schemas.microsoft.com/office/drawing/2014/main" id="{00000000-0008-0000-0E00-000011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10" name="image3.png">
          <a:extLst>
            <a:ext uri="{FF2B5EF4-FFF2-40B4-BE49-F238E27FC236}">
              <a16:creationId xmlns:a16="http://schemas.microsoft.com/office/drawing/2014/main" id="{00000000-0008-0000-0E00-00001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11" name="image3.png">
          <a:extLst>
            <a:ext uri="{FF2B5EF4-FFF2-40B4-BE49-F238E27FC236}">
              <a16:creationId xmlns:a16="http://schemas.microsoft.com/office/drawing/2014/main" id="{00000000-0008-0000-0E00-000013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812" name="image3.png">
          <a:extLst>
            <a:ext uri="{FF2B5EF4-FFF2-40B4-BE49-F238E27FC236}">
              <a16:creationId xmlns:a16="http://schemas.microsoft.com/office/drawing/2014/main" id="{00000000-0008-0000-0E00-00001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813" name="image3.png">
          <a:extLst>
            <a:ext uri="{FF2B5EF4-FFF2-40B4-BE49-F238E27FC236}">
              <a16:creationId xmlns:a16="http://schemas.microsoft.com/office/drawing/2014/main" id="{00000000-0008-0000-0E00-000015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14" name="image3.png">
          <a:extLst>
            <a:ext uri="{FF2B5EF4-FFF2-40B4-BE49-F238E27FC236}">
              <a16:creationId xmlns:a16="http://schemas.microsoft.com/office/drawing/2014/main" id="{00000000-0008-0000-0E00-00001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15" name="image3.png">
          <a:extLst>
            <a:ext uri="{FF2B5EF4-FFF2-40B4-BE49-F238E27FC236}">
              <a16:creationId xmlns:a16="http://schemas.microsoft.com/office/drawing/2014/main" id="{00000000-0008-0000-0E00-000017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816" name="image3.png">
          <a:extLst>
            <a:ext uri="{FF2B5EF4-FFF2-40B4-BE49-F238E27FC236}">
              <a16:creationId xmlns:a16="http://schemas.microsoft.com/office/drawing/2014/main" id="{00000000-0008-0000-0E00-00001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817" name="image3.png">
          <a:extLst>
            <a:ext uri="{FF2B5EF4-FFF2-40B4-BE49-F238E27FC236}">
              <a16:creationId xmlns:a16="http://schemas.microsoft.com/office/drawing/2014/main" id="{00000000-0008-0000-0E00-000019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18" name="image3.png">
          <a:extLst>
            <a:ext uri="{FF2B5EF4-FFF2-40B4-BE49-F238E27FC236}">
              <a16:creationId xmlns:a16="http://schemas.microsoft.com/office/drawing/2014/main" id="{00000000-0008-0000-0E00-00001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19" name="image3.png">
          <a:extLst>
            <a:ext uri="{FF2B5EF4-FFF2-40B4-BE49-F238E27FC236}">
              <a16:creationId xmlns:a16="http://schemas.microsoft.com/office/drawing/2014/main" id="{00000000-0008-0000-0E00-00001B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820" name="image3.png">
          <a:extLst>
            <a:ext uri="{FF2B5EF4-FFF2-40B4-BE49-F238E27FC236}">
              <a16:creationId xmlns:a16="http://schemas.microsoft.com/office/drawing/2014/main" id="{00000000-0008-0000-0E00-00001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821" name="image3.png">
          <a:extLst>
            <a:ext uri="{FF2B5EF4-FFF2-40B4-BE49-F238E27FC236}">
              <a16:creationId xmlns:a16="http://schemas.microsoft.com/office/drawing/2014/main" id="{00000000-0008-0000-0E00-00001D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22" name="image3.png">
          <a:extLst>
            <a:ext uri="{FF2B5EF4-FFF2-40B4-BE49-F238E27FC236}">
              <a16:creationId xmlns:a16="http://schemas.microsoft.com/office/drawing/2014/main" id="{00000000-0008-0000-0E00-00001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23" name="image3.png">
          <a:extLst>
            <a:ext uri="{FF2B5EF4-FFF2-40B4-BE49-F238E27FC236}">
              <a16:creationId xmlns:a16="http://schemas.microsoft.com/office/drawing/2014/main" id="{00000000-0008-0000-0E00-00001F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824" name="image3.png">
          <a:extLst>
            <a:ext uri="{FF2B5EF4-FFF2-40B4-BE49-F238E27FC236}">
              <a16:creationId xmlns:a16="http://schemas.microsoft.com/office/drawing/2014/main" id="{00000000-0008-0000-0E00-00002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825" name="image3.png">
          <a:extLst>
            <a:ext uri="{FF2B5EF4-FFF2-40B4-BE49-F238E27FC236}">
              <a16:creationId xmlns:a16="http://schemas.microsoft.com/office/drawing/2014/main" id="{00000000-0008-0000-0E00-000021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26" name="image3.png">
          <a:extLst>
            <a:ext uri="{FF2B5EF4-FFF2-40B4-BE49-F238E27FC236}">
              <a16:creationId xmlns:a16="http://schemas.microsoft.com/office/drawing/2014/main" id="{00000000-0008-0000-0E00-00002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27" name="image3.png">
          <a:extLst>
            <a:ext uri="{FF2B5EF4-FFF2-40B4-BE49-F238E27FC236}">
              <a16:creationId xmlns:a16="http://schemas.microsoft.com/office/drawing/2014/main" id="{00000000-0008-0000-0E00-000023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828" name="image3.png">
          <a:extLst>
            <a:ext uri="{FF2B5EF4-FFF2-40B4-BE49-F238E27FC236}">
              <a16:creationId xmlns:a16="http://schemas.microsoft.com/office/drawing/2014/main" id="{00000000-0008-0000-0E00-00002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829" name="image3.png">
          <a:extLst>
            <a:ext uri="{FF2B5EF4-FFF2-40B4-BE49-F238E27FC236}">
              <a16:creationId xmlns:a16="http://schemas.microsoft.com/office/drawing/2014/main" id="{00000000-0008-0000-0E00-000025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30" name="image3.png">
          <a:extLst>
            <a:ext uri="{FF2B5EF4-FFF2-40B4-BE49-F238E27FC236}">
              <a16:creationId xmlns:a16="http://schemas.microsoft.com/office/drawing/2014/main" id="{00000000-0008-0000-0E00-00002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31" name="image3.png">
          <a:extLst>
            <a:ext uri="{FF2B5EF4-FFF2-40B4-BE49-F238E27FC236}">
              <a16:creationId xmlns:a16="http://schemas.microsoft.com/office/drawing/2014/main" id="{00000000-0008-0000-0E00-000027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832" name="image3.png">
          <a:extLst>
            <a:ext uri="{FF2B5EF4-FFF2-40B4-BE49-F238E27FC236}">
              <a16:creationId xmlns:a16="http://schemas.microsoft.com/office/drawing/2014/main" id="{00000000-0008-0000-0E00-00002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833" name="image3.png">
          <a:extLst>
            <a:ext uri="{FF2B5EF4-FFF2-40B4-BE49-F238E27FC236}">
              <a16:creationId xmlns:a16="http://schemas.microsoft.com/office/drawing/2014/main" id="{00000000-0008-0000-0E00-000029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34" name="image3.png">
          <a:extLst>
            <a:ext uri="{FF2B5EF4-FFF2-40B4-BE49-F238E27FC236}">
              <a16:creationId xmlns:a16="http://schemas.microsoft.com/office/drawing/2014/main" id="{00000000-0008-0000-0E00-00002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35" name="image3.png">
          <a:extLst>
            <a:ext uri="{FF2B5EF4-FFF2-40B4-BE49-F238E27FC236}">
              <a16:creationId xmlns:a16="http://schemas.microsoft.com/office/drawing/2014/main" id="{00000000-0008-0000-0E00-00002B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836" name="image3.png">
          <a:extLst>
            <a:ext uri="{FF2B5EF4-FFF2-40B4-BE49-F238E27FC236}">
              <a16:creationId xmlns:a16="http://schemas.microsoft.com/office/drawing/2014/main" id="{00000000-0008-0000-0E00-00002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837" name="image3.png">
          <a:extLst>
            <a:ext uri="{FF2B5EF4-FFF2-40B4-BE49-F238E27FC236}">
              <a16:creationId xmlns:a16="http://schemas.microsoft.com/office/drawing/2014/main" id="{00000000-0008-0000-0E00-00002D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38" name="image3.png">
          <a:extLst>
            <a:ext uri="{FF2B5EF4-FFF2-40B4-BE49-F238E27FC236}">
              <a16:creationId xmlns:a16="http://schemas.microsoft.com/office/drawing/2014/main" id="{00000000-0008-0000-0E00-00002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39" name="image3.png">
          <a:extLst>
            <a:ext uri="{FF2B5EF4-FFF2-40B4-BE49-F238E27FC236}">
              <a16:creationId xmlns:a16="http://schemas.microsoft.com/office/drawing/2014/main" id="{00000000-0008-0000-0E00-00002F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40" name="image3.png">
          <a:extLst>
            <a:ext uri="{FF2B5EF4-FFF2-40B4-BE49-F238E27FC236}">
              <a16:creationId xmlns:a16="http://schemas.microsoft.com/office/drawing/2014/main" id="{00000000-0008-0000-0E00-00003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41" name="image3.png">
          <a:extLst>
            <a:ext uri="{FF2B5EF4-FFF2-40B4-BE49-F238E27FC236}">
              <a16:creationId xmlns:a16="http://schemas.microsoft.com/office/drawing/2014/main" id="{00000000-0008-0000-0E00-000031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42" name="image3.png">
          <a:extLst>
            <a:ext uri="{FF2B5EF4-FFF2-40B4-BE49-F238E27FC236}">
              <a16:creationId xmlns:a16="http://schemas.microsoft.com/office/drawing/2014/main" id="{00000000-0008-0000-0E00-00003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43" name="image3.png">
          <a:extLst>
            <a:ext uri="{FF2B5EF4-FFF2-40B4-BE49-F238E27FC236}">
              <a16:creationId xmlns:a16="http://schemas.microsoft.com/office/drawing/2014/main" id="{00000000-0008-0000-0E00-000033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44" name="image3.png">
          <a:extLst>
            <a:ext uri="{FF2B5EF4-FFF2-40B4-BE49-F238E27FC236}">
              <a16:creationId xmlns:a16="http://schemas.microsoft.com/office/drawing/2014/main" id="{00000000-0008-0000-0E00-00003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45" name="image3.png">
          <a:extLst>
            <a:ext uri="{FF2B5EF4-FFF2-40B4-BE49-F238E27FC236}">
              <a16:creationId xmlns:a16="http://schemas.microsoft.com/office/drawing/2014/main" id="{00000000-0008-0000-0E00-000035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46" name="image3.png">
          <a:extLst>
            <a:ext uri="{FF2B5EF4-FFF2-40B4-BE49-F238E27FC236}">
              <a16:creationId xmlns:a16="http://schemas.microsoft.com/office/drawing/2014/main" id="{00000000-0008-0000-0E00-00003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47" name="image3.png">
          <a:extLst>
            <a:ext uri="{FF2B5EF4-FFF2-40B4-BE49-F238E27FC236}">
              <a16:creationId xmlns:a16="http://schemas.microsoft.com/office/drawing/2014/main" id="{00000000-0008-0000-0E00-000037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48" name="image3.png">
          <a:extLst>
            <a:ext uri="{FF2B5EF4-FFF2-40B4-BE49-F238E27FC236}">
              <a16:creationId xmlns:a16="http://schemas.microsoft.com/office/drawing/2014/main" id="{00000000-0008-0000-0E00-00003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49" name="image3.png">
          <a:extLst>
            <a:ext uri="{FF2B5EF4-FFF2-40B4-BE49-F238E27FC236}">
              <a16:creationId xmlns:a16="http://schemas.microsoft.com/office/drawing/2014/main" id="{00000000-0008-0000-0E00-000039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50" name="image3.png">
          <a:extLst>
            <a:ext uri="{FF2B5EF4-FFF2-40B4-BE49-F238E27FC236}">
              <a16:creationId xmlns:a16="http://schemas.microsoft.com/office/drawing/2014/main" id="{00000000-0008-0000-0E00-00003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51" name="image3.png">
          <a:extLst>
            <a:ext uri="{FF2B5EF4-FFF2-40B4-BE49-F238E27FC236}">
              <a16:creationId xmlns:a16="http://schemas.microsoft.com/office/drawing/2014/main" id="{00000000-0008-0000-0E00-00003B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52" name="image3.png">
          <a:extLst>
            <a:ext uri="{FF2B5EF4-FFF2-40B4-BE49-F238E27FC236}">
              <a16:creationId xmlns:a16="http://schemas.microsoft.com/office/drawing/2014/main" id="{00000000-0008-0000-0E00-00003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53" name="image3.png">
          <a:extLst>
            <a:ext uri="{FF2B5EF4-FFF2-40B4-BE49-F238E27FC236}">
              <a16:creationId xmlns:a16="http://schemas.microsoft.com/office/drawing/2014/main" id="{00000000-0008-0000-0E00-00003D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54" name="image3.png">
          <a:extLst>
            <a:ext uri="{FF2B5EF4-FFF2-40B4-BE49-F238E27FC236}">
              <a16:creationId xmlns:a16="http://schemas.microsoft.com/office/drawing/2014/main" id="{00000000-0008-0000-0E00-00003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55" name="image3.png">
          <a:extLst>
            <a:ext uri="{FF2B5EF4-FFF2-40B4-BE49-F238E27FC236}">
              <a16:creationId xmlns:a16="http://schemas.microsoft.com/office/drawing/2014/main" id="{00000000-0008-0000-0E00-00003F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56" name="image3.png">
          <a:extLst>
            <a:ext uri="{FF2B5EF4-FFF2-40B4-BE49-F238E27FC236}">
              <a16:creationId xmlns:a16="http://schemas.microsoft.com/office/drawing/2014/main" id="{00000000-0008-0000-0E00-00004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57" name="image3.png">
          <a:extLst>
            <a:ext uri="{FF2B5EF4-FFF2-40B4-BE49-F238E27FC236}">
              <a16:creationId xmlns:a16="http://schemas.microsoft.com/office/drawing/2014/main" id="{00000000-0008-0000-0E00-000041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58" name="image3.png">
          <a:extLst>
            <a:ext uri="{FF2B5EF4-FFF2-40B4-BE49-F238E27FC236}">
              <a16:creationId xmlns:a16="http://schemas.microsoft.com/office/drawing/2014/main" id="{00000000-0008-0000-0E00-00004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59" name="image3.png">
          <a:extLst>
            <a:ext uri="{FF2B5EF4-FFF2-40B4-BE49-F238E27FC236}">
              <a16:creationId xmlns:a16="http://schemas.microsoft.com/office/drawing/2014/main" id="{00000000-0008-0000-0E00-000043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60" name="image3.png">
          <a:extLst>
            <a:ext uri="{FF2B5EF4-FFF2-40B4-BE49-F238E27FC236}">
              <a16:creationId xmlns:a16="http://schemas.microsoft.com/office/drawing/2014/main" id="{00000000-0008-0000-0E00-00004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61" name="image3.png">
          <a:extLst>
            <a:ext uri="{FF2B5EF4-FFF2-40B4-BE49-F238E27FC236}">
              <a16:creationId xmlns:a16="http://schemas.microsoft.com/office/drawing/2014/main" id="{00000000-0008-0000-0E00-000045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600075"/>
    <xdr:pic>
      <xdr:nvPicPr>
        <xdr:cNvPr id="1862" name="image3.png">
          <a:extLst>
            <a:ext uri="{FF2B5EF4-FFF2-40B4-BE49-F238E27FC236}">
              <a16:creationId xmlns:a16="http://schemas.microsoft.com/office/drawing/2014/main" id="{00000000-0008-0000-0E00-00004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863" name="image3.png">
          <a:extLst>
            <a:ext uri="{FF2B5EF4-FFF2-40B4-BE49-F238E27FC236}">
              <a16:creationId xmlns:a16="http://schemas.microsoft.com/office/drawing/2014/main" id="{00000000-0008-0000-0E00-000047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64" name="image3.png">
          <a:extLst>
            <a:ext uri="{FF2B5EF4-FFF2-40B4-BE49-F238E27FC236}">
              <a16:creationId xmlns:a16="http://schemas.microsoft.com/office/drawing/2014/main" id="{00000000-0008-0000-0E00-00004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65" name="image3.png">
          <a:extLst>
            <a:ext uri="{FF2B5EF4-FFF2-40B4-BE49-F238E27FC236}">
              <a16:creationId xmlns:a16="http://schemas.microsoft.com/office/drawing/2014/main" id="{00000000-0008-0000-0E00-000049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600075"/>
    <xdr:pic>
      <xdr:nvPicPr>
        <xdr:cNvPr id="1866" name="image3.png">
          <a:extLst>
            <a:ext uri="{FF2B5EF4-FFF2-40B4-BE49-F238E27FC236}">
              <a16:creationId xmlns:a16="http://schemas.microsoft.com/office/drawing/2014/main" id="{00000000-0008-0000-0E00-00004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867" name="image3.png">
          <a:extLst>
            <a:ext uri="{FF2B5EF4-FFF2-40B4-BE49-F238E27FC236}">
              <a16:creationId xmlns:a16="http://schemas.microsoft.com/office/drawing/2014/main" id="{00000000-0008-0000-0E00-00004B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68" name="image3.png">
          <a:extLst>
            <a:ext uri="{FF2B5EF4-FFF2-40B4-BE49-F238E27FC236}">
              <a16:creationId xmlns:a16="http://schemas.microsoft.com/office/drawing/2014/main" id="{00000000-0008-0000-0E00-00004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69" name="image3.png">
          <a:extLst>
            <a:ext uri="{FF2B5EF4-FFF2-40B4-BE49-F238E27FC236}">
              <a16:creationId xmlns:a16="http://schemas.microsoft.com/office/drawing/2014/main" id="{00000000-0008-0000-0E00-00004D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600075"/>
    <xdr:pic>
      <xdr:nvPicPr>
        <xdr:cNvPr id="1870" name="image3.png">
          <a:extLst>
            <a:ext uri="{FF2B5EF4-FFF2-40B4-BE49-F238E27FC236}">
              <a16:creationId xmlns:a16="http://schemas.microsoft.com/office/drawing/2014/main" id="{00000000-0008-0000-0E00-00004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871" name="image3.png">
          <a:extLst>
            <a:ext uri="{FF2B5EF4-FFF2-40B4-BE49-F238E27FC236}">
              <a16:creationId xmlns:a16="http://schemas.microsoft.com/office/drawing/2014/main" id="{00000000-0008-0000-0E00-00004F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72" name="image3.png">
          <a:extLst>
            <a:ext uri="{FF2B5EF4-FFF2-40B4-BE49-F238E27FC236}">
              <a16:creationId xmlns:a16="http://schemas.microsoft.com/office/drawing/2014/main" id="{00000000-0008-0000-0E00-00005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73" name="image3.png">
          <a:extLst>
            <a:ext uri="{FF2B5EF4-FFF2-40B4-BE49-F238E27FC236}">
              <a16:creationId xmlns:a16="http://schemas.microsoft.com/office/drawing/2014/main" id="{00000000-0008-0000-0E00-000051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600075"/>
    <xdr:pic>
      <xdr:nvPicPr>
        <xdr:cNvPr id="1874" name="image3.png">
          <a:extLst>
            <a:ext uri="{FF2B5EF4-FFF2-40B4-BE49-F238E27FC236}">
              <a16:creationId xmlns:a16="http://schemas.microsoft.com/office/drawing/2014/main" id="{00000000-0008-0000-0E00-00005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875" name="image3.png">
          <a:extLst>
            <a:ext uri="{FF2B5EF4-FFF2-40B4-BE49-F238E27FC236}">
              <a16:creationId xmlns:a16="http://schemas.microsoft.com/office/drawing/2014/main" id="{00000000-0008-0000-0E00-000053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76" name="image3.png">
          <a:extLst>
            <a:ext uri="{FF2B5EF4-FFF2-40B4-BE49-F238E27FC236}">
              <a16:creationId xmlns:a16="http://schemas.microsoft.com/office/drawing/2014/main" id="{00000000-0008-0000-0E00-00005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77" name="image3.png">
          <a:extLst>
            <a:ext uri="{FF2B5EF4-FFF2-40B4-BE49-F238E27FC236}">
              <a16:creationId xmlns:a16="http://schemas.microsoft.com/office/drawing/2014/main" id="{00000000-0008-0000-0E00-000055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878" name="image3.png">
          <a:extLst>
            <a:ext uri="{FF2B5EF4-FFF2-40B4-BE49-F238E27FC236}">
              <a16:creationId xmlns:a16="http://schemas.microsoft.com/office/drawing/2014/main" id="{00000000-0008-0000-0E00-00005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879" name="image3.png">
          <a:extLst>
            <a:ext uri="{FF2B5EF4-FFF2-40B4-BE49-F238E27FC236}">
              <a16:creationId xmlns:a16="http://schemas.microsoft.com/office/drawing/2014/main" id="{00000000-0008-0000-0E00-000057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80" name="image3.png">
          <a:extLst>
            <a:ext uri="{FF2B5EF4-FFF2-40B4-BE49-F238E27FC236}">
              <a16:creationId xmlns:a16="http://schemas.microsoft.com/office/drawing/2014/main" id="{00000000-0008-0000-0E00-00005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81" name="image3.png">
          <a:extLst>
            <a:ext uri="{FF2B5EF4-FFF2-40B4-BE49-F238E27FC236}">
              <a16:creationId xmlns:a16="http://schemas.microsoft.com/office/drawing/2014/main" id="{00000000-0008-0000-0E00-000059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882" name="image3.png">
          <a:extLst>
            <a:ext uri="{FF2B5EF4-FFF2-40B4-BE49-F238E27FC236}">
              <a16:creationId xmlns:a16="http://schemas.microsoft.com/office/drawing/2014/main" id="{00000000-0008-0000-0E00-00005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883" name="image3.png">
          <a:extLst>
            <a:ext uri="{FF2B5EF4-FFF2-40B4-BE49-F238E27FC236}">
              <a16:creationId xmlns:a16="http://schemas.microsoft.com/office/drawing/2014/main" id="{00000000-0008-0000-0E00-00005B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84" name="image3.png">
          <a:extLst>
            <a:ext uri="{FF2B5EF4-FFF2-40B4-BE49-F238E27FC236}">
              <a16:creationId xmlns:a16="http://schemas.microsoft.com/office/drawing/2014/main" id="{00000000-0008-0000-0E00-00005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85" name="image3.png">
          <a:extLst>
            <a:ext uri="{FF2B5EF4-FFF2-40B4-BE49-F238E27FC236}">
              <a16:creationId xmlns:a16="http://schemas.microsoft.com/office/drawing/2014/main" id="{00000000-0008-0000-0E00-00005D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886" name="image3.png">
          <a:extLst>
            <a:ext uri="{FF2B5EF4-FFF2-40B4-BE49-F238E27FC236}">
              <a16:creationId xmlns:a16="http://schemas.microsoft.com/office/drawing/2014/main" id="{00000000-0008-0000-0E00-00005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887" name="image3.png">
          <a:extLst>
            <a:ext uri="{FF2B5EF4-FFF2-40B4-BE49-F238E27FC236}">
              <a16:creationId xmlns:a16="http://schemas.microsoft.com/office/drawing/2014/main" id="{00000000-0008-0000-0E00-00005F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88" name="image3.png">
          <a:extLst>
            <a:ext uri="{FF2B5EF4-FFF2-40B4-BE49-F238E27FC236}">
              <a16:creationId xmlns:a16="http://schemas.microsoft.com/office/drawing/2014/main" id="{00000000-0008-0000-0E00-00006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89" name="image3.png">
          <a:extLst>
            <a:ext uri="{FF2B5EF4-FFF2-40B4-BE49-F238E27FC236}">
              <a16:creationId xmlns:a16="http://schemas.microsoft.com/office/drawing/2014/main" id="{00000000-0008-0000-0E00-000061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890" name="image3.png">
          <a:extLst>
            <a:ext uri="{FF2B5EF4-FFF2-40B4-BE49-F238E27FC236}">
              <a16:creationId xmlns:a16="http://schemas.microsoft.com/office/drawing/2014/main" id="{00000000-0008-0000-0E00-00006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891" name="image3.png">
          <a:extLst>
            <a:ext uri="{FF2B5EF4-FFF2-40B4-BE49-F238E27FC236}">
              <a16:creationId xmlns:a16="http://schemas.microsoft.com/office/drawing/2014/main" id="{00000000-0008-0000-0E00-000063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92" name="image3.png">
          <a:extLst>
            <a:ext uri="{FF2B5EF4-FFF2-40B4-BE49-F238E27FC236}">
              <a16:creationId xmlns:a16="http://schemas.microsoft.com/office/drawing/2014/main" id="{00000000-0008-0000-0E00-00006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93" name="image3.png">
          <a:extLst>
            <a:ext uri="{FF2B5EF4-FFF2-40B4-BE49-F238E27FC236}">
              <a16:creationId xmlns:a16="http://schemas.microsoft.com/office/drawing/2014/main" id="{00000000-0008-0000-0E00-000065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894" name="image3.png">
          <a:extLst>
            <a:ext uri="{FF2B5EF4-FFF2-40B4-BE49-F238E27FC236}">
              <a16:creationId xmlns:a16="http://schemas.microsoft.com/office/drawing/2014/main" id="{00000000-0008-0000-0E00-00006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895" name="image3.png">
          <a:extLst>
            <a:ext uri="{FF2B5EF4-FFF2-40B4-BE49-F238E27FC236}">
              <a16:creationId xmlns:a16="http://schemas.microsoft.com/office/drawing/2014/main" id="{00000000-0008-0000-0E00-000067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96" name="image3.png">
          <a:extLst>
            <a:ext uri="{FF2B5EF4-FFF2-40B4-BE49-F238E27FC236}">
              <a16:creationId xmlns:a16="http://schemas.microsoft.com/office/drawing/2014/main" id="{00000000-0008-0000-0E00-00006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97" name="image3.png">
          <a:extLst>
            <a:ext uri="{FF2B5EF4-FFF2-40B4-BE49-F238E27FC236}">
              <a16:creationId xmlns:a16="http://schemas.microsoft.com/office/drawing/2014/main" id="{00000000-0008-0000-0E00-000069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898" name="image3.png">
          <a:extLst>
            <a:ext uri="{FF2B5EF4-FFF2-40B4-BE49-F238E27FC236}">
              <a16:creationId xmlns:a16="http://schemas.microsoft.com/office/drawing/2014/main" id="{00000000-0008-0000-0E00-00006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899" name="image3.png">
          <a:extLst>
            <a:ext uri="{FF2B5EF4-FFF2-40B4-BE49-F238E27FC236}">
              <a16:creationId xmlns:a16="http://schemas.microsoft.com/office/drawing/2014/main" id="{00000000-0008-0000-0E00-00006B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00" name="image3.png">
          <a:extLst>
            <a:ext uri="{FF2B5EF4-FFF2-40B4-BE49-F238E27FC236}">
              <a16:creationId xmlns:a16="http://schemas.microsoft.com/office/drawing/2014/main" id="{00000000-0008-0000-0E00-00006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01" name="image3.png">
          <a:extLst>
            <a:ext uri="{FF2B5EF4-FFF2-40B4-BE49-F238E27FC236}">
              <a16:creationId xmlns:a16="http://schemas.microsoft.com/office/drawing/2014/main" id="{00000000-0008-0000-0E00-00006D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902" name="image3.png">
          <a:extLst>
            <a:ext uri="{FF2B5EF4-FFF2-40B4-BE49-F238E27FC236}">
              <a16:creationId xmlns:a16="http://schemas.microsoft.com/office/drawing/2014/main" id="{00000000-0008-0000-0E00-00006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903" name="image3.png">
          <a:extLst>
            <a:ext uri="{FF2B5EF4-FFF2-40B4-BE49-F238E27FC236}">
              <a16:creationId xmlns:a16="http://schemas.microsoft.com/office/drawing/2014/main" id="{00000000-0008-0000-0E00-00006F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04" name="image3.png">
          <a:extLst>
            <a:ext uri="{FF2B5EF4-FFF2-40B4-BE49-F238E27FC236}">
              <a16:creationId xmlns:a16="http://schemas.microsoft.com/office/drawing/2014/main" id="{00000000-0008-0000-0E00-00007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05" name="image3.png">
          <a:extLst>
            <a:ext uri="{FF2B5EF4-FFF2-40B4-BE49-F238E27FC236}">
              <a16:creationId xmlns:a16="http://schemas.microsoft.com/office/drawing/2014/main" id="{00000000-0008-0000-0E00-000071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906" name="image3.png">
          <a:extLst>
            <a:ext uri="{FF2B5EF4-FFF2-40B4-BE49-F238E27FC236}">
              <a16:creationId xmlns:a16="http://schemas.microsoft.com/office/drawing/2014/main" id="{00000000-0008-0000-0E00-00007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907" name="image3.png">
          <a:extLst>
            <a:ext uri="{FF2B5EF4-FFF2-40B4-BE49-F238E27FC236}">
              <a16:creationId xmlns:a16="http://schemas.microsoft.com/office/drawing/2014/main" id="{00000000-0008-0000-0E00-000073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08" name="image3.png">
          <a:extLst>
            <a:ext uri="{FF2B5EF4-FFF2-40B4-BE49-F238E27FC236}">
              <a16:creationId xmlns:a16="http://schemas.microsoft.com/office/drawing/2014/main" id="{00000000-0008-0000-0E00-00007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09" name="image3.png">
          <a:extLst>
            <a:ext uri="{FF2B5EF4-FFF2-40B4-BE49-F238E27FC236}">
              <a16:creationId xmlns:a16="http://schemas.microsoft.com/office/drawing/2014/main" id="{00000000-0008-0000-0E00-000075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910" name="image3.png">
          <a:extLst>
            <a:ext uri="{FF2B5EF4-FFF2-40B4-BE49-F238E27FC236}">
              <a16:creationId xmlns:a16="http://schemas.microsoft.com/office/drawing/2014/main" id="{00000000-0008-0000-0E00-00007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911" name="image3.png">
          <a:extLst>
            <a:ext uri="{FF2B5EF4-FFF2-40B4-BE49-F238E27FC236}">
              <a16:creationId xmlns:a16="http://schemas.microsoft.com/office/drawing/2014/main" id="{00000000-0008-0000-0E00-000077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12" name="image3.png">
          <a:extLst>
            <a:ext uri="{FF2B5EF4-FFF2-40B4-BE49-F238E27FC236}">
              <a16:creationId xmlns:a16="http://schemas.microsoft.com/office/drawing/2014/main" id="{00000000-0008-0000-0E00-00007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13" name="image3.png">
          <a:extLst>
            <a:ext uri="{FF2B5EF4-FFF2-40B4-BE49-F238E27FC236}">
              <a16:creationId xmlns:a16="http://schemas.microsoft.com/office/drawing/2014/main" id="{00000000-0008-0000-0E00-000079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14" name="image3.png">
          <a:extLst>
            <a:ext uri="{FF2B5EF4-FFF2-40B4-BE49-F238E27FC236}">
              <a16:creationId xmlns:a16="http://schemas.microsoft.com/office/drawing/2014/main" id="{00000000-0008-0000-0E00-00007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15" name="image3.png">
          <a:extLst>
            <a:ext uri="{FF2B5EF4-FFF2-40B4-BE49-F238E27FC236}">
              <a16:creationId xmlns:a16="http://schemas.microsoft.com/office/drawing/2014/main" id="{00000000-0008-0000-0E00-00007B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16" name="image3.png">
          <a:extLst>
            <a:ext uri="{FF2B5EF4-FFF2-40B4-BE49-F238E27FC236}">
              <a16:creationId xmlns:a16="http://schemas.microsoft.com/office/drawing/2014/main" id="{00000000-0008-0000-0E00-00007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17" name="image3.png">
          <a:extLst>
            <a:ext uri="{FF2B5EF4-FFF2-40B4-BE49-F238E27FC236}">
              <a16:creationId xmlns:a16="http://schemas.microsoft.com/office/drawing/2014/main" id="{00000000-0008-0000-0E00-00007D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18" name="image3.png">
          <a:extLst>
            <a:ext uri="{FF2B5EF4-FFF2-40B4-BE49-F238E27FC236}">
              <a16:creationId xmlns:a16="http://schemas.microsoft.com/office/drawing/2014/main" id="{00000000-0008-0000-0E00-00007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19" name="image3.png">
          <a:extLst>
            <a:ext uri="{FF2B5EF4-FFF2-40B4-BE49-F238E27FC236}">
              <a16:creationId xmlns:a16="http://schemas.microsoft.com/office/drawing/2014/main" id="{00000000-0008-0000-0E00-00007F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20" name="image3.png">
          <a:extLst>
            <a:ext uri="{FF2B5EF4-FFF2-40B4-BE49-F238E27FC236}">
              <a16:creationId xmlns:a16="http://schemas.microsoft.com/office/drawing/2014/main" id="{00000000-0008-0000-0E00-00008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21" name="image3.png">
          <a:extLst>
            <a:ext uri="{FF2B5EF4-FFF2-40B4-BE49-F238E27FC236}">
              <a16:creationId xmlns:a16="http://schemas.microsoft.com/office/drawing/2014/main" id="{00000000-0008-0000-0E00-000081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22" name="image3.png">
          <a:extLst>
            <a:ext uri="{FF2B5EF4-FFF2-40B4-BE49-F238E27FC236}">
              <a16:creationId xmlns:a16="http://schemas.microsoft.com/office/drawing/2014/main" id="{00000000-0008-0000-0E00-00008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23" name="image3.png">
          <a:extLst>
            <a:ext uri="{FF2B5EF4-FFF2-40B4-BE49-F238E27FC236}">
              <a16:creationId xmlns:a16="http://schemas.microsoft.com/office/drawing/2014/main" id="{00000000-0008-0000-0E00-000083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24" name="image3.png">
          <a:extLst>
            <a:ext uri="{FF2B5EF4-FFF2-40B4-BE49-F238E27FC236}">
              <a16:creationId xmlns:a16="http://schemas.microsoft.com/office/drawing/2014/main" id="{00000000-0008-0000-0E00-00008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25" name="image3.png">
          <a:extLst>
            <a:ext uri="{FF2B5EF4-FFF2-40B4-BE49-F238E27FC236}">
              <a16:creationId xmlns:a16="http://schemas.microsoft.com/office/drawing/2014/main" id="{00000000-0008-0000-0E00-000085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26" name="image3.png">
          <a:extLst>
            <a:ext uri="{FF2B5EF4-FFF2-40B4-BE49-F238E27FC236}">
              <a16:creationId xmlns:a16="http://schemas.microsoft.com/office/drawing/2014/main" id="{00000000-0008-0000-0E00-00008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27" name="image3.png">
          <a:extLst>
            <a:ext uri="{FF2B5EF4-FFF2-40B4-BE49-F238E27FC236}">
              <a16:creationId xmlns:a16="http://schemas.microsoft.com/office/drawing/2014/main" id="{00000000-0008-0000-0E00-000087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28" name="image3.png">
          <a:extLst>
            <a:ext uri="{FF2B5EF4-FFF2-40B4-BE49-F238E27FC236}">
              <a16:creationId xmlns:a16="http://schemas.microsoft.com/office/drawing/2014/main" id="{00000000-0008-0000-0E00-00008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29" name="image3.png">
          <a:extLst>
            <a:ext uri="{FF2B5EF4-FFF2-40B4-BE49-F238E27FC236}">
              <a16:creationId xmlns:a16="http://schemas.microsoft.com/office/drawing/2014/main" id="{00000000-0008-0000-0E00-000089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30" name="image3.png">
          <a:extLst>
            <a:ext uri="{FF2B5EF4-FFF2-40B4-BE49-F238E27FC236}">
              <a16:creationId xmlns:a16="http://schemas.microsoft.com/office/drawing/2014/main" id="{00000000-0008-0000-0E00-00008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31" name="image3.png">
          <a:extLst>
            <a:ext uri="{FF2B5EF4-FFF2-40B4-BE49-F238E27FC236}">
              <a16:creationId xmlns:a16="http://schemas.microsoft.com/office/drawing/2014/main" id="{00000000-0008-0000-0E00-00008B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32" name="image3.png">
          <a:extLst>
            <a:ext uri="{FF2B5EF4-FFF2-40B4-BE49-F238E27FC236}">
              <a16:creationId xmlns:a16="http://schemas.microsoft.com/office/drawing/2014/main" id="{00000000-0008-0000-0E00-00008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33" name="image3.png">
          <a:extLst>
            <a:ext uri="{FF2B5EF4-FFF2-40B4-BE49-F238E27FC236}">
              <a16:creationId xmlns:a16="http://schemas.microsoft.com/office/drawing/2014/main" id="{00000000-0008-0000-0E00-00008D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34" name="image3.png">
          <a:extLst>
            <a:ext uri="{FF2B5EF4-FFF2-40B4-BE49-F238E27FC236}">
              <a16:creationId xmlns:a16="http://schemas.microsoft.com/office/drawing/2014/main" id="{00000000-0008-0000-0E00-00008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35" name="image3.png">
          <a:extLst>
            <a:ext uri="{FF2B5EF4-FFF2-40B4-BE49-F238E27FC236}">
              <a16:creationId xmlns:a16="http://schemas.microsoft.com/office/drawing/2014/main" id="{00000000-0008-0000-0E00-00008F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600075"/>
    <xdr:pic>
      <xdr:nvPicPr>
        <xdr:cNvPr id="1936" name="image3.png">
          <a:extLst>
            <a:ext uri="{FF2B5EF4-FFF2-40B4-BE49-F238E27FC236}">
              <a16:creationId xmlns:a16="http://schemas.microsoft.com/office/drawing/2014/main" id="{00000000-0008-0000-0E00-00009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937" name="image3.png">
          <a:extLst>
            <a:ext uri="{FF2B5EF4-FFF2-40B4-BE49-F238E27FC236}">
              <a16:creationId xmlns:a16="http://schemas.microsoft.com/office/drawing/2014/main" id="{00000000-0008-0000-0E00-000091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38" name="image3.png">
          <a:extLst>
            <a:ext uri="{FF2B5EF4-FFF2-40B4-BE49-F238E27FC236}">
              <a16:creationId xmlns:a16="http://schemas.microsoft.com/office/drawing/2014/main" id="{00000000-0008-0000-0E00-00009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39" name="image3.png">
          <a:extLst>
            <a:ext uri="{FF2B5EF4-FFF2-40B4-BE49-F238E27FC236}">
              <a16:creationId xmlns:a16="http://schemas.microsoft.com/office/drawing/2014/main" id="{00000000-0008-0000-0E00-000093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600075"/>
    <xdr:pic>
      <xdr:nvPicPr>
        <xdr:cNvPr id="1940" name="image3.png">
          <a:extLst>
            <a:ext uri="{FF2B5EF4-FFF2-40B4-BE49-F238E27FC236}">
              <a16:creationId xmlns:a16="http://schemas.microsoft.com/office/drawing/2014/main" id="{00000000-0008-0000-0E00-00009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941" name="image3.png">
          <a:extLst>
            <a:ext uri="{FF2B5EF4-FFF2-40B4-BE49-F238E27FC236}">
              <a16:creationId xmlns:a16="http://schemas.microsoft.com/office/drawing/2014/main" id="{00000000-0008-0000-0E00-000095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42" name="image3.png">
          <a:extLst>
            <a:ext uri="{FF2B5EF4-FFF2-40B4-BE49-F238E27FC236}">
              <a16:creationId xmlns:a16="http://schemas.microsoft.com/office/drawing/2014/main" id="{00000000-0008-0000-0E00-00009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43" name="image3.png">
          <a:extLst>
            <a:ext uri="{FF2B5EF4-FFF2-40B4-BE49-F238E27FC236}">
              <a16:creationId xmlns:a16="http://schemas.microsoft.com/office/drawing/2014/main" id="{00000000-0008-0000-0E00-000097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600075"/>
    <xdr:pic>
      <xdr:nvPicPr>
        <xdr:cNvPr id="1944" name="image3.png">
          <a:extLst>
            <a:ext uri="{FF2B5EF4-FFF2-40B4-BE49-F238E27FC236}">
              <a16:creationId xmlns:a16="http://schemas.microsoft.com/office/drawing/2014/main" id="{00000000-0008-0000-0E00-00009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945" name="image3.png">
          <a:extLst>
            <a:ext uri="{FF2B5EF4-FFF2-40B4-BE49-F238E27FC236}">
              <a16:creationId xmlns:a16="http://schemas.microsoft.com/office/drawing/2014/main" id="{00000000-0008-0000-0E00-000099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46" name="image3.png">
          <a:extLst>
            <a:ext uri="{FF2B5EF4-FFF2-40B4-BE49-F238E27FC236}">
              <a16:creationId xmlns:a16="http://schemas.microsoft.com/office/drawing/2014/main" id="{00000000-0008-0000-0E00-00009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47" name="image3.png">
          <a:extLst>
            <a:ext uri="{FF2B5EF4-FFF2-40B4-BE49-F238E27FC236}">
              <a16:creationId xmlns:a16="http://schemas.microsoft.com/office/drawing/2014/main" id="{00000000-0008-0000-0E00-00009B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600075"/>
    <xdr:pic>
      <xdr:nvPicPr>
        <xdr:cNvPr id="1948" name="image3.png">
          <a:extLst>
            <a:ext uri="{FF2B5EF4-FFF2-40B4-BE49-F238E27FC236}">
              <a16:creationId xmlns:a16="http://schemas.microsoft.com/office/drawing/2014/main" id="{00000000-0008-0000-0E00-00009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949" name="image3.png">
          <a:extLst>
            <a:ext uri="{FF2B5EF4-FFF2-40B4-BE49-F238E27FC236}">
              <a16:creationId xmlns:a16="http://schemas.microsoft.com/office/drawing/2014/main" id="{00000000-0008-0000-0E00-00009D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50" name="image3.png">
          <a:extLst>
            <a:ext uri="{FF2B5EF4-FFF2-40B4-BE49-F238E27FC236}">
              <a16:creationId xmlns:a16="http://schemas.microsoft.com/office/drawing/2014/main" id="{00000000-0008-0000-0E00-00009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51" name="image3.png">
          <a:extLst>
            <a:ext uri="{FF2B5EF4-FFF2-40B4-BE49-F238E27FC236}">
              <a16:creationId xmlns:a16="http://schemas.microsoft.com/office/drawing/2014/main" id="{00000000-0008-0000-0E00-00009F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952" name="image3.png">
          <a:extLst>
            <a:ext uri="{FF2B5EF4-FFF2-40B4-BE49-F238E27FC236}">
              <a16:creationId xmlns:a16="http://schemas.microsoft.com/office/drawing/2014/main" id="{00000000-0008-0000-0E00-0000A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953" name="image3.png">
          <a:extLst>
            <a:ext uri="{FF2B5EF4-FFF2-40B4-BE49-F238E27FC236}">
              <a16:creationId xmlns:a16="http://schemas.microsoft.com/office/drawing/2014/main" id="{00000000-0008-0000-0E00-0000A1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54" name="image3.png">
          <a:extLst>
            <a:ext uri="{FF2B5EF4-FFF2-40B4-BE49-F238E27FC236}">
              <a16:creationId xmlns:a16="http://schemas.microsoft.com/office/drawing/2014/main" id="{00000000-0008-0000-0E00-0000A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55" name="image3.png">
          <a:extLst>
            <a:ext uri="{FF2B5EF4-FFF2-40B4-BE49-F238E27FC236}">
              <a16:creationId xmlns:a16="http://schemas.microsoft.com/office/drawing/2014/main" id="{00000000-0008-0000-0E00-0000A3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956" name="image3.png">
          <a:extLst>
            <a:ext uri="{FF2B5EF4-FFF2-40B4-BE49-F238E27FC236}">
              <a16:creationId xmlns:a16="http://schemas.microsoft.com/office/drawing/2014/main" id="{00000000-0008-0000-0E00-0000A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957" name="image3.png">
          <a:extLst>
            <a:ext uri="{FF2B5EF4-FFF2-40B4-BE49-F238E27FC236}">
              <a16:creationId xmlns:a16="http://schemas.microsoft.com/office/drawing/2014/main" id="{00000000-0008-0000-0E00-0000A5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58" name="image3.png">
          <a:extLst>
            <a:ext uri="{FF2B5EF4-FFF2-40B4-BE49-F238E27FC236}">
              <a16:creationId xmlns:a16="http://schemas.microsoft.com/office/drawing/2014/main" id="{00000000-0008-0000-0E00-0000A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59" name="image3.png">
          <a:extLst>
            <a:ext uri="{FF2B5EF4-FFF2-40B4-BE49-F238E27FC236}">
              <a16:creationId xmlns:a16="http://schemas.microsoft.com/office/drawing/2014/main" id="{00000000-0008-0000-0E00-0000A7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960" name="image3.png">
          <a:extLst>
            <a:ext uri="{FF2B5EF4-FFF2-40B4-BE49-F238E27FC236}">
              <a16:creationId xmlns:a16="http://schemas.microsoft.com/office/drawing/2014/main" id="{00000000-0008-0000-0E00-0000A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961" name="image3.png">
          <a:extLst>
            <a:ext uri="{FF2B5EF4-FFF2-40B4-BE49-F238E27FC236}">
              <a16:creationId xmlns:a16="http://schemas.microsoft.com/office/drawing/2014/main" id="{00000000-0008-0000-0E00-0000A9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62" name="image3.png">
          <a:extLst>
            <a:ext uri="{FF2B5EF4-FFF2-40B4-BE49-F238E27FC236}">
              <a16:creationId xmlns:a16="http://schemas.microsoft.com/office/drawing/2014/main" id="{00000000-0008-0000-0E00-0000A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63" name="image3.png">
          <a:extLst>
            <a:ext uri="{FF2B5EF4-FFF2-40B4-BE49-F238E27FC236}">
              <a16:creationId xmlns:a16="http://schemas.microsoft.com/office/drawing/2014/main" id="{00000000-0008-0000-0E00-0000AB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964" name="image3.png">
          <a:extLst>
            <a:ext uri="{FF2B5EF4-FFF2-40B4-BE49-F238E27FC236}">
              <a16:creationId xmlns:a16="http://schemas.microsoft.com/office/drawing/2014/main" id="{00000000-0008-0000-0E00-0000A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965" name="image3.png">
          <a:extLst>
            <a:ext uri="{FF2B5EF4-FFF2-40B4-BE49-F238E27FC236}">
              <a16:creationId xmlns:a16="http://schemas.microsoft.com/office/drawing/2014/main" id="{00000000-0008-0000-0E00-0000AD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66" name="image3.png">
          <a:extLst>
            <a:ext uri="{FF2B5EF4-FFF2-40B4-BE49-F238E27FC236}">
              <a16:creationId xmlns:a16="http://schemas.microsoft.com/office/drawing/2014/main" id="{00000000-0008-0000-0E00-0000A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67" name="image3.png">
          <a:extLst>
            <a:ext uri="{FF2B5EF4-FFF2-40B4-BE49-F238E27FC236}">
              <a16:creationId xmlns:a16="http://schemas.microsoft.com/office/drawing/2014/main" id="{00000000-0008-0000-0E00-0000AF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968" name="image3.png">
          <a:extLst>
            <a:ext uri="{FF2B5EF4-FFF2-40B4-BE49-F238E27FC236}">
              <a16:creationId xmlns:a16="http://schemas.microsoft.com/office/drawing/2014/main" id="{00000000-0008-0000-0E00-0000B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969" name="image3.png">
          <a:extLst>
            <a:ext uri="{FF2B5EF4-FFF2-40B4-BE49-F238E27FC236}">
              <a16:creationId xmlns:a16="http://schemas.microsoft.com/office/drawing/2014/main" id="{00000000-0008-0000-0E00-0000B1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70" name="image3.png">
          <a:extLst>
            <a:ext uri="{FF2B5EF4-FFF2-40B4-BE49-F238E27FC236}">
              <a16:creationId xmlns:a16="http://schemas.microsoft.com/office/drawing/2014/main" id="{00000000-0008-0000-0E00-0000B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71" name="image3.png">
          <a:extLst>
            <a:ext uri="{FF2B5EF4-FFF2-40B4-BE49-F238E27FC236}">
              <a16:creationId xmlns:a16="http://schemas.microsoft.com/office/drawing/2014/main" id="{00000000-0008-0000-0E00-0000B3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972" name="image3.png">
          <a:extLst>
            <a:ext uri="{FF2B5EF4-FFF2-40B4-BE49-F238E27FC236}">
              <a16:creationId xmlns:a16="http://schemas.microsoft.com/office/drawing/2014/main" id="{00000000-0008-0000-0E00-0000B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973" name="image3.png">
          <a:extLst>
            <a:ext uri="{FF2B5EF4-FFF2-40B4-BE49-F238E27FC236}">
              <a16:creationId xmlns:a16="http://schemas.microsoft.com/office/drawing/2014/main" id="{00000000-0008-0000-0E00-0000B5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74" name="image3.png">
          <a:extLst>
            <a:ext uri="{FF2B5EF4-FFF2-40B4-BE49-F238E27FC236}">
              <a16:creationId xmlns:a16="http://schemas.microsoft.com/office/drawing/2014/main" id="{00000000-0008-0000-0E00-0000B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75" name="image3.png">
          <a:extLst>
            <a:ext uri="{FF2B5EF4-FFF2-40B4-BE49-F238E27FC236}">
              <a16:creationId xmlns:a16="http://schemas.microsoft.com/office/drawing/2014/main" id="{00000000-0008-0000-0E00-0000B7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976" name="image3.png">
          <a:extLst>
            <a:ext uri="{FF2B5EF4-FFF2-40B4-BE49-F238E27FC236}">
              <a16:creationId xmlns:a16="http://schemas.microsoft.com/office/drawing/2014/main" id="{00000000-0008-0000-0E00-0000B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977" name="image3.png">
          <a:extLst>
            <a:ext uri="{FF2B5EF4-FFF2-40B4-BE49-F238E27FC236}">
              <a16:creationId xmlns:a16="http://schemas.microsoft.com/office/drawing/2014/main" id="{00000000-0008-0000-0E00-0000B9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78" name="image3.png">
          <a:extLst>
            <a:ext uri="{FF2B5EF4-FFF2-40B4-BE49-F238E27FC236}">
              <a16:creationId xmlns:a16="http://schemas.microsoft.com/office/drawing/2014/main" id="{00000000-0008-0000-0E00-0000B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79" name="image3.png">
          <a:extLst>
            <a:ext uri="{FF2B5EF4-FFF2-40B4-BE49-F238E27FC236}">
              <a16:creationId xmlns:a16="http://schemas.microsoft.com/office/drawing/2014/main" id="{00000000-0008-0000-0E00-0000BB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980" name="image3.png">
          <a:extLst>
            <a:ext uri="{FF2B5EF4-FFF2-40B4-BE49-F238E27FC236}">
              <a16:creationId xmlns:a16="http://schemas.microsoft.com/office/drawing/2014/main" id="{00000000-0008-0000-0E00-0000B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981" name="image3.png">
          <a:extLst>
            <a:ext uri="{FF2B5EF4-FFF2-40B4-BE49-F238E27FC236}">
              <a16:creationId xmlns:a16="http://schemas.microsoft.com/office/drawing/2014/main" id="{00000000-0008-0000-0E00-0000BD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82" name="image3.png">
          <a:extLst>
            <a:ext uri="{FF2B5EF4-FFF2-40B4-BE49-F238E27FC236}">
              <a16:creationId xmlns:a16="http://schemas.microsoft.com/office/drawing/2014/main" id="{00000000-0008-0000-0E00-0000B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83" name="image3.png">
          <a:extLst>
            <a:ext uri="{FF2B5EF4-FFF2-40B4-BE49-F238E27FC236}">
              <a16:creationId xmlns:a16="http://schemas.microsoft.com/office/drawing/2014/main" id="{00000000-0008-0000-0E00-0000BF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984" name="image3.png">
          <a:extLst>
            <a:ext uri="{FF2B5EF4-FFF2-40B4-BE49-F238E27FC236}">
              <a16:creationId xmlns:a16="http://schemas.microsoft.com/office/drawing/2014/main" id="{00000000-0008-0000-0E00-0000C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985" name="image3.png">
          <a:extLst>
            <a:ext uri="{FF2B5EF4-FFF2-40B4-BE49-F238E27FC236}">
              <a16:creationId xmlns:a16="http://schemas.microsoft.com/office/drawing/2014/main" id="{00000000-0008-0000-0E00-0000C1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86" name="Imagem 1985">
          <a:extLst>
            <a:ext uri="{FF2B5EF4-FFF2-40B4-BE49-F238E27FC236}">
              <a16:creationId xmlns:a16="http://schemas.microsoft.com/office/drawing/2014/main" id="{3E0A097D-C2FE-4ED3-9898-E46C5F38702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87" name="Imagem 1986">
          <a:extLst>
            <a:ext uri="{FF2B5EF4-FFF2-40B4-BE49-F238E27FC236}">
              <a16:creationId xmlns:a16="http://schemas.microsoft.com/office/drawing/2014/main" id="{610A6686-3843-470C-85C6-AB20D149A98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88" name="Imagem 1987">
          <a:extLst>
            <a:ext uri="{FF2B5EF4-FFF2-40B4-BE49-F238E27FC236}">
              <a16:creationId xmlns:a16="http://schemas.microsoft.com/office/drawing/2014/main" id="{18DDBC6F-64EA-4F48-AC64-EF7F968DB60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89" name="Imagem 1988">
          <a:extLst>
            <a:ext uri="{FF2B5EF4-FFF2-40B4-BE49-F238E27FC236}">
              <a16:creationId xmlns:a16="http://schemas.microsoft.com/office/drawing/2014/main" id="{75A023A6-6DFD-4C76-8AF6-835F94982FE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90" name="Imagem 1989">
          <a:extLst>
            <a:ext uri="{FF2B5EF4-FFF2-40B4-BE49-F238E27FC236}">
              <a16:creationId xmlns:a16="http://schemas.microsoft.com/office/drawing/2014/main" id="{A86F292E-555F-4025-92F3-BE9C35EEC7D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91" name="Imagem 1990">
          <a:extLst>
            <a:ext uri="{FF2B5EF4-FFF2-40B4-BE49-F238E27FC236}">
              <a16:creationId xmlns:a16="http://schemas.microsoft.com/office/drawing/2014/main" id="{436D4A9D-4EA9-42A5-B214-77F405709BD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92" name="Imagem 1991">
          <a:extLst>
            <a:ext uri="{FF2B5EF4-FFF2-40B4-BE49-F238E27FC236}">
              <a16:creationId xmlns:a16="http://schemas.microsoft.com/office/drawing/2014/main" id="{89423264-B44A-40D5-A098-4B7A8BEE07C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93" name="Imagem 1992">
          <a:extLst>
            <a:ext uri="{FF2B5EF4-FFF2-40B4-BE49-F238E27FC236}">
              <a16:creationId xmlns:a16="http://schemas.microsoft.com/office/drawing/2014/main" id="{16F80CD2-256E-444D-BB17-D993E569CA0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94" name="Imagem 1993">
          <a:extLst>
            <a:ext uri="{FF2B5EF4-FFF2-40B4-BE49-F238E27FC236}">
              <a16:creationId xmlns:a16="http://schemas.microsoft.com/office/drawing/2014/main" id="{77487DD4-D854-4948-82E0-3E7FD2DD282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95" name="Imagem 1994">
          <a:extLst>
            <a:ext uri="{FF2B5EF4-FFF2-40B4-BE49-F238E27FC236}">
              <a16:creationId xmlns:a16="http://schemas.microsoft.com/office/drawing/2014/main" id="{59047740-F225-4FA2-95BC-04B0E22DBBD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96" name="Imagem 1995">
          <a:extLst>
            <a:ext uri="{FF2B5EF4-FFF2-40B4-BE49-F238E27FC236}">
              <a16:creationId xmlns:a16="http://schemas.microsoft.com/office/drawing/2014/main" id="{9B2F17B6-B813-486A-8601-683211FE065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97" name="Imagem 1996">
          <a:extLst>
            <a:ext uri="{FF2B5EF4-FFF2-40B4-BE49-F238E27FC236}">
              <a16:creationId xmlns:a16="http://schemas.microsoft.com/office/drawing/2014/main" id="{28A63E31-D6B9-4779-8E26-AA40EE4EFB8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98" name="Imagem 1997">
          <a:extLst>
            <a:ext uri="{FF2B5EF4-FFF2-40B4-BE49-F238E27FC236}">
              <a16:creationId xmlns:a16="http://schemas.microsoft.com/office/drawing/2014/main" id="{2AA65BCB-440F-49C4-B2FC-BB041F2FCC6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99" name="Imagem 1998">
          <a:extLst>
            <a:ext uri="{FF2B5EF4-FFF2-40B4-BE49-F238E27FC236}">
              <a16:creationId xmlns:a16="http://schemas.microsoft.com/office/drawing/2014/main" id="{710603E7-5E87-40D8-B717-E8B818B35A5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00" name="Imagem 1999">
          <a:extLst>
            <a:ext uri="{FF2B5EF4-FFF2-40B4-BE49-F238E27FC236}">
              <a16:creationId xmlns:a16="http://schemas.microsoft.com/office/drawing/2014/main" id="{717A2606-4A88-4844-B5FA-05306C06729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01" name="Imagem 2000">
          <a:extLst>
            <a:ext uri="{FF2B5EF4-FFF2-40B4-BE49-F238E27FC236}">
              <a16:creationId xmlns:a16="http://schemas.microsoft.com/office/drawing/2014/main" id="{EB0D53D9-9E68-48A5-87DB-893C2606E4A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02" name="Imagem 2001">
          <a:extLst>
            <a:ext uri="{FF2B5EF4-FFF2-40B4-BE49-F238E27FC236}">
              <a16:creationId xmlns:a16="http://schemas.microsoft.com/office/drawing/2014/main" id="{0E14C42F-22AB-4808-A585-BA6A3C73A5C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03" name="Imagem 2002">
          <a:extLst>
            <a:ext uri="{FF2B5EF4-FFF2-40B4-BE49-F238E27FC236}">
              <a16:creationId xmlns:a16="http://schemas.microsoft.com/office/drawing/2014/main" id="{275C565B-D860-4B12-B6E8-B79D738707D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04" name="Imagem 2003">
          <a:extLst>
            <a:ext uri="{FF2B5EF4-FFF2-40B4-BE49-F238E27FC236}">
              <a16:creationId xmlns:a16="http://schemas.microsoft.com/office/drawing/2014/main" id="{1931E05B-929A-4484-A445-F02C90142CF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05" name="Imagem 2004">
          <a:extLst>
            <a:ext uri="{FF2B5EF4-FFF2-40B4-BE49-F238E27FC236}">
              <a16:creationId xmlns:a16="http://schemas.microsoft.com/office/drawing/2014/main" id="{3F537F24-06FC-4F9B-9DD5-89BEBB72051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06" name="Imagem 2005">
          <a:extLst>
            <a:ext uri="{FF2B5EF4-FFF2-40B4-BE49-F238E27FC236}">
              <a16:creationId xmlns:a16="http://schemas.microsoft.com/office/drawing/2014/main" id="{A6E2D571-0E43-4B3C-9E9F-F5D4CCD1AA9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07" name="Imagem 2006">
          <a:extLst>
            <a:ext uri="{FF2B5EF4-FFF2-40B4-BE49-F238E27FC236}">
              <a16:creationId xmlns:a16="http://schemas.microsoft.com/office/drawing/2014/main" id="{DC5E956F-F6BB-42B5-868B-873D157AEEA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08" name="Imagem 2007">
          <a:extLst>
            <a:ext uri="{FF2B5EF4-FFF2-40B4-BE49-F238E27FC236}">
              <a16:creationId xmlns:a16="http://schemas.microsoft.com/office/drawing/2014/main" id="{B760F893-64B2-4C31-86DC-8C2CA3D87EC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09" name="Imagem 2008">
          <a:extLst>
            <a:ext uri="{FF2B5EF4-FFF2-40B4-BE49-F238E27FC236}">
              <a16:creationId xmlns:a16="http://schemas.microsoft.com/office/drawing/2014/main" id="{ACC96E89-2A29-4AD0-9A61-B9164CBDEC7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5</xdr:row>
      <xdr:rowOff>948</xdr:rowOff>
    </xdr:to>
    <xdr:pic>
      <xdr:nvPicPr>
        <xdr:cNvPr id="2010" name="Imagem 2009">
          <a:extLst>
            <a:ext uri="{FF2B5EF4-FFF2-40B4-BE49-F238E27FC236}">
              <a16:creationId xmlns:a16="http://schemas.microsoft.com/office/drawing/2014/main" id="{A1E471AE-6B73-4254-920F-1AA0BC8D9A0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11" name="Imagem 2010">
          <a:extLst>
            <a:ext uri="{FF2B5EF4-FFF2-40B4-BE49-F238E27FC236}">
              <a16:creationId xmlns:a16="http://schemas.microsoft.com/office/drawing/2014/main" id="{24F162BA-C499-4EC7-97AA-75D22BCC1C0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12" name="Imagem 2011">
          <a:extLst>
            <a:ext uri="{FF2B5EF4-FFF2-40B4-BE49-F238E27FC236}">
              <a16:creationId xmlns:a16="http://schemas.microsoft.com/office/drawing/2014/main" id="{FB3C586B-B66F-41F4-9D83-6D68CBA389E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13" name="Imagem 2012">
          <a:extLst>
            <a:ext uri="{FF2B5EF4-FFF2-40B4-BE49-F238E27FC236}">
              <a16:creationId xmlns:a16="http://schemas.microsoft.com/office/drawing/2014/main" id="{C42FE856-0FF9-4D37-94CD-D16E7A1E7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5</xdr:row>
      <xdr:rowOff>948</xdr:rowOff>
    </xdr:to>
    <xdr:pic>
      <xdr:nvPicPr>
        <xdr:cNvPr id="2014" name="Imagem 2013">
          <a:extLst>
            <a:ext uri="{FF2B5EF4-FFF2-40B4-BE49-F238E27FC236}">
              <a16:creationId xmlns:a16="http://schemas.microsoft.com/office/drawing/2014/main" id="{8975CE08-9DC9-4D18-A3B5-12B13A3323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15" name="Imagem 2014">
          <a:extLst>
            <a:ext uri="{FF2B5EF4-FFF2-40B4-BE49-F238E27FC236}">
              <a16:creationId xmlns:a16="http://schemas.microsoft.com/office/drawing/2014/main" id="{D0153AE4-F36C-4029-BC50-9E123643FB1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16" name="Imagem 2015">
          <a:extLst>
            <a:ext uri="{FF2B5EF4-FFF2-40B4-BE49-F238E27FC236}">
              <a16:creationId xmlns:a16="http://schemas.microsoft.com/office/drawing/2014/main" id="{E8557F96-9773-45A8-8D0E-52634518957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17" name="Imagem 2016">
          <a:extLst>
            <a:ext uri="{FF2B5EF4-FFF2-40B4-BE49-F238E27FC236}">
              <a16:creationId xmlns:a16="http://schemas.microsoft.com/office/drawing/2014/main" id="{2415B39E-C995-42D7-84AE-77F6640D1E3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5</xdr:row>
      <xdr:rowOff>948</xdr:rowOff>
    </xdr:to>
    <xdr:pic>
      <xdr:nvPicPr>
        <xdr:cNvPr id="2018" name="Imagem 2017">
          <a:extLst>
            <a:ext uri="{FF2B5EF4-FFF2-40B4-BE49-F238E27FC236}">
              <a16:creationId xmlns:a16="http://schemas.microsoft.com/office/drawing/2014/main" id="{51F4ABFB-72F4-402F-A09D-36609D21B14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19" name="Imagem 2018">
          <a:extLst>
            <a:ext uri="{FF2B5EF4-FFF2-40B4-BE49-F238E27FC236}">
              <a16:creationId xmlns:a16="http://schemas.microsoft.com/office/drawing/2014/main" id="{736A1674-51DF-4CC8-AB51-D267C1C17E3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20" name="Imagem 2019">
          <a:extLst>
            <a:ext uri="{FF2B5EF4-FFF2-40B4-BE49-F238E27FC236}">
              <a16:creationId xmlns:a16="http://schemas.microsoft.com/office/drawing/2014/main" id="{FA4782B1-5C61-4649-BBDC-0749C6A9F0D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21" name="Imagem 2020">
          <a:extLst>
            <a:ext uri="{FF2B5EF4-FFF2-40B4-BE49-F238E27FC236}">
              <a16:creationId xmlns:a16="http://schemas.microsoft.com/office/drawing/2014/main" id="{3A661ADC-A719-48FF-AC1E-08AEDC5517F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5</xdr:row>
      <xdr:rowOff>948</xdr:rowOff>
    </xdr:to>
    <xdr:pic>
      <xdr:nvPicPr>
        <xdr:cNvPr id="2022" name="Imagem 2021">
          <a:extLst>
            <a:ext uri="{FF2B5EF4-FFF2-40B4-BE49-F238E27FC236}">
              <a16:creationId xmlns:a16="http://schemas.microsoft.com/office/drawing/2014/main" id="{E9F875E4-9B87-4664-9806-1940DF858D4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23" name="Imagem 2022">
          <a:extLst>
            <a:ext uri="{FF2B5EF4-FFF2-40B4-BE49-F238E27FC236}">
              <a16:creationId xmlns:a16="http://schemas.microsoft.com/office/drawing/2014/main" id="{64EAD499-8A37-465D-9E08-1F827452CD5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24" name="Imagem 2023">
          <a:extLst>
            <a:ext uri="{FF2B5EF4-FFF2-40B4-BE49-F238E27FC236}">
              <a16:creationId xmlns:a16="http://schemas.microsoft.com/office/drawing/2014/main" id="{7B792327-D02B-4D3A-9264-D69BADE01F3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25" name="Imagem 2024">
          <a:extLst>
            <a:ext uri="{FF2B5EF4-FFF2-40B4-BE49-F238E27FC236}">
              <a16:creationId xmlns:a16="http://schemas.microsoft.com/office/drawing/2014/main" id="{FB2108C6-8A83-42AE-BF31-0EDC55E4FA3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026" name="Imagem 2025">
          <a:extLst>
            <a:ext uri="{FF2B5EF4-FFF2-40B4-BE49-F238E27FC236}">
              <a16:creationId xmlns:a16="http://schemas.microsoft.com/office/drawing/2014/main" id="{CEED21AC-6154-4CC7-83DD-FC81E665E67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27" name="Imagem 2026">
          <a:extLst>
            <a:ext uri="{FF2B5EF4-FFF2-40B4-BE49-F238E27FC236}">
              <a16:creationId xmlns:a16="http://schemas.microsoft.com/office/drawing/2014/main" id="{99704973-E652-41CD-B28A-E1D44BE8991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28" name="Imagem 2027">
          <a:extLst>
            <a:ext uri="{FF2B5EF4-FFF2-40B4-BE49-F238E27FC236}">
              <a16:creationId xmlns:a16="http://schemas.microsoft.com/office/drawing/2014/main" id="{6F9EB36F-B91A-4419-A9E9-2AB8756F148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29" name="Imagem 2028">
          <a:extLst>
            <a:ext uri="{FF2B5EF4-FFF2-40B4-BE49-F238E27FC236}">
              <a16:creationId xmlns:a16="http://schemas.microsoft.com/office/drawing/2014/main" id="{2D55ABE4-4371-4E97-94FA-01D5E1AF962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030" name="Imagem 2029">
          <a:extLst>
            <a:ext uri="{FF2B5EF4-FFF2-40B4-BE49-F238E27FC236}">
              <a16:creationId xmlns:a16="http://schemas.microsoft.com/office/drawing/2014/main" id="{74DC0D39-79AE-47D6-95EA-62F2F760171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31" name="Imagem 2030">
          <a:extLst>
            <a:ext uri="{FF2B5EF4-FFF2-40B4-BE49-F238E27FC236}">
              <a16:creationId xmlns:a16="http://schemas.microsoft.com/office/drawing/2014/main" id="{8163D6B3-2ABC-4C5E-A725-CFAE95F230E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32" name="Imagem 2031">
          <a:extLst>
            <a:ext uri="{FF2B5EF4-FFF2-40B4-BE49-F238E27FC236}">
              <a16:creationId xmlns:a16="http://schemas.microsoft.com/office/drawing/2014/main" id="{8302D1B1-5954-4FCA-9AFC-66DD008A6B4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33" name="Imagem 2032">
          <a:extLst>
            <a:ext uri="{FF2B5EF4-FFF2-40B4-BE49-F238E27FC236}">
              <a16:creationId xmlns:a16="http://schemas.microsoft.com/office/drawing/2014/main" id="{3BCF29DF-2EB7-45CF-A4CB-EFE0E263A06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034" name="Imagem 2033">
          <a:extLst>
            <a:ext uri="{FF2B5EF4-FFF2-40B4-BE49-F238E27FC236}">
              <a16:creationId xmlns:a16="http://schemas.microsoft.com/office/drawing/2014/main" id="{AF3202D0-6564-4C21-84DF-15B8F3D11C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35" name="Imagem 2034">
          <a:extLst>
            <a:ext uri="{FF2B5EF4-FFF2-40B4-BE49-F238E27FC236}">
              <a16:creationId xmlns:a16="http://schemas.microsoft.com/office/drawing/2014/main" id="{B68E73D1-8087-4566-9D30-EC9C07FF348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36" name="Imagem 2035">
          <a:extLst>
            <a:ext uri="{FF2B5EF4-FFF2-40B4-BE49-F238E27FC236}">
              <a16:creationId xmlns:a16="http://schemas.microsoft.com/office/drawing/2014/main" id="{FF50415A-7B92-48B6-A688-87D5F6DA515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37" name="Imagem 2036">
          <a:extLst>
            <a:ext uri="{FF2B5EF4-FFF2-40B4-BE49-F238E27FC236}">
              <a16:creationId xmlns:a16="http://schemas.microsoft.com/office/drawing/2014/main" id="{7D0DE651-0F25-49EA-B427-E2E07852BF3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038" name="Imagem 2037">
          <a:extLst>
            <a:ext uri="{FF2B5EF4-FFF2-40B4-BE49-F238E27FC236}">
              <a16:creationId xmlns:a16="http://schemas.microsoft.com/office/drawing/2014/main" id="{A84F20DC-420E-43C8-8AE0-3C2D57DE32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39" name="Imagem 2038">
          <a:extLst>
            <a:ext uri="{FF2B5EF4-FFF2-40B4-BE49-F238E27FC236}">
              <a16:creationId xmlns:a16="http://schemas.microsoft.com/office/drawing/2014/main" id="{A5538010-D10A-4944-86CC-A06CABDB68D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40" name="Imagem 2039">
          <a:extLst>
            <a:ext uri="{FF2B5EF4-FFF2-40B4-BE49-F238E27FC236}">
              <a16:creationId xmlns:a16="http://schemas.microsoft.com/office/drawing/2014/main" id="{70A0C200-CCC2-422B-8995-69A73E6D6BF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41" name="Imagem 2040">
          <a:extLst>
            <a:ext uri="{FF2B5EF4-FFF2-40B4-BE49-F238E27FC236}">
              <a16:creationId xmlns:a16="http://schemas.microsoft.com/office/drawing/2014/main" id="{EFF40E84-F744-4D5E-A172-4E481DD923E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042" name="Imagem 2041">
          <a:extLst>
            <a:ext uri="{FF2B5EF4-FFF2-40B4-BE49-F238E27FC236}">
              <a16:creationId xmlns:a16="http://schemas.microsoft.com/office/drawing/2014/main" id="{DDD7D86F-5087-41F3-A041-B72A1A74688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43" name="Imagem 2042">
          <a:extLst>
            <a:ext uri="{FF2B5EF4-FFF2-40B4-BE49-F238E27FC236}">
              <a16:creationId xmlns:a16="http://schemas.microsoft.com/office/drawing/2014/main" id="{25DB098F-4FCD-4682-95BF-0C0531A2A03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44" name="Imagem 2043">
          <a:extLst>
            <a:ext uri="{FF2B5EF4-FFF2-40B4-BE49-F238E27FC236}">
              <a16:creationId xmlns:a16="http://schemas.microsoft.com/office/drawing/2014/main" id="{CF386FDA-7528-46AF-93D6-F9F4F8772F5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45" name="Imagem 2044">
          <a:extLst>
            <a:ext uri="{FF2B5EF4-FFF2-40B4-BE49-F238E27FC236}">
              <a16:creationId xmlns:a16="http://schemas.microsoft.com/office/drawing/2014/main" id="{75EE675C-A815-4709-B96D-3EE71366544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046" name="Imagem 2045">
          <a:extLst>
            <a:ext uri="{FF2B5EF4-FFF2-40B4-BE49-F238E27FC236}">
              <a16:creationId xmlns:a16="http://schemas.microsoft.com/office/drawing/2014/main" id="{48338F20-9196-4A09-AFFF-43B5C356B05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47" name="Imagem 2046">
          <a:extLst>
            <a:ext uri="{FF2B5EF4-FFF2-40B4-BE49-F238E27FC236}">
              <a16:creationId xmlns:a16="http://schemas.microsoft.com/office/drawing/2014/main" id="{590B73F4-721E-4F19-9C25-674F6FD0EBF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48" name="Imagem 2047">
          <a:extLst>
            <a:ext uri="{FF2B5EF4-FFF2-40B4-BE49-F238E27FC236}">
              <a16:creationId xmlns:a16="http://schemas.microsoft.com/office/drawing/2014/main" id="{FF41B05C-BA1F-477B-A589-2840A266789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49" name="Imagem 2048">
          <a:extLst>
            <a:ext uri="{FF2B5EF4-FFF2-40B4-BE49-F238E27FC236}">
              <a16:creationId xmlns:a16="http://schemas.microsoft.com/office/drawing/2014/main" id="{495838A6-3A7D-492E-9A68-20977AB841D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050" name="Imagem 2049">
          <a:extLst>
            <a:ext uri="{FF2B5EF4-FFF2-40B4-BE49-F238E27FC236}">
              <a16:creationId xmlns:a16="http://schemas.microsoft.com/office/drawing/2014/main" id="{5743606C-D6A2-469B-A85A-5EAE69BA90D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51" name="Imagem 2050">
          <a:extLst>
            <a:ext uri="{FF2B5EF4-FFF2-40B4-BE49-F238E27FC236}">
              <a16:creationId xmlns:a16="http://schemas.microsoft.com/office/drawing/2014/main" id="{2C9A2D38-9DC8-4AD8-A6DB-D7A61228624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52" name="Imagem 2051">
          <a:extLst>
            <a:ext uri="{FF2B5EF4-FFF2-40B4-BE49-F238E27FC236}">
              <a16:creationId xmlns:a16="http://schemas.microsoft.com/office/drawing/2014/main" id="{877022F2-69D6-4594-A723-A3D0E38F282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53" name="Imagem 2052">
          <a:extLst>
            <a:ext uri="{FF2B5EF4-FFF2-40B4-BE49-F238E27FC236}">
              <a16:creationId xmlns:a16="http://schemas.microsoft.com/office/drawing/2014/main" id="{D67BD58E-C1F5-41C1-A41B-0DFB1991357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054" name="Imagem 2053">
          <a:extLst>
            <a:ext uri="{FF2B5EF4-FFF2-40B4-BE49-F238E27FC236}">
              <a16:creationId xmlns:a16="http://schemas.microsoft.com/office/drawing/2014/main" id="{2A288B3E-38A8-4153-B010-959C7012DF4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55" name="Imagem 2054">
          <a:extLst>
            <a:ext uri="{FF2B5EF4-FFF2-40B4-BE49-F238E27FC236}">
              <a16:creationId xmlns:a16="http://schemas.microsoft.com/office/drawing/2014/main" id="{E306C937-7517-490A-AECF-C568225F82F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56" name="Imagem 2055">
          <a:extLst>
            <a:ext uri="{FF2B5EF4-FFF2-40B4-BE49-F238E27FC236}">
              <a16:creationId xmlns:a16="http://schemas.microsoft.com/office/drawing/2014/main" id="{A75A3C4D-ACF6-41F8-90A2-9A6234C2DBD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57" name="Imagem 2056">
          <a:extLst>
            <a:ext uri="{FF2B5EF4-FFF2-40B4-BE49-F238E27FC236}">
              <a16:creationId xmlns:a16="http://schemas.microsoft.com/office/drawing/2014/main" id="{A6521A05-0654-4C37-B7DA-DB8AC87DE0B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058" name="Imagem 2057">
          <a:extLst>
            <a:ext uri="{FF2B5EF4-FFF2-40B4-BE49-F238E27FC236}">
              <a16:creationId xmlns:a16="http://schemas.microsoft.com/office/drawing/2014/main" id="{4AF3D390-DDE8-4AD8-AB36-E29DAEA9987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59" name="Imagem 2058">
          <a:extLst>
            <a:ext uri="{FF2B5EF4-FFF2-40B4-BE49-F238E27FC236}">
              <a16:creationId xmlns:a16="http://schemas.microsoft.com/office/drawing/2014/main" id="{A42FD16B-19F8-4CCD-9670-F06DD847746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60" name="Imagem 2059">
          <a:extLst>
            <a:ext uri="{FF2B5EF4-FFF2-40B4-BE49-F238E27FC236}">
              <a16:creationId xmlns:a16="http://schemas.microsoft.com/office/drawing/2014/main" id="{3C73945B-329F-4879-AC15-5AD81194DC6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61" name="Imagem 2060">
          <a:extLst>
            <a:ext uri="{FF2B5EF4-FFF2-40B4-BE49-F238E27FC236}">
              <a16:creationId xmlns:a16="http://schemas.microsoft.com/office/drawing/2014/main" id="{F53F88D7-4956-4D27-BBF8-C8EF0CFA6C6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62" name="Imagem 2061">
          <a:extLst>
            <a:ext uri="{FF2B5EF4-FFF2-40B4-BE49-F238E27FC236}">
              <a16:creationId xmlns:a16="http://schemas.microsoft.com/office/drawing/2014/main" id="{D5DDCB61-3FE0-430D-9622-E0E788A6463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63" name="Imagem 2062">
          <a:extLst>
            <a:ext uri="{FF2B5EF4-FFF2-40B4-BE49-F238E27FC236}">
              <a16:creationId xmlns:a16="http://schemas.microsoft.com/office/drawing/2014/main" id="{1E9BCE80-A90A-49BA-9396-8CC0D1E496B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64" name="Imagem 2063">
          <a:extLst>
            <a:ext uri="{FF2B5EF4-FFF2-40B4-BE49-F238E27FC236}">
              <a16:creationId xmlns:a16="http://schemas.microsoft.com/office/drawing/2014/main" id="{F369BDA6-BCD4-4C65-A0C2-558933FA6DC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65" name="Imagem 2064">
          <a:extLst>
            <a:ext uri="{FF2B5EF4-FFF2-40B4-BE49-F238E27FC236}">
              <a16:creationId xmlns:a16="http://schemas.microsoft.com/office/drawing/2014/main" id="{E864C5C9-95FC-4613-BB75-D184D7CDDC9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66" name="Imagem 2065">
          <a:extLst>
            <a:ext uri="{FF2B5EF4-FFF2-40B4-BE49-F238E27FC236}">
              <a16:creationId xmlns:a16="http://schemas.microsoft.com/office/drawing/2014/main" id="{9453A2A1-0AFB-4CBB-A884-801DF4411D3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67" name="Imagem 2066">
          <a:extLst>
            <a:ext uri="{FF2B5EF4-FFF2-40B4-BE49-F238E27FC236}">
              <a16:creationId xmlns:a16="http://schemas.microsoft.com/office/drawing/2014/main" id="{2E206DA0-7392-4B30-91F6-37EBBD4388D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68" name="Imagem 2067">
          <a:extLst>
            <a:ext uri="{FF2B5EF4-FFF2-40B4-BE49-F238E27FC236}">
              <a16:creationId xmlns:a16="http://schemas.microsoft.com/office/drawing/2014/main" id="{84B51F66-CDB4-45E4-9482-B02A48017A5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69" name="Imagem 2068">
          <a:extLst>
            <a:ext uri="{FF2B5EF4-FFF2-40B4-BE49-F238E27FC236}">
              <a16:creationId xmlns:a16="http://schemas.microsoft.com/office/drawing/2014/main" id="{FC3E62BD-6A4B-4389-875C-B52CAC5CEA8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70" name="Imagem 2069">
          <a:extLst>
            <a:ext uri="{FF2B5EF4-FFF2-40B4-BE49-F238E27FC236}">
              <a16:creationId xmlns:a16="http://schemas.microsoft.com/office/drawing/2014/main" id="{EDB65CFD-931C-48E4-9CD2-0D674151948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71" name="Imagem 2070">
          <a:extLst>
            <a:ext uri="{FF2B5EF4-FFF2-40B4-BE49-F238E27FC236}">
              <a16:creationId xmlns:a16="http://schemas.microsoft.com/office/drawing/2014/main" id="{03B92802-CBA4-4075-BB4D-D7FC4C870B3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72" name="Imagem 2071">
          <a:extLst>
            <a:ext uri="{FF2B5EF4-FFF2-40B4-BE49-F238E27FC236}">
              <a16:creationId xmlns:a16="http://schemas.microsoft.com/office/drawing/2014/main" id="{8ED42FD9-E86B-406A-9DBE-FCFEDEF0C19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73" name="Imagem 2072">
          <a:extLst>
            <a:ext uri="{FF2B5EF4-FFF2-40B4-BE49-F238E27FC236}">
              <a16:creationId xmlns:a16="http://schemas.microsoft.com/office/drawing/2014/main" id="{C7D9F853-AA7B-4848-A223-F226EAB8C63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74" name="Imagem 2073">
          <a:extLst>
            <a:ext uri="{FF2B5EF4-FFF2-40B4-BE49-F238E27FC236}">
              <a16:creationId xmlns:a16="http://schemas.microsoft.com/office/drawing/2014/main" id="{3CFFAA59-6539-4460-8B68-96E0D87255C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75" name="Imagem 2074">
          <a:extLst>
            <a:ext uri="{FF2B5EF4-FFF2-40B4-BE49-F238E27FC236}">
              <a16:creationId xmlns:a16="http://schemas.microsoft.com/office/drawing/2014/main" id="{1C680DF5-03BA-4590-AED1-CE19F3DBC7F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76" name="Imagem 2075">
          <a:extLst>
            <a:ext uri="{FF2B5EF4-FFF2-40B4-BE49-F238E27FC236}">
              <a16:creationId xmlns:a16="http://schemas.microsoft.com/office/drawing/2014/main" id="{C3775518-720D-4A28-8F0A-F9227718866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77" name="Imagem 2076">
          <a:extLst>
            <a:ext uri="{FF2B5EF4-FFF2-40B4-BE49-F238E27FC236}">
              <a16:creationId xmlns:a16="http://schemas.microsoft.com/office/drawing/2014/main" id="{EDE829C8-63DD-459D-8FB6-F549B884FC2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78" name="Imagem 2077">
          <a:extLst>
            <a:ext uri="{FF2B5EF4-FFF2-40B4-BE49-F238E27FC236}">
              <a16:creationId xmlns:a16="http://schemas.microsoft.com/office/drawing/2014/main" id="{C3967E18-4DAC-421F-A9C6-7932A324C30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79" name="Imagem 2078">
          <a:extLst>
            <a:ext uri="{FF2B5EF4-FFF2-40B4-BE49-F238E27FC236}">
              <a16:creationId xmlns:a16="http://schemas.microsoft.com/office/drawing/2014/main" id="{902C2E93-A368-499C-A76E-A342161FD1A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80" name="Imagem 2079">
          <a:extLst>
            <a:ext uri="{FF2B5EF4-FFF2-40B4-BE49-F238E27FC236}">
              <a16:creationId xmlns:a16="http://schemas.microsoft.com/office/drawing/2014/main" id="{13D39560-E32F-4E7F-907F-F8A938DE346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81" name="Imagem 2080">
          <a:extLst>
            <a:ext uri="{FF2B5EF4-FFF2-40B4-BE49-F238E27FC236}">
              <a16:creationId xmlns:a16="http://schemas.microsoft.com/office/drawing/2014/main" id="{0F3575CA-8401-4A88-86B1-49DFFF27966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82" name="Imagem 2081">
          <a:extLst>
            <a:ext uri="{FF2B5EF4-FFF2-40B4-BE49-F238E27FC236}">
              <a16:creationId xmlns:a16="http://schemas.microsoft.com/office/drawing/2014/main" id="{65C86BF6-E5C7-4EB7-A445-4E7F3BFF00E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83" name="Imagem 2082">
          <a:extLst>
            <a:ext uri="{FF2B5EF4-FFF2-40B4-BE49-F238E27FC236}">
              <a16:creationId xmlns:a16="http://schemas.microsoft.com/office/drawing/2014/main" id="{D506BA88-BE09-40A7-9AA4-567A7508ED2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5</xdr:row>
      <xdr:rowOff>948</xdr:rowOff>
    </xdr:to>
    <xdr:pic>
      <xdr:nvPicPr>
        <xdr:cNvPr id="2084" name="Imagem 2083">
          <a:extLst>
            <a:ext uri="{FF2B5EF4-FFF2-40B4-BE49-F238E27FC236}">
              <a16:creationId xmlns:a16="http://schemas.microsoft.com/office/drawing/2014/main" id="{16D23631-9297-4F6B-BBF2-D06B9DBDD8F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85" name="Imagem 2084">
          <a:extLst>
            <a:ext uri="{FF2B5EF4-FFF2-40B4-BE49-F238E27FC236}">
              <a16:creationId xmlns:a16="http://schemas.microsoft.com/office/drawing/2014/main" id="{76DA519B-CF7B-4FD3-A499-307F516FDA8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86" name="Imagem 2085">
          <a:extLst>
            <a:ext uri="{FF2B5EF4-FFF2-40B4-BE49-F238E27FC236}">
              <a16:creationId xmlns:a16="http://schemas.microsoft.com/office/drawing/2014/main" id="{65B9DE1D-0BD6-4233-9C44-A304A888874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87" name="Imagem 2086">
          <a:extLst>
            <a:ext uri="{FF2B5EF4-FFF2-40B4-BE49-F238E27FC236}">
              <a16:creationId xmlns:a16="http://schemas.microsoft.com/office/drawing/2014/main" id="{877A64B9-E0D6-4ED3-9CBF-49A22B3EA23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5</xdr:row>
      <xdr:rowOff>948</xdr:rowOff>
    </xdr:to>
    <xdr:pic>
      <xdr:nvPicPr>
        <xdr:cNvPr id="2088" name="Imagem 2087">
          <a:extLst>
            <a:ext uri="{FF2B5EF4-FFF2-40B4-BE49-F238E27FC236}">
              <a16:creationId xmlns:a16="http://schemas.microsoft.com/office/drawing/2014/main" id="{95BD525D-0D87-41AE-80E4-7E0CA4CF413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89" name="Imagem 2088">
          <a:extLst>
            <a:ext uri="{FF2B5EF4-FFF2-40B4-BE49-F238E27FC236}">
              <a16:creationId xmlns:a16="http://schemas.microsoft.com/office/drawing/2014/main" id="{E76BC05D-EEB1-4A0B-8517-FDC6700844C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90" name="Imagem 2089">
          <a:extLst>
            <a:ext uri="{FF2B5EF4-FFF2-40B4-BE49-F238E27FC236}">
              <a16:creationId xmlns:a16="http://schemas.microsoft.com/office/drawing/2014/main" id="{EF34F850-4F26-4EF7-BB84-02F8710DCD5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91" name="Imagem 2090">
          <a:extLst>
            <a:ext uri="{FF2B5EF4-FFF2-40B4-BE49-F238E27FC236}">
              <a16:creationId xmlns:a16="http://schemas.microsoft.com/office/drawing/2014/main" id="{770935D2-0B56-478F-B70A-9F5A055011D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5</xdr:row>
      <xdr:rowOff>948</xdr:rowOff>
    </xdr:to>
    <xdr:pic>
      <xdr:nvPicPr>
        <xdr:cNvPr id="2092" name="Imagem 2091">
          <a:extLst>
            <a:ext uri="{FF2B5EF4-FFF2-40B4-BE49-F238E27FC236}">
              <a16:creationId xmlns:a16="http://schemas.microsoft.com/office/drawing/2014/main" id="{D7A1A171-A802-4D7A-A20F-3C19A20B00D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93" name="Imagem 2092">
          <a:extLst>
            <a:ext uri="{FF2B5EF4-FFF2-40B4-BE49-F238E27FC236}">
              <a16:creationId xmlns:a16="http://schemas.microsoft.com/office/drawing/2014/main" id="{E38D08EE-DFAA-4944-B14D-164506E13C5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94" name="Imagem 2093">
          <a:extLst>
            <a:ext uri="{FF2B5EF4-FFF2-40B4-BE49-F238E27FC236}">
              <a16:creationId xmlns:a16="http://schemas.microsoft.com/office/drawing/2014/main" id="{DBA8E787-590D-4C15-8C72-8D7CBD1FA6E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95" name="Imagem 2094">
          <a:extLst>
            <a:ext uri="{FF2B5EF4-FFF2-40B4-BE49-F238E27FC236}">
              <a16:creationId xmlns:a16="http://schemas.microsoft.com/office/drawing/2014/main" id="{FF804891-C2E1-4F9D-8FA1-4035550BEB9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5</xdr:row>
      <xdr:rowOff>948</xdr:rowOff>
    </xdr:to>
    <xdr:pic>
      <xdr:nvPicPr>
        <xdr:cNvPr id="2096" name="Imagem 2095">
          <a:extLst>
            <a:ext uri="{FF2B5EF4-FFF2-40B4-BE49-F238E27FC236}">
              <a16:creationId xmlns:a16="http://schemas.microsoft.com/office/drawing/2014/main" id="{D672CC25-8384-46B2-A052-A74F4E84EE4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97" name="Imagem 2096">
          <a:extLst>
            <a:ext uri="{FF2B5EF4-FFF2-40B4-BE49-F238E27FC236}">
              <a16:creationId xmlns:a16="http://schemas.microsoft.com/office/drawing/2014/main" id="{85CF95DA-44C2-4475-8100-B081373E72F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98" name="Imagem 2097">
          <a:extLst>
            <a:ext uri="{FF2B5EF4-FFF2-40B4-BE49-F238E27FC236}">
              <a16:creationId xmlns:a16="http://schemas.microsoft.com/office/drawing/2014/main" id="{246A9745-8754-4812-80A5-049E512A4FF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99" name="Imagem 2098">
          <a:extLst>
            <a:ext uri="{FF2B5EF4-FFF2-40B4-BE49-F238E27FC236}">
              <a16:creationId xmlns:a16="http://schemas.microsoft.com/office/drawing/2014/main" id="{FD2E88AB-6296-45EA-9E24-5FBB1839842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100" name="Imagem 2099">
          <a:extLst>
            <a:ext uri="{FF2B5EF4-FFF2-40B4-BE49-F238E27FC236}">
              <a16:creationId xmlns:a16="http://schemas.microsoft.com/office/drawing/2014/main" id="{000F80BF-C5C6-44DB-83D5-02D7E45F99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101" name="Imagem 2100">
          <a:extLst>
            <a:ext uri="{FF2B5EF4-FFF2-40B4-BE49-F238E27FC236}">
              <a16:creationId xmlns:a16="http://schemas.microsoft.com/office/drawing/2014/main" id="{252EE525-14C7-4B79-9802-C44852B33ED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102" name="Imagem 2101">
          <a:extLst>
            <a:ext uri="{FF2B5EF4-FFF2-40B4-BE49-F238E27FC236}">
              <a16:creationId xmlns:a16="http://schemas.microsoft.com/office/drawing/2014/main" id="{33F7E85B-DE79-4929-A9FE-7EA8DF20097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103" name="Imagem 2102">
          <a:extLst>
            <a:ext uri="{FF2B5EF4-FFF2-40B4-BE49-F238E27FC236}">
              <a16:creationId xmlns:a16="http://schemas.microsoft.com/office/drawing/2014/main" id="{5C634B8D-5221-4240-8256-EE0788FBF8A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104" name="Imagem 2103">
          <a:extLst>
            <a:ext uri="{FF2B5EF4-FFF2-40B4-BE49-F238E27FC236}">
              <a16:creationId xmlns:a16="http://schemas.microsoft.com/office/drawing/2014/main" id="{CE22FF13-03C8-480B-9E6E-20FD7143FFF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105" name="Imagem 2104">
          <a:extLst>
            <a:ext uri="{FF2B5EF4-FFF2-40B4-BE49-F238E27FC236}">
              <a16:creationId xmlns:a16="http://schemas.microsoft.com/office/drawing/2014/main" id="{67490442-0306-4213-9773-CD6C158B688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106" name="Imagem 2105">
          <a:extLst>
            <a:ext uri="{FF2B5EF4-FFF2-40B4-BE49-F238E27FC236}">
              <a16:creationId xmlns:a16="http://schemas.microsoft.com/office/drawing/2014/main" id="{D58E8510-51D5-405D-954D-55F6E285F35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107" name="Imagem 2106">
          <a:extLst>
            <a:ext uri="{FF2B5EF4-FFF2-40B4-BE49-F238E27FC236}">
              <a16:creationId xmlns:a16="http://schemas.microsoft.com/office/drawing/2014/main" id="{428A5FDF-7E89-45CF-98C6-DF34D226EE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108" name="Imagem 2107">
          <a:extLst>
            <a:ext uri="{FF2B5EF4-FFF2-40B4-BE49-F238E27FC236}">
              <a16:creationId xmlns:a16="http://schemas.microsoft.com/office/drawing/2014/main" id="{B21656EE-C35D-443A-BA56-778F846EC7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109" name="Imagem 2108">
          <a:extLst>
            <a:ext uri="{FF2B5EF4-FFF2-40B4-BE49-F238E27FC236}">
              <a16:creationId xmlns:a16="http://schemas.microsoft.com/office/drawing/2014/main" id="{4C956820-C94F-4A8C-8E24-064C6DFBB49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110" name="Imagem 2109">
          <a:extLst>
            <a:ext uri="{FF2B5EF4-FFF2-40B4-BE49-F238E27FC236}">
              <a16:creationId xmlns:a16="http://schemas.microsoft.com/office/drawing/2014/main" id="{65A0597A-52F0-44A4-BE9C-C7EBD2E0B31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111" name="Imagem 2110">
          <a:extLst>
            <a:ext uri="{FF2B5EF4-FFF2-40B4-BE49-F238E27FC236}">
              <a16:creationId xmlns:a16="http://schemas.microsoft.com/office/drawing/2014/main" id="{C3F62662-EE38-4FBF-B609-CB48C61A454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112" name="Imagem 2111">
          <a:extLst>
            <a:ext uri="{FF2B5EF4-FFF2-40B4-BE49-F238E27FC236}">
              <a16:creationId xmlns:a16="http://schemas.microsoft.com/office/drawing/2014/main" id="{9EE896AD-FF50-4C0C-B293-4F0DE5C2A4B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113" name="Imagem 2112">
          <a:extLst>
            <a:ext uri="{FF2B5EF4-FFF2-40B4-BE49-F238E27FC236}">
              <a16:creationId xmlns:a16="http://schemas.microsoft.com/office/drawing/2014/main" id="{5DA8256F-8EC0-4D9F-8BCC-8E6082E221B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114" name="Imagem 2113">
          <a:extLst>
            <a:ext uri="{FF2B5EF4-FFF2-40B4-BE49-F238E27FC236}">
              <a16:creationId xmlns:a16="http://schemas.microsoft.com/office/drawing/2014/main" id="{A2911C91-9E73-44C4-97D4-374E988E966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115" name="Imagem 2114">
          <a:extLst>
            <a:ext uri="{FF2B5EF4-FFF2-40B4-BE49-F238E27FC236}">
              <a16:creationId xmlns:a16="http://schemas.microsoft.com/office/drawing/2014/main" id="{7D604C69-C319-4EA1-8C8A-6C6B5208D85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116" name="Imagem 2115">
          <a:extLst>
            <a:ext uri="{FF2B5EF4-FFF2-40B4-BE49-F238E27FC236}">
              <a16:creationId xmlns:a16="http://schemas.microsoft.com/office/drawing/2014/main" id="{E1A14F61-7A40-4758-8ABA-32BE27231B7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117" name="Imagem 2116">
          <a:extLst>
            <a:ext uri="{FF2B5EF4-FFF2-40B4-BE49-F238E27FC236}">
              <a16:creationId xmlns:a16="http://schemas.microsoft.com/office/drawing/2014/main" id="{A46731DC-9B2D-4341-BD31-5F8000437FC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118" name="Imagem 2117">
          <a:extLst>
            <a:ext uri="{FF2B5EF4-FFF2-40B4-BE49-F238E27FC236}">
              <a16:creationId xmlns:a16="http://schemas.microsoft.com/office/drawing/2014/main" id="{C15BF71E-F6C9-480F-AC1C-1AD5A6D0F0F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119" name="Imagem 2118">
          <a:extLst>
            <a:ext uri="{FF2B5EF4-FFF2-40B4-BE49-F238E27FC236}">
              <a16:creationId xmlns:a16="http://schemas.microsoft.com/office/drawing/2014/main" id="{235D573B-B424-4F95-B08C-DB6AB6E486A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120" name="Imagem 2119">
          <a:extLst>
            <a:ext uri="{FF2B5EF4-FFF2-40B4-BE49-F238E27FC236}">
              <a16:creationId xmlns:a16="http://schemas.microsoft.com/office/drawing/2014/main" id="{19D5190F-2450-4CF6-BFF3-7665542BB46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121" name="Imagem 2120">
          <a:extLst>
            <a:ext uri="{FF2B5EF4-FFF2-40B4-BE49-F238E27FC236}">
              <a16:creationId xmlns:a16="http://schemas.microsoft.com/office/drawing/2014/main" id="{FA314BC2-48C9-47CA-9FE5-468CEBFFFD3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122" name="Imagem 2121">
          <a:extLst>
            <a:ext uri="{FF2B5EF4-FFF2-40B4-BE49-F238E27FC236}">
              <a16:creationId xmlns:a16="http://schemas.microsoft.com/office/drawing/2014/main" id="{156A444C-F2ED-4CD1-94CF-9EE03885B9F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123" name="Imagem 2122">
          <a:extLst>
            <a:ext uri="{FF2B5EF4-FFF2-40B4-BE49-F238E27FC236}">
              <a16:creationId xmlns:a16="http://schemas.microsoft.com/office/drawing/2014/main" id="{03CE8FEC-B6F5-411F-95D0-4FBA069070E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124" name="Imagem 2123">
          <a:extLst>
            <a:ext uri="{FF2B5EF4-FFF2-40B4-BE49-F238E27FC236}">
              <a16:creationId xmlns:a16="http://schemas.microsoft.com/office/drawing/2014/main" id="{A439AA06-D07D-49F2-8E6A-D54BA8932DA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125" name="Imagem 2124">
          <a:extLst>
            <a:ext uri="{FF2B5EF4-FFF2-40B4-BE49-F238E27FC236}">
              <a16:creationId xmlns:a16="http://schemas.microsoft.com/office/drawing/2014/main" id="{BF93880D-21D0-4513-8B2B-CFAFB247464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126" name="Imagem 2125">
          <a:extLst>
            <a:ext uri="{FF2B5EF4-FFF2-40B4-BE49-F238E27FC236}">
              <a16:creationId xmlns:a16="http://schemas.microsoft.com/office/drawing/2014/main" id="{C3DF05F2-3F52-442B-A768-5D85E0182D8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127" name="Imagem 2126">
          <a:extLst>
            <a:ext uri="{FF2B5EF4-FFF2-40B4-BE49-F238E27FC236}">
              <a16:creationId xmlns:a16="http://schemas.microsoft.com/office/drawing/2014/main" id="{34AC7196-530F-480B-B849-18ADA07EE5F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128" name="Imagem 2127">
          <a:extLst>
            <a:ext uri="{FF2B5EF4-FFF2-40B4-BE49-F238E27FC236}">
              <a16:creationId xmlns:a16="http://schemas.microsoft.com/office/drawing/2014/main" id="{BA7A037D-38A0-415B-84EA-632096BCE5D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129" name="Imagem 2128">
          <a:extLst>
            <a:ext uri="{FF2B5EF4-FFF2-40B4-BE49-F238E27FC236}">
              <a16:creationId xmlns:a16="http://schemas.microsoft.com/office/drawing/2014/main" id="{8CAC8591-1890-4978-9A4C-BA6E5E7E47C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130" name="Imagem 2129">
          <a:extLst>
            <a:ext uri="{FF2B5EF4-FFF2-40B4-BE49-F238E27FC236}">
              <a16:creationId xmlns:a16="http://schemas.microsoft.com/office/drawing/2014/main" id="{B85173A1-B601-4757-A7E6-5EB038BB6FA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131" name="Imagem 2130">
          <a:extLst>
            <a:ext uri="{FF2B5EF4-FFF2-40B4-BE49-F238E27FC236}">
              <a16:creationId xmlns:a16="http://schemas.microsoft.com/office/drawing/2014/main" id="{544B6167-22D5-457E-93A8-A2A0514C6D5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132" name="Imagem 2131">
          <a:extLst>
            <a:ext uri="{FF2B5EF4-FFF2-40B4-BE49-F238E27FC236}">
              <a16:creationId xmlns:a16="http://schemas.microsoft.com/office/drawing/2014/main" id="{40667E9D-7998-4EC6-82A4-7DBD3D3267A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133" name="Imagem 2132">
          <a:extLst>
            <a:ext uri="{FF2B5EF4-FFF2-40B4-BE49-F238E27FC236}">
              <a16:creationId xmlns:a16="http://schemas.microsoft.com/office/drawing/2014/main" id="{733A7433-16D9-45AF-BF3B-03CF5B16D7E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390525</xdr:colOff>
      <xdr:row>1</xdr:row>
      <xdr:rowOff>28575</xdr:rowOff>
    </xdr:from>
    <xdr:ext cx="942975" cy="933450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733425</xdr:colOff>
      <xdr:row>1</xdr:row>
      <xdr:rowOff>180975</xdr:rowOff>
    </xdr:from>
    <xdr:ext cx="1314450" cy="657225"/>
    <xdr:pic>
      <xdr:nvPicPr>
        <xdr:cNvPr id="3" name="image3.png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504825</xdr:colOff>
      <xdr:row>1</xdr:row>
      <xdr:rowOff>171450</xdr:rowOff>
    </xdr:from>
    <xdr:ext cx="1476375" cy="581025"/>
    <xdr:pic>
      <xdr:nvPicPr>
        <xdr:cNvPr id="4" name="image2.png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209550</xdr:colOff>
      <xdr:row>1</xdr:row>
      <xdr:rowOff>47625</xdr:rowOff>
    </xdr:from>
    <xdr:ext cx="904875" cy="876300"/>
    <xdr:pic>
      <xdr:nvPicPr>
        <xdr:cNvPr id="5" name="image18.png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390525</xdr:colOff>
      <xdr:row>1</xdr:row>
      <xdr:rowOff>28575</xdr:rowOff>
    </xdr:from>
    <xdr:ext cx="942975" cy="933450"/>
    <xdr:pic>
      <xdr:nvPicPr>
        <xdr:cNvPr id="6" name="image1.jpg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733425</xdr:colOff>
      <xdr:row>1</xdr:row>
      <xdr:rowOff>180975</xdr:rowOff>
    </xdr:from>
    <xdr:ext cx="1314450" cy="657225"/>
    <xdr:pic>
      <xdr:nvPicPr>
        <xdr:cNvPr id="7" name="image3.png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504825</xdr:colOff>
      <xdr:row>1</xdr:row>
      <xdr:rowOff>171450</xdr:rowOff>
    </xdr:from>
    <xdr:ext cx="1476375" cy="581025"/>
    <xdr:pic>
      <xdr:nvPicPr>
        <xdr:cNvPr id="8" name="image2.png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209550</xdr:colOff>
      <xdr:row>1</xdr:row>
      <xdr:rowOff>47625</xdr:rowOff>
    </xdr:from>
    <xdr:ext cx="904875" cy="876300"/>
    <xdr:pic>
      <xdr:nvPicPr>
        <xdr:cNvPr id="9" name="image18.png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342900</xdr:colOff>
      <xdr:row>0</xdr:row>
      <xdr:rowOff>57150</xdr:rowOff>
    </xdr:from>
    <xdr:ext cx="847725" cy="895350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257175</xdr:colOff>
      <xdr:row>1</xdr:row>
      <xdr:rowOff>38100</xdr:rowOff>
    </xdr:from>
    <xdr:ext cx="1190625" cy="600075"/>
    <xdr:pic>
      <xdr:nvPicPr>
        <xdr:cNvPr id="3" name="image3.png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1495425</xdr:colOff>
      <xdr:row>0</xdr:row>
      <xdr:rowOff>161925</xdr:rowOff>
    </xdr:from>
    <xdr:ext cx="1333500" cy="590550"/>
    <xdr:pic>
      <xdr:nvPicPr>
        <xdr:cNvPr id="4" name="image2.png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876300</xdr:colOff>
      <xdr:row>0</xdr:row>
      <xdr:rowOff>85725</xdr:rowOff>
    </xdr:from>
    <xdr:ext cx="962025" cy="819150"/>
    <xdr:pic>
      <xdr:nvPicPr>
        <xdr:cNvPr id="5" name="image19.png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2095500</xdr:colOff>
      <xdr:row>0</xdr:row>
      <xdr:rowOff>66675</xdr:rowOff>
    </xdr:from>
    <xdr:ext cx="866775" cy="847725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942975</xdr:colOff>
      <xdr:row>0</xdr:row>
      <xdr:rowOff>180975</xdr:rowOff>
    </xdr:from>
    <xdr:ext cx="1323975" cy="733425"/>
    <xdr:pic>
      <xdr:nvPicPr>
        <xdr:cNvPr id="3" name="image3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57150</xdr:colOff>
      <xdr:row>1</xdr:row>
      <xdr:rowOff>104775</xdr:rowOff>
    </xdr:from>
    <xdr:ext cx="1514475" cy="514350"/>
    <xdr:pic>
      <xdr:nvPicPr>
        <xdr:cNvPr id="4" name="image2.pn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838200</xdr:colOff>
      <xdr:row>0</xdr:row>
      <xdr:rowOff>76200</xdr:rowOff>
    </xdr:from>
    <xdr:ext cx="1085850" cy="866775"/>
    <xdr:pic>
      <xdr:nvPicPr>
        <xdr:cNvPr id="5" name="image4.png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2876550</xdr:colOff>
      <xdr:row>1</xdr:row>
      <xdr:rowOff>180975</xdr:rowOff>
    </xdr:from>
    <xdr:ext cx="1028700" cy="590550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219075</xdr:colOff>
      <xdr:row>1</xdr:row>
      <xdr:rowOff>190500</xdr:rowOff>
    </xdr:from>
    <xdr:ext cx="1314450" cy="542925"/>
    <xdr:pic>
      <xdr:nvPicPr>
        <xdr:cNvPr id="3" name="image3.pn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733425</xdr:colOff>
      <xdr:row>1</xdr:row>
      <xdr:rowOff>247650</xdr:rowOff>
    </xdr:from>
    <xdr:ext cx="1619250" cy="457200"/>
    <xdr:pic>
      <xdr:nvPicPr>
        <xdr:cNvPr id="4" name="image2.png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266700</xdr:colOff>
      <xdr:row>1</xdr:row>
      <xdr:rowOff>19050</xdr:rowOff>
    </xdr:from>
    <xdr:ext cx="1047750" cy="790575"/>
    <xdr:pic>
      <xdr:nvPicPr>
        <xdr:cNvPr id="5" name="image5.png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28575</xdr:colOff>
      <xdr:row>1</xdr:row>
      <xdr:rowOff>114300</xdr:rowOff>
    </xdr:from>
    <xdr:ext cx="2657475" cy="1323975"/>
    <xdr:pic>
      <xdr:nvPicPr>
        <xdr:cNvPr id="2" name="image7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95250</xdr:colOff>
      <xdr:row>1</xdr:row>
      <xdr:rowOff>85725</xdr:rowOff>
    </xdr:from>
    <xdr:ext cx="904875" cy="1381125"/>
    <xdr:pic>
      <xdr:nvPicPr>
        <xdr:cNvPr id="3" name="image6.pn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38100</xdr:colOff>
      <xdr:row>1</xdr:row>
      <xdr:rowOff>152400</xdr:rowOff>
    </xdr:from>
    <xdr:ext cx="2057400" cy="1266825"/>
    <xdr:pic>
      <xdr:nvPicPr>
        <xdr:cNvPr id="4" name="image8.png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1552575</xdr:colOff>
      <xdr:row>0</xdr:row>
      <xdr:rowOff>180975</xdr:rowOff>
    </xdr:from>
    <xdr:ext cx="809625" cy="800100"/>
    <xdr:pic>
      <xdr:nvPicPr>
        <xdr:cNvPr id="2" name="image9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1285875</xdr:colOff>
      <xdr:row>1</xdr:row>
      <xdr:rowOff>123825</xdr:rowOff>
    </xdr:from>
    <xdr:ext cx="1104900" cy="542925"/>
    <xdr:pic>
      <xdr:nvPicPr>
        <xdr:cNvPr id="3" name="image11.pn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1</xdr:row>
      <xdr:rowOff>123825</xdr:rowOff>
    </xdr:from>
    <xdr:ext cx="1276350" cy="457200"/>
    <xdr:pic>
      <xdr:nvPicPr>
        <xdr:cNvPr id="4" name="image2.pn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600075</xdr:colOff>
      <xdr:row>1</xdr:row>
      <xdr:rowOff>9525</xdr:rowOff>
    </xdr:from>
    <xdr:ext cx="866775" cy="771525"/>
    <xdr:pic>
      <xdr:nvPicPr>
        <xdr:cNvPr id="5" name="image10.png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1381125</xdr:colOff>
      <xdr:row>0</xdr:row>
      <xdr:rowOff>180975</xdr:rowOff>
    </xdr:from>
    <xdr:ext cx="781050" cy="800100"/>
    <xdr:pic>
      <xdr:nvPicPr>
        <xdr:cNvPr id="2" name="image9.jp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1285875</xdr:colOff>
      <xdr:row>1</xdr:row>
      <xdr:rowOff>123825</xdr:rowOff>
    </xdr:from>
    <xdr:ext cx="990600" cy="542925"/>
    <xdr:pic>
      <xdr:nvPicPr>
        <xdr:cNvPr id="3" name="image11.png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</xdr:row>
      <xdr:rowOff>114300</xdr:rowOff>
    </xdr:from>
    <xdr:ext cx="923925" cy="457200"/>
    <xdr:pic>
      <xdr:nvPicPr>
        <xdr:cNvPr id="4" name="image12.png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514350</xdr:colOff>
      <xdr:row>1</xdr:row>
      <xdr:rowOff>28575</xdr:rowOff>
    </xdr:from>
    <xdr:ext cx="828675" cy="790575"/>
    <xdr:pic>
      <xdr:nvPicPr>
        <xdr:cNvPr id="5" name="image13.png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2886075</xdr:colOff>
      <xdr:row>0</xdr:row>
      <xdr:rowOff>161925</xdr:rowOff>
    </xdr:from>
    <xdr:ext cx="876300" cy="885825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1438275</xdr:colOff>
      <xdr:row>1</xdr:row>
      <xdr:rowOff>19050</xdr:rowOff>
    </xdr:from>
    <xdr:ext cx="1209675" cy="609600"/>
    <xdr:pic>
      <xdr:nvPicPr>
        <xdr:cNvPr id="3" name="image3.png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981075</xdr:colOff>
      <xdr:row>1</xdr:row>
      <xdr:rowOff>133350</xdr:rowOff>
    </xdr:from>
    <xdr:ext cx="1485900" cy="523875"/>
    <xdr:pic>
      <xdr:nvPicPr>
        <xdr:cNvPr id="4" name="image2.png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1514475</xdr:colOff>
      <xdr:row>0</xdr:row>
      <xdr:rowOff>180975</xdr:rowOff>
    </xdr:from>
    <xdr:ext cx="981075" cy="952500"/>
    <xdr:pic>
      <xdr:nvPicPr>
        <xdr:cNvPr id="5" name="image14.png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266700</xdr:colOff>
      <xdr:row>0</xdr:row>
      <xdr:rowOff>161925</xdr:rowOff>
    </xdr:from>
    <xdr:ext cx="1019175" cy="904875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247650</xdr:colOff>
      <xdr:row>1</xdr:row>
      <xdr:rowOff>47625</xdr:rowOff>
    </xdr:from>
    <xdr:ext cx="1276350" cy="457200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209550</xdr:colOff>
      <xdr:row>0</xdr:row>
      <xdr:rowOff>180975</xdr:rowOff>
    </xdr:from>
    <xdr:ext cx="1133475" cy="904875"/>
    <xdr:pic>
      <xdr:nvPicPr>
        <xdr:cNvPr id="4" name="image15.png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695325</xdr:colOff>
      <xdr:row>1</xdr:row>
      <xdr:rowOff>95250</xdr:rowOff>
    </xdr:from>
    <xdr:ext cx="1076325" cy="666750"/>
    <xdr:pic>
      <xdr:nvPicPr>
        <xdr:cNvPr id="5" name="image3.png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895350</xdr:colOff>
      <xdr:row>0</xdr:row>
      <xdr:rowOff>180975</xdr:rowOff>
    </xdr:from>
    <xdr:ext cx="0" cy="990600"/>
    <xdr:pic>
      <xdr:nvPicPr>
        <xdr:cNvPr id="6" name="image16.png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1190625</xdr:colOff>
      <xdr:row>0</xdr:row>
      <xdr:rowOff>0</xdr:rowOff>
    </xdr:from>
    <xdr:ext cx="0" cy="723900"/>
    <xdr:pic>
      <xdr:nvPicPr>
        <xdr:cNvPr id="2" name="image17.jp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733425"/>
    <xdr:pic>
      <xdr:nvPicPr>
        <xdr:cNvPr id="3" name="image3.png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23900"/>
    <xdr:pic>
      <xdr:nvPicPr>
        <xdr:cNvPr id="4" name="image17.jpg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0075"/>
    <xdr:pic>
      <xdr:nvPicPr>
        <xdr:cNvPr id="5" name="image3.png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1</xdr:row>
      <xdr:rowOff>0</xdr:rowOff>
    </xdr:from>
    <xdr:ext cx="0" cy="723900"/>
    <xdr:pic>
      <xdr:nvPicPr>
        <xdr:cNvPr id="6" name="image17.jpg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723900</xdr:colOff>
      <xdr:row>0</xdr:row>
      <xdr:rowOff>0</xdr:rowOff>
    </xdr:from>
    <xdr:ext cx="0" cy="857250"/>
    <xdr:pic>
      <xdr:nvPicPr>
        <xdr:cNvPr id="7" name="image17.jpg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1381125</xdr:colOff>
      <xdr:row>0</xdr:row>
      <xdr:rowOff>142875</xdr:rowOff>
    </xdr:from>
    <xdr:ext cx="0" cy="733425"/>
    <xdr:pic>
      <xdr:nvPicPr>
        <xdr:cNvPr id="8" name="image3.png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23900"/>
    <xdr:pic>
      <xdr:nvPicPr>
        <xdr:cNvPr id="9" name="image17.jpg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685800</xdr:colOff>
      <xdr:row>0</xdr:row>
      <xdr:rowOff>0</xdr:rowOff>
    </xdr:from>
    <xdr:ext cx="0" cy="600075"/>
    <xdr:pic>
      <xdr:nvPicPr>
        <xdr:cNvPr id="10" name="image3.png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1</xdr:row>
      <xdr:rowOff>0</xdr:rowOff>
    </xdr:from>
    <xdr:ext cx="0" cy="723900"/>
    <xdr:pic>
      <xdr:nvPicPr>
        <xdr:cNvPr id="11" name="image17.jpg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23900"/>
    <xdr:pic>
      <xdr:nvPicPr>
        <xdr:cNvPr id="12" name="image17.jpg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13" name="image3.png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14" name="image3.png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15" name="image3.png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16" name="image3.png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17" name="image3.png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18" name="image3.png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19" name="image3.png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20" name="image3.png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21" name="image3.png">
          <a:extLst>
            <a:ext uri="{FF2B5EF4-FFF2-40B4-BE49-F238E27FC236}">
              <a16:creationId xmlns:a16="http://schemas.microsoft.com/office/drawing/2014/main" id="{00000000-0008-0000-0B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22" name="image3.png">
          <a:extLst>
            <a:ext uri="{FF2B5EF4-FFF2-40B4-BE49-F238E27FC236}">
              <a16:creationId xmlns:a16="http://schemas.microsoft.com/office/drawing/2014/main" id="{00000000-0008-0000-0B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23" name="image3.png">
          <a:extLst>
            <a:ext uri="{FF2B5EF4-FFF2-40B4-BE49-F238E27FC236}">
              <a16:creationId xmlns:a16="http://schemas.microsoft.com/office/drawing/2014/main" id="{00000000-0008-0000-0B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24" name="image3.png">
          <a:extLst>
            <a:ext uri="{FF2B5EF4-FFF2-40B4-BE49-F238E27FC236}">
              <a16:creationId xmlns:a16="http://schemas.microsoft.com/office/drawing/2014/main" id="{00000000-0008-0000-0B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1314450</xdr:colOff>
      <xdr:row>0</xdr:row>
      <xdr:rowOff>0</xdr:rowOff>
    </xdr:from>
    <xdr:ext cx="0" cy="723900"/>
    <xdr:pic>
      <xdr:nvPicPr>
        <xdr:cNvPr id="25" name="image3.png">
          <a:extLst>
            <a:ext uri="{FF2B5EF4-FFF2-40B4-BE49-F238E27FC236}">
              <a16:creationId xmlns:a16="http://schemas.microsoft.com/office/drawing/2014/main" id="{00000000-0008-0000-0B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26" name="image3.png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1333500</xdr:colOff>
      <xdr:row>0</xdr:row>
      <xdr:rowOff>38100</xdr:rowOff>
    </xdr:from>
    <xdr:ext cx="0" cy="723900"/>
    <xdr:pic>
      <xdr:nvPicPr>
        <xdr:cNvPr id="27" name="image3.png">
          <a:extLst>
            <a:ext uri="{FF2B5EF4-FFF2-40B4-BE49-F238E27FC236}">
              <a16:creationId xmlns:a16="http://schemas.microsoft.com/office/drawing/2014/main" id="{00000000-0008-0000-0B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28" name="image3.png">
          <a:extLst>
            <a:ext uri="{FF2B5EF4-FFF2-40B4-BE49-F238E27FC236}">
              <a16:creationId xmlns:a16="http://schemas.microsoft.com/office/drawing/2014/main" id="{00000000-0008-0000-0B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29" name="image3.png">
          <a:extLst>
            <a:ext uri="{FF2B5EF4-FFF2-40B4-BE49-F238E27FC236}">
              <a16:creationId xmlns:a16="http://schemas.microsoft.com/office/drawing/2014/main" id="{00000000-0008-0000-0B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0" name="image3.png">
          <a:extLst>
            <a:ext uri="{FF2B5EF4-FFF2-40B4-BE49-F238E27FC236}">
              <a16:creationId xmlns:a16="http://schemas.microsoft.com/office/drawing/2014/main" id="{00000000-0008-0000-0B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1" name="image3.png">
          <a:extLst>
            <a:ext uri="{FF2B5EF4-FFF2-40B4-BE49-F238E27FC236}">
              <a16:creationId xmlns:a16="http://schemas.microsoft.com/office/drawing/2014/main" id="{00000000-0008-0000-0B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2" name="image3.png">
          <a:extLst>
            <a:ext uri="{FF2B5EF4-FFF2-40B4-BE49-F238E27FC236}">
              <a16:creationId xmlns:a16="http://schemas.microsoft.com/office/drawing/2014/main" id="{00000000-0008-0000-0B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3" name="image3.png">
          <a:extLst>
            <a:ext uri="{FF2B5EF4-FFF2-40B4-BE49-F238E27FC236}">
              <a16:creationId xmlns:a16="http://schemas.microsoft.com/office/drawing/2014/main" id="{00000000-0008-0000-0B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4" name="image3.png">
          <a:extLst>
            <a:ext uri="{FF2B5EF4-FFF2-40B4-BE49-F238E27FC236}">
              <a16:creationId xmlns:a16="http://schemas.microsoft.com/office/drawing/2014/main" id="{00000000-0008-0000-0B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5" name="image3.png">
          <a:extLst>
            <a:ext uri="{FF2B5EF4-FFF2-40B4-BE49-F238E27FC236}">
              <a16:creationId xmlns:a16="http://schemas.microsoft.com/office/drawing/2014/main" id="{00000000-0008-0000-0B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6" name="image3.png">
          <a:extLst>
            <a:ext uri="{FF2B5EF4-FFF2-40B4-BE49-F238E27FC236}">
              <a16:creationId xmlns:a16="http://schemas.microsoft.com/office/drawing/2014/main" id="{00000000-0008-0000-0B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7" name="image3.png">
          <a:extLst>
            <a:ext uri="{FF2B5EF4-FFF2-40B4-BE49-F238E27FC236}">
              <a16:creationId xmlns:a16="http://schemas.microsoft.com/office/drawing/2014/main" id="{00000000-0008-0000-0B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8" name="image3.png">
          <a:extLst>
            <a:ext uri="{FF2B5EF4-FFF2-40B4-BE49-F238E27FC236}">
              <a16:creationId xmlns:a16="http://schemas.microsoft.com/office/drawing/2014/main" id="{00000000-0008-0000-0B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9" name="image3.png">
          <a:extLst>
            <a:ext uri="{FF2B5EF4-FFF2-40B4-BE49-F238E27FC236}">
              <a16:creationId xmlns:a16="http://schemas.microsoft.com/office/drawing/2014/main" id="{00000000-0008-0000-0B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40" name="image3.png">
          <a:extLst>
            <a:ext uri="{FF2B5EF4-FFF2-40B4-BE49-F238E27FC236}">
              <a16:creationId xmlns:a16="http://schemas.microsoft.com/office/drawing/2014/main" id="{00000000-0008-0000-0B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41" name="image3.png">
          <a:extLst>
            <a:ext uri="{FF2B5EF4-FFF2-40B4-BE49-F238E27FC236}">
              <a16:creationId xmlns:a16="http://schemas.microsoft.com/office/drawing/2014/main" id="{00000000-0008-0000-0B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42" name="image3.png">
          <a:extLst>
            <a:ext uri="{FF2B5EF4-FFF2-40B4-BE49-F238E27FC236}">
              <a16:creationId xmlns:a16="http://schemas.microsoft.com/office/drawing/2014/main" id="{00000000-0008-0000-0B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43" name="image3.png">
          <a:extLst>
            <a:ext uri="{FF2B5EF4-FFF2-40B4-BE49-F238E27FC236}">
              <a16:creationId xmlns:a16="http://schemas.microsoft.com/office/drawing/2014/main" id="{00000000-0008-0000-0B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44" name="image3.png">
          <a:extLst>
            <a:ext uri="{FF2B5EF4-FFF2-40B4-BE49-F238E27FC236}">
              <a16:creationId xmlns:a16="http://schemas.microsoft.com/office/drawing/2014/main" id="{00000000-0008-0000-0B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45" name="image3.png">
          <a:extLst>
            <a:ext uri="{FF2B5EF4-FFF2-40B4-BE49-F238E27FC236}">
              <a16:creationId xmlns:a16="http://schemas.microsoft.com/office/drawing/2014/main" id="{00000000-0008-0000-0B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46" name="image3.png">
          <a:extLst>
            <a:ext uri="{FF2B5EF4-FFF2-40B4-BE49-F238E27FC236}">
              <a16:creationId xmlns:a16="http://schemas.microsoft.com/office/drawing/2014/main" id="{00000000-0008-0000-0B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47" name="image3.png">
          <a:extLst>
            <a:ext uri="{FF2B5EF4-FFF2-40B4-BE49-F238E27FC236}">
              <a16:creationId xmlns:a16="http://schemas.microsoft.com/office/drawing/2014/main" id="{00000000-0008-0000-0B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48" name="image3.png">
          <a:extLst>
            <a:ext uri="{FF2B5EF4-FFF2-40B4-BE49-F238E27FC236}">
              <a16:creationId xmlns:a16="http://schemas.microsoft.com/office/drawing/2014/main" id="{00000000-0008-0000-0B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49" name="image3.png">
          <a:extLst>
            <a:ext uri="{FF2B5EF4-FFF2-40B4-BE49-F238E27FC236}">
              <a16:creationId xmlns:a16="http://schemas.microsoft.com/office/drawing/2014/main" id="{00000000-0008-0000-0B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50" name="image3.png">
          <a:extLst>
            <a:ext uri="{FF2B5EF4-FFF2-40B4-BE49-F238E27FC236}">
              <a16:creationId xmlns:a16="http://schemas.microsoft.com/office/drawing/2014/main" id="{00000000-0008-0000-0B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51" name="image3.png">
          <a:extLst>
            <a:ext uri="{FF2B5EF4-FFF2-40B4-BE49-F238E27FC236}">
              <a16:creationId xmlns:a16="http://schemas.microsoft.com/office/drawing/2014/main" id="{00000000-0008-0000-0B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52" name="image3.png">
          <a:extLst>
            <a:ext uri="{FF2B5EF4-FFF2-40B4-BE49-F238E27FC236}">
              <a16:creationId xmlns:a16="http://schemas.microsoft.com/office/drawing/2014/main" id="{00000000-0008-0000-0B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53" name="image3.png">
          <a:extLst>
            <a:ext uri="{FF2B5EF4-FFF2-40B4-BE49-F238E27FC236}">
              <a16:creationId xmlns:a16="http://schemas.microsoft.com/office/drawing/2014/main" id="{00000000-0008-0000-0B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54" name="image3.png">
          <a:extLst>
            <a:ext uri="{FF2B5EF4-FFF2-40B4-BE49-F238E27FC236}">
              <a16:creationId xmlns:a16="http://schemas.microsoft.com/office/drawing/2014/main" id="{00000000-0008-0000-0B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55" name="image3.png">
          <a:extLst>
            <a:ext uri="{FF2B5EF4-FFF2-40B4-BE49-F238E27FC236}">
              <a16:creationId xmlns:a16="http://schemas.microsoft.com/office/drawing/2014/main" id="{00000000-0008-0000-0B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56" name="image3.png">
          <a:extLst>
            <a:ext uri="{FF2B5EF4-FFF2-40B4-BE49-F238E27FC236}">
              <a16:creationId xmlns:a16="http://schemas.microsoft.com/office/drawing/2014/main" id="{00000000-0008-0000-0B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57" name="image3.png">
          <a:extLst>
            <a:ext uri="{FF2B5EF4-FFF2-40B4-BE49-F238E27FC236}">
              <a16:creationId xmlns:a16="http://schemas.microsoft.com/office/drawing/2014/main" id="{00000000-0008-0000-0B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58" name="image3.png">
          <a:extLst>
            <a:ext uri="{FF2B5EF4-FFF2-40B4-BE49-F238E27FC236}">
              <a16:creationId xmlns:a16="http://schemas.microsoft.com/office/drawing/2014/main" id="{00000000-0008-0000-0B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59" name="image3.png">
          <a:extLst>
            <a:ext uri="{FF2B5EF4-FFF2-40B4-BE49-F238E27FC236}">
              <a16:creationId xmlns:a16="http://schemas.microsoft.com/office/drawing/2014/main" id="{00000000-0008-0000-0B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60" name="image3.png">
          <a:extLst>
            <a:ext uri="{FF2B5EF4-FFF2-40B4-BE49-F238E27FC236}">
              <a16:creationId xmlns:a16="http://schemas.microsoft.com/office/drawing/2014/main" id="{00000000-0008-0000-0B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61" name="image3.png">
          <a:extLst>
            <a:ext uri="{FF2B5EF4-FFF2-40B4-BE49-F238E27FC236}">
              <a16:creationId xmlns:a16="http://schemas.microsoft.com/office/drawing/2014/main" id="{00000000-0008-0000-0B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62" name="image3.png">
          <a:extLst>
            <a:ext uri="{FF2B5EF4-FFF2-40B4-BE49-F238E27FC236}">
              <a16:creationId xmlns:a16="http://schemas.microsoft.com/office/drawing/2014/main" id="{00000000-0008-0000-0B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63" name="image3.png">
          <a:extLst>
            <a:ext uri="{FF2B5EF4-FFF2-40B4-BE49-F238E27FC236}">
              <a16:creationId xmlns:a16="http://schemas.microsoft.com/office/drawing/2014/main" id="{00000000-0008-0000-0B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64" name="image3.png">
          <a:extLst>
            <a:ext uri="{FF2B5EF4-FFF2-40B4-BE49-F238E27FC236}">
              <a16:creationId xmlns:a16="http://schemas.microsoft.com/office/drawing/2014/main" id="{00000000-0008-0000-0B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65" name="image3.png">
          <a:extLst>
            <a:ext uri="{FF2B5EF4-FFF2-40B4-BE49-F238E27FC236}">
              <a16:creationId xmlns:a16="http://schemas.microsoft.com/office/drawing/2014/main" id="{00000000-0008-0000-0B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66" name="image3.png">
          <a:extLst>
            <a:ext uri="{FF2B5EF4-FFF2-40B4-BE49-F238E27FC236}">
              <a16:creationId xmlns:a16="http://schemas.microsoft.com/office/drawing/2014/main" id="{00000000-0008-0000-0B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67" name="image3.png">
          <a:extLst>
            <a:ext uri="{FF2B5EF4-FFF2-40B4-BE49-F238E27FC236}">
              <a16:creationId xmlns:a16="http://schemas.microsoft.com/office/drawing/2014/main" id="{00000000-0008-0000-0B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68" name="image3.png">
          <a:extLst>
            <a:ext uri="{FF2B5EF4-FFF2-40B4-BE49-F238E27FC236}">
              <a16:creationId xmlns:a16="http://schemas.microsoft.com/office/drawing/2014/main" id="{00000000-0008-0000-0B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69" name="image3.png">
          <a:extLst>
            <a:ext uri="{FF2B5EF4-FFF2-40B4-BE49-F238E27FC236}">
              <a16:creationId xmlns:a16="http://schemas.microsoft.com/office/drawing/2014/main" id="{00000000-0008-0000-0B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70" name="image3.png">
          <a:extLst>
            <a:ext uri="{FF2B5EF4-FFF2-40B4-BE49-F238E27FC236}">
              <a16:creationId xmlns:a16="http://schemas.microsoft.com/office/drawing/2014/main" id="{00000000-0008-0000-0B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704850</xdr:colOff>
      <xdr:row>1</xdr:row>
      <xdr:rowOff>0</xdr:rowOff>
    </xdr:from>
    <xdr:ext cx="0" cy="600075"/>
    <xdr:pic>
      <xdr:nvPicPr>
        <xdr:cNvPr id="71" name="image3.png">
          <a:extLst>
            <a:ext uri="{FF2B5EF4-FFF2-40B4-BE49-F238E27FC236}">
              <a16:creationId xmlns:a16="http://schemas.microsoft.com/office/drawing/2014/main" id="{00000000-0008-0000-0B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72" name="image3.png">
          <a:extLst>
            <a:ext uri="{FF2B5EF4-FFF2-40B4-BE49-F238E27FC236}">
              <a16:creationId xmlns:a16="http://schemas.microsoft.com/office/drawing/2014/main" id="{00000000-0008-0000-0B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73" name="image3.png">
          <a:extLst>
            <a:ext uri="{FF2B5EF4-FFF2-40B4-BE49-F238E27FC236}">
              <a16:creationId xmlns:a16="http://schemas.microsoft.com/office/drawing/2014/main" id="{00000000-0008-0000-0B00-00004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74" name="image3.png">
          <a:extLst>
            <a:ext uri="{FF2B5EF4-FFF2-40B4-BE49-F238E27FC236}">
              <a16:creationId xmlns:a16="http://schemas.microsoft.com/office/drawing/2014/main" id="{00000000-0008-0000-0B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75" name="image3.png">
          <a:extLst>
            <a:ext uri="{FF2B5EF4-FFF2-40B4-BE49-F238E27FC236}">
              <a16:creationId xmlns:a16="http://schemas.microsoft.com/office/drawing/2014/main" id="{00000000-0008-0000-0B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76" name="image3.png">
          <a:extLst>
            <a:ext uri="{FF2B5EF4-FFF2-40B4-BE49-F238E27FC236}">
              <a16:creationId xmlns:a16="http://schemas.microsoft.com/office/drawing/2014/main" id="{00000000-0008-0000-0B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77" name="image3.png">
          <a:extLst>
            <a:ext uri="{FF2B5EF4-FFF2-40B4-BE49-F238E27FC236}">
              <a16:creationId xmlns:a16="http://schemas.microsoft.com/office/drawing/2014/main" id="{00000000-0008-0000-0B00-00004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78" name="image3.png">
          <a:extLst>
            <a:ext uri="{FF2B5EF4-FFF2-40B4-BE49-F238E27FC236}">
              <a16:creationId xmlns:a16="http://schemas.microsoft.com/office/drawing/2014/main" id="{00000000-0008-0000-0B00-00004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79" name="image3.png">
          <a:extLst>
            <a:ext uri="{FF2B5EF4-FFF2-40B4-BE49-F238E27FC236}">
              <a16:creationId xmlns:a16="http://schemas.microsoft.com/office/drawing/2014/main" id="{00000000-0008-0000-0B00-00004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80" name="image3.png">
          <a:extLst>
            <a:ext uri="{FF2B5EF4-FFF2-40B4-BE49-F238E27FC236}">
              <a16:creationId xmlns:a16="http://schemas.microsoft.com/office/drawing/2014/main" id="{00000000-0008-0000-0B00-00005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81" name="image3.png">
          <a:extLst>
            <a:ext uri="{FF2B5EF4-FFF2-40B4-BE49-F238E27FC236}">
              <a16:creationId xmlns:a16="http://schemas.microsoft.com/office/drawing/2014/main" id="{00000000-0008-0000-0B00-00005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82" name="image3.png">
          <a:extLst>
            <a:ext uri="{FF2B5EF4-FFF2-40B4-BE49-F238E27FC236}">
              <a16:creationId xmlns:a16="http://schemas.microsoft.com/office/drawing/2014/main" id="{00000000-0008-0000-0B00-00005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83" name="image3.png">
          <a:extLst>
            <a:ext uri="{FF2B5EF4-FFF2-40B4-BE49-F238E27FC236}">
              <a16:creationId xmlns:a16="http://schemas.microsoft.com/office/drawing/2014/main" id="{00000000-0008-0000-0B00-00005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84" name="image3.png">
          <a:extLst>
            <a:ext uri="{FF2B5EF4-FFF2-40B4-BE49-F238E27FC236}">
              <a16:creationId xmlns:a16="http://schemas.microsoft.com/office/drawing/2014/main" id="{00000000-0008-0000-0B00-00005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85" name="image3.png">
          <a:extLst>
            <a:ext uri="{FF2B5EF4-FFF2-40B4-BE49-F238E27FC236}">
              <a16:creationId xmlns:a16="http://schemas.microsoft.com/office/drawing/2014/main" id="{00000000-0008-0000-0B00-00005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1</xdr:row>
      <xdr:rowOff>0</xdr:rowOff>
    </xdr:from>
    <xdr:ext cx="0" cy="723900"/>
    <xdr:pic>
      <xdr:nvPicPr>
        <xdr:cNvPr id="86" name="image17.jpg">
          <a:extLst>
            <a:ext uri="{FF2B5EF4-FFF2-40B4-BE49-F238E27FC236}">
              <a16:creationId xmlns:a16="http://schemas.microsoft.com/office/drawing/2014/main" id="{271C731A-1102-41FD-A24B-F5D84A188DB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743825" y="0"/>
          <a:ext cx="0" cy="7239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1</xdr:row>
      <xdr:rowOff>0</xdr:rowOff>
    </xdr:from>
    <xdr:ext cx="0" cy="723900"/>
    <xdr:pic>
      <xdr:nvPicPr>
        <xdr:cNvPr id="87" name="image17.jpg">
          <a:extLst>
            <a:ext uri="{FF2B5EF4-FFF2-40B4-BE49-F238E27FC236}">
              <a16:creationId xmlns:a16="http://schemas.microsoft.com/office/drawing/2014/main" id="{2FE0B9B1-2F91-494F-A062-B344351699E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743825" y="0"/>
          <a:ext cx="0" cy="723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600075"/>
    <xdr:pic>
      <xdr:nvPicPr>
        <xdr:cNvPr id="88" name="image3.png">
          <a:extLst>
            <a:ext uri="{FF2B5EF4-FFF2-40B4-BE49-F238E27FC236}">
              <a16:creationId xmlns:a16="http://schemas.microsoft.com/office/drawing/2014/main" id="{E8A4D71D-C547-42DE-A813-05A098DB96B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53575" y="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1</xdr:row>
      <xdr:rowOff>0</xdr:rowOff>
    </xdr:from>
    <xdr:ext cx="0" cy="723900"/>
    <xdr:pic>
      <xdr:nvPicPr>
        <xdr:cNvPr id="89" name="image17.jpg">
          <a:extLst>
            <a:ext uri="{FF2B5EF4-FFF2-40B4-BE49-F238E27FC236}">
              <a16:creationId xmlns:a16="http://schemas.microsoft.com/office/drawing/2014/main" id="{FFD6A9C6-6D92-4C88-B036-C9872694937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743825" y="0"/>
          <a:ext cx="0" cy="723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685800</xdr:colOff>
      <xdr:row>1</xdr:row>
      <xdr:rowOff>0</xdr:rowOff>
    </xdr:from>
    <xdr:ext cx="0" cy="600075"/>
    <xdr:pic>
      <xdr:nvPicPr>
        <xdr:cNvPr id="90" name="image3.png">
          <a:extLst>
            <a:ext uri="{FF2B5EF4-FFF2-40B4-BE49-F238E27FC236}">
              <a16:creationId xmlns:a16="http://schemas.microsoft.com/office/drawing/2014/main" id="{A1FBEEFE-CAA9-472C-BE45-AD48A1E00F6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972550" y="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1</xdr:row>
      <xdr:rowOff>0</xdr:rowOff>
    </xdr:from>
    <xdr:ext cx="0" cy="723900"/>
    <xdr:pic>
      <xdr:nvPicPr>
        <xdr:cNvPr id="91" name="image17.jpg">
          <a:extLst>
            <a:ext uri="{FF2B5EF4-FFF2-40B4-BE49-F238E27FC236}">
              <a16:creationId xmlns:a16="http://schemas.microsoft.com/office/drawing/2014/main" id="{C141187D-E3EE-48AB-9642-B8BA1CD3802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743825" y="0"/>
          <a:ext cx="0" cy="72390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92" name="image3.png">
          <a:extLst>
            <a:ext uri="{FF2B5EF4-FFF2-40B4-BE49-F238E27FC236}">
              <a16:creationId xmlns:a16="http://schemas.microsoft.com/office/drawing/2014/main" id="{B5E4101D-D3EF-469D-9E82-93FBDA8597D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068550" y="0"/>
          <a:ext cx="0" cy="59055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93" name="image3.png">
          <a:extLst>
            <a:ext uri="{FF2B5EF4-FFF2-40B4-BE49-F238E27FC236}">
              <a16:creationId xmlns:a16="http://schemas.microsoft.com/office/drawing/2014/main" id="{FA0E7633-0C98-40DB-B74C-6CDE8754454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068550" y="0"/>
          <a:ext cx="0" cy="59055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94" name="image3.png">
          <a:extLst>
            <a:ext uri="{FF2B5EF4-FFF2-40B4-BE49-F238E27FC236}">
              <a16:creationId xmlns:a16="http://schemas.microsoft.com/office/drawing/2014/main" id="{E452941E-C211-430C-8D88-7A69194F2D1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068550" y="0"/>
          <a:ext cx="0" cy="59055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95" name="image3.png">
          <a:extLst>
            <a:ext uri="{FF2B5EF4-FFF2-40B4-BE49-F238E27FC236}">
              <a16:creationId xmlns:a16="http://schemas.microsoft.com/office/drawing/2014/main" id="{08837A75-7F06-4B32-AA3C-371F46D693B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068550" y="0"/>
          <a:ext cx="0" cy="59055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96" name="image3.png">
          <a:extLst>
            <a:ext uri="{FF2B5EF4-FFF2-40B4-BE49-F238E27FC236}">
              <a16:creationId xmlns:a16="http://schemas.microsoft.com/office/drawing/2014/main" id="{13220B17-4C46-438E-A402-337F65D7468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068550" y="0"/>
          <a:ext cx="0" cy="59055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97" name="image3.png">
          <a:extLst>
            <a:ext uri="{FF2B5EF4-FFF2-40B4-BE49-F238E27FC236}">
              <a16:creationId xmlns:a16="http://schemas.microsoft.com/office/drawing/2014/main" id="{6E205D21-20A4-42BF-8818-1C3BF5DFF15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068550" y="0"/>
          <a:ext cx="0" cy="59055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98" name="image3.png">
          <a:extLst>
            <a:ext uri="{FF2B5EF4-FFF2-40B4-BE49-F238E27FC236}">
              <a16:creationId xmlns:a16="http://schemas.microsoft.com/office/drawing/2014/main" id="{215EDB00-86AE-4AC2-827F-AE8A11039A6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068550" y="0"/>
          <a:ext cx="0" cy="59055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99" name="image3.png">
          <a:extLst>
            <a:ext uri="{FF2B5EF4-FFF2-40B4-BE49-F238E27FC236}">
              <a16:creationId xmlns:a16="http://schemas.microsoft.com/office/drawing/2014/main" id="{0B9078A2-5121-431F-A141-59B2CCEEA87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068550" y="0"/>
          <a:ext cx="0" cy="59055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100" name="image3.png">
          <a:extLst>
            <a:ext uri="{FF2B5EF4-FFF2-40B4-BE49-F238E27FC236}">
              <a16:creationId xmlns:a16="http://schemas.microsoft.com/office/drawing/2014/main" id="{8EAE2541-E866-4B03-A9A7-95310C13AAA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068550" y="0"/>
          <a:ext cx="0" cy="59055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101" name="image3.png">
          <a:extLst>
            <a:ext uri="{FF2B5EF4-FFF2-40B4-BE49-F238E27FC236}">
              <a16:creationId xmlns:a16="http://schemas.microsoft.com/office/drawing/2014/main" id="{69E2454A-3DF5-4D48-9C1E-19435C63729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068550" y="0"/>
          <a:ext cx="0" cy="59055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102" name="image3.png">
          <a:extLst>
            <a:ext uri="{FF2B5EF4-FFF2-40B4-BE49-F238E27FC236}">
              <a16:creationId xmlns:a16="http://schemas.microsoft.com/office/drawing/2014/main" id="{7D756E60-2DD5-46AB-8734-DC85AE2D940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068550" y="0"/>
          <a:ext cx="0" cy="59055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103" name="image3.png">
          <a:extLst>
            <a:ext uri="{FF2B5EF4-FFF2-40B4-BE49-F238E27FC236}">
              <a16:creationId xmlns:a16="http://schemas.microsoft.com/office/drawing/2014/main" id="{B4A4AE46-5F68-4E1D-8DB4-83E7DDA0D3E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068550" y="0"/>
          <a:ext cx="0" cy="590550"/>
        </a:xfrm>
        <a:prstGeom prst="rect">
          <a:avLst/>
        </a:prstGeom>
        <a:noFill/>
      </xdr:spPr>
    </xdr:pic>
    <xdr:clientData fLocksWithSheet="0"/>
  </xdr:oneCellAnchor>
  <xdr:oneCellAnchor>
    <xdr:from>
      <xdr:col>7</xdr:col>
      <xdr:colOff>1314450</xdr:colOff>
      <xdr:row>1</xdr:row>
      <xdr:rowOff>0</xdr:rowOff>
    </xdr:from>
    <xdr:ext cx="0" cy="723900"/>
    <xdr:pic>
      <xdr:nvPicPr>
        <xdr:cNvPr id="104" name="image3.png">
          <a:extLst>
            <a:ext uri="{FF2B5EF4-FFF2-40B4-BE49-F238E27FC236}">
              <a16:creationId xmlns:a16="http://schemas.microsoft.com/office/drawing/2014/main" id="{A7E9E486-6458-48E2-8680-74EB9EEF7E2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6630650" y="0"/>
          <a:ext cx="0" cy="72390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105" name="image3.png">
          <a:extLst>
            <a:ext uri="{FF2B5EF4-FFF2-40B4-BE49-F238E27FC236}">
              <a16:creationId xmlns:a16="http://schemas.microsoft.com/office/drawing/2014/main" id="{F64054E6-5549-4070-9260-29B6CD6F4D7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068550" y="0"/>
          <a:ext cx="0" cy="59055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106" name="image3.png">
          <a:extLst>
            <a:ext uri="{FF2B5EF4-FFF2-40B4-BE49-F238E27FC236}">
              <a16:creationId xmlns:a16="http://schemas.microsoft.com/office/drawing/2014/main" id="{15BA58BC-4F58-4391-B57A-B6A953726D1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068550" y="0"/>
          <a:ext cx="0" cy="59055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https://drive.google.com/drive/folders/1gSG6f52F4wBjqfGU0mbsZZCU2bUNA1EW" TargetMode="External"/><Relationship Id="rId13" Type="http://schemas.openxmlformats.org/officeDocument/2006/relationships/hyperlink" Target="https://drive.google.com/file/d/1iL6UZcbbGOlILIoJmXstoIJtpBB4KRnU/view?usp=sharing" TargetMode="External"/><Relationship Id="rId18" Type="http://schemas.openxmlformats.org/officeDocument/2006/relationships/hyperlink" Target="https://drive.google.com/file/d/1w0B_yWGpR1p4wt5pkqGiqdP7Mfrh_yIn/view?usp=sharing" TargetMode="External"/><Relationship Id="rId26" Type="http://schemas.openxmlformats.org/officeDocument/2006/relationships/drawing" Target="../drawings/drawing11.xml"/><Relationship Id="rId3" Type="http://schemas.openxmlformats.org/officeDocument/2006/relationships/hyperlink" Target="https://drive.google.com/file/d/1PaI4Zb-_B8dODQRWmuujLwMGKvbC5Hf_/view?usp=sharing" TargetMode="External"/><Relationship Id="rId21" Type="http://schemas.openxmlformats.org/officeDocument/2006/relationships/hyperlink" Target="https://drive.google.com/file/d/1gU5YC5BLZ1GQJzCN6NTppdT5784VjfCp/view?usp=drive_link" TargetMode="External"/><Relationship Id="rId7" Type="http://schemas.openxmlformats.org/officeDocument/2006/relationships/hyperlink" Target="https://drive.google.com/file/d/1gdgKED6LIY3eGJ4F5DxUSe6jbFuWWmJC/view?usp=sharing" TargetMode="External"/><Relationship Id="rId12" Type="http://schemas.openxmlformats.org/officeDocument/2006/relationships/hyperlink" Target="https://drive.google.com/file/d/15RR0y7evN8alwooxciy_6cbx4Yk26fTw/view?usp=sharing" TargetMode="External"/><Relationship Id="rId17" Type="http://schemas.openxmlformats.org/officeDocument/2006/relationships/hyperlink" Target="https://drive.google.com/file/d/1hqbu8gphez9UIVjq4uRd-LACzY_MTxcd/view?usp=sharing" TargetMode="External"/><Relationship Id="rId25" Type="http://schemas.openxmlformats.org/officeDocument/2006/relationships/printerSettings" Target="../printerSettings/printerSettings14.bin"/><Relationship Id="rId2" Type="http://schemas.openxmlformats.org/officeDocument/2006/relationships/hyperlink" Target="https://drive.google.com/file/d/1zVkbI132rTelVbBKEsJQybhqu7lVb_4o/view?usp=sharing" TargetMode="External"/><Relationship Id="rId16" Type="http://schemas.openxmlformats.org/officeDocument/2006/relationships/hyperlink" Target="https://drive.google.com/file/d/108S2l7nZDUwryhUZi_1glNxgP94ocw3p/view?usp=sharing" TargetMode="External"/><Relationship Id="rId20" Type="http://schemas.openxmlformats.org/officeDocument/2006/relationships/hyperlink" Target="https://drive.google.com/file/d/1wfgxhx4TV8X-Gz9vM7Ipa5t6gqfCg-TZ/view?usp=drive_link" TargetMode="External"/><Relationship Id="rId1" Type="http://schemas.openxmlformats.org/officeDocument/2006/relationships/hyperlink" Target="https://drive.google.com/file/d/1EsnbBsQ_S3eQ1Oh4U4WZ2i5Nx7l3ZSbV/view?usp=sharing" TargetMode="External"/><Relationship Id="rId6" Type="http://schemas.openxmlformats.org/officeDocument/2006/relationships/hyperlink" Target="https://drive.google.com/drive/folders/1ztLDMNXveCfhVFcHlrH30m_Y5gnOyZQa" TargetMode="External"/><Relationship Id="rId11" Type="http://schemas.openxmlformats.org/officeDocument/2006/relationships/hyperlink" Target="https://drive.google.com/file/d/14NhHcyEsrLsM2tFiTofIwAUdKWtAHWZj/view?usp=share_link" TargetMode="External"/><Relationship Id="rId24" Type="http://schemas.openxmlformats.org/officeDocument/2006/relationships/hyperlink" Target="https://drive.google.com/file/d/1XIvLlSGtdIafSm0stKJyuPe2WCFWzhlQ/view?usp=drive_link" TargetMode="External"/><Relationship Id="rId5" Type="http://schemas.openxmlformats.org/officeDocument/2006/relationships/hyperlink" Target="https://drive.google.com/drive/folders/1ZKuA-8YecU11qCqOErbNOQrIzR00fIov" TargetMode="External"/><Relationship Id="rId15" Type="http://schemas.openxmlformats.org/officeDocument/2006/relationships/hyperlink" Target="https://drive.google.com/file/d/1XXYAsG9Ra8MyylWh6I5J6Gd7SCMy5bsA/view?usp=sharing" TargetMode="External"/><Relationship Id="rId23" Type="http://schemas.openxmlformats.org/officeDocument/2006/relationships/hyperlink" Target="https://drive.google.com/file/d/18U8OcNgsWfkauey1ebDK47RlvqCbmRD0/view?usp=drive_link" TargetMode="External"/><Relationship Id="rId10" Type="http://schemas.openxmlformats.org/officeDocument/2006/relationships/hyperlink" Target="https://drive.google.com/file/d/1IYxuIfp_7TULeqSIjkXl0Eqcv5ZGRpil/view?usp=sharing" TargetMode="External"/><Relationship Id="rId19" Type="http://schemas.openxmlformats.org/officeDocument/2006/relationships/hyperlink" Target="https://drive.google.com/file/d/1ekfL-5ERUztu3Xvc9JvQUgaCV9XD1MDl/view?usp=sharing" TargetMode="External"/><Relationship Id="rId4" Type="http://schemas.openxmlformats.org/officeDocument/2006/relationships/hyperlink" Target="https://drive.google.com/file/d/18M2fMXwgkeGzTYDMdSxBnswEVrE3U2Ya/view?usp=sharing" TargetMode="External"/><Relationship Id="rId9" Type="http://schemas.openxmlformats.org/officeDocument/2006/relationships/hyperlink" Target="https://drive.google.com/file/d/17Fq8-rjNgMQSkqrbAxB96QqnATiOVtro/view?usp=sharing" TargetMode="External"/><Relationship Id="rId14" Type="http://schemas.openxmlformats.org/officeDocument/2006/relationships/hyperlink" Target="https://drive.google.com/file/d/1l56lZCBbkDT8cFHBFmPY_YCRdVQTCo3u/view?usp=sharing" TargetMode="External"/><Relationship Id="rId22" Type="http://schemas.openxmlformats.org/officeDocument/2006/relationships/hyperlink" Target="https://drive.google.com/drive/folders/1h-mLt0YN9gZcnVNV0wlTUqdN3TpPiLNW" TargetMode="Externa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https://drive.google.com/file/d/1Nz227ukiAXdeEz5EQ0MP-MFFtIrMvzMV/view?usp=sharing" TargetMode="External"/><Relationship Id="rId13" Type="http://schemas.openxmlformats.org/officeDocument/2006/relationships/hyperlink" Target="https://drive.google.com/drive/folders/1hJblpEGpjSKUrgHdSuFt0p3ksZUnK94A" TargetMode="External"/><Relationship Id="rId18" Type="http://schemas.openxmlformats.org/officeDocument/2006/relationships/hyperlink" Target="https://drive.google.com/drive/folders/1gSG6f52F4wBjqfGU0mbsZZCU2bUNA1EW" TargetMode="External"/><Relationship Id="rId26" Type="http://schemas.openxmlformats.org/officeDocument/2006/relationships/hyperlink" Target="https://drive.google.com/drive/folders/13LGVv3PMNNLgJcHyJyXvrIDh5SuM47Rk" TargetMode="External"/><Relationship Id="rId3" Type="http://schemas.openxmlformats.org/officeDocument/2006/relationships/hyperlink" Target="https://drive.google.com/file/d/1Zk0L1UBaFC0L3K7skfipEMcPQD9RUeII/view?usp=sharing" TargetMode="External"/><Relationship Id="rId21" Type="http://schemas.openxmlformats.org/officeDocument/2006/relationships/hyperlink" Target="https://drive.google.com/drive/folders/1KqpjkGMLOpvpTp68QpcSknSF3C_6XxiS" TargetMode="External"/><Relationship Id="rId34" Type="http://schemas.openxmlformats.org/officeDocument/2006/relationships/drawing" Target="../drawings/drawing12.xml"/><Relationship Id="rId7" Type="http://schemas.openxmlformats.org/officeDocument/2006/relationships/hyperlink" Target="https://drive.google.com/file/d/1sAtczER6o2Pxud2ZI87KvsZgnvJgoUwV/view?usp=sharing" TargetMode="External"/><Relationship Id="rId12" Type="http://schemas.openxmlformats.org/officeDocument/2006/relationships/hyperlink" Target="https://drive.google.com/file/d/1gnkHhY2L_7QaBbbBhmXwGZS2DJ0Q1uQG/view?usp=share_link" TargetMode="External"/><Relationship Id="rId17" Type="http://schemas.openxmlformats.org/officeDocument/2006/relationships/hyperlink" Target="https://drive.google.com/drive/folders/1qbWwjoWeCmfnmPPCWRgqG2U6p6q7khO5" TargetMode="External"/><Relationship Id="rId25" Type="http://schemas.openxmlformats.org/officeDocument/2006/relationships/hyperlink" Target="https://drive.google.com/drive/folders/1s6BarejhbO1wClqGh9SQ95axlMXGNwOZ" TargetMode="External"/><Relationship Id="rId33" Type="http://schemas.openxmlformats.org/officeDocument/2006/relationships/printerSettings" Target="../printerSettings/printerSettings15.bin"/><Relationship Id="rId2" Type="http://schemas.openxmlformats.org/officeDocument/2006/relationships/hyperlink" Target="https://drive.google.com/file/d/1H8JjaVkH6ImrmMgoth3R77GcSCifsIZZ/view?usp=sharing" TargetMode="External"/><Relationship Id="rId16" Type="http://schemas.openxmlformats.org/officeDocument/2006/relationships/hyperlink" Target="https://drive.google.com/drive/folders/10dp7jGC7Fq7GSxc0SUa4Uxdu4spnhtIQ" TargetMode="External"/><Relationship Id="rId20" Type="http://schemas.openxmlformats.org/officeDocument/2006/relationships/hyperlink" Target="https://drive.google.com/drive/folders/1MDnN32EyIjH97MNTRO1Rt-PF0RAjgze5" TargetMode="External"/><Relationship Id="rId29" Type="http://schemas.openxmlformats.org/officeDocument/2006/relationships/hyperlink" Target="https://drive.google.com/file/d/1OmwihH9mBy_3xCYSK0MVREKXkthIkI2T/view?usp=sharing" TargetMode="External"/><Relationship Id="rId1" Type="http://schemas.openxmlformats.org/officeDocument/2006/relationships/hyperlink" Target="https://drive.google.com/file/d/18M2fMXwgkeGzTYDMdSxBnswEVrE3U2Ya/view?usp=sharing" TargetMode="External"/><Relationship Id="rId6" Type="http://schemas.openxmlformats.org/officeDocument/2006/relationships/hyperlink" Target="https://drive.google.com/file/d/1UZ6arFPLVT1681uGnKjeoozPGzYVfp3W/view?usp=sharing" TargetMode="External"/><Relationship Id="rId11" Type="http://schemas.openxmlformats.org/officeDocument/2006/relationships/hyperlink" Target="https://drive.google.com/file/d/1vyXIrIHcCOiWMOrsxyvAfSRzKO10kMXT/view?usp=share_link" TargetMode="External"/><Relationship Id="rId24" Type="http://schemas.openxmlformats.org/officeDocument/2006/relationships/hyperlink" Target="https://drive.google.com/drive/folders/1Dbh3n9JT1eZC21efkj1nKBZToc3StR13" TargetMode="External"/><Relationship Id="rId32" Type="http://schemas.openxmlformats.org/officeDocument/2006/relationships/hyperlink" Target="https://drive.google.com/file/d/1rP3_WOiVgXjXJyZ_c99Iah77wGayqg3C/view?usp=sharing" TargetMode="External"/><Relationship Id="rId5" Type="http://schemas.openxmlformats.org/officeDocument/2006/relationships/hyperlink" Target="https://drive.google.com/file/d/1J51ciCoskLMQvoqG1nLDwjrV3cpibeN6/view?usp=sharing" TargetMode="External"/><Relationship Id="rId15" Type="http://schemas.openxmlformats.org/officeDocument/2006/relationships/hyperlink" Target="https://drive.google.com/drive/folders/1qKrmszLw9tIYgNVZio7uZKqKw3UPzXWx" TargetMode="External"/><Relationship Id="rId23" Type="http://schemas.openxmlformats.org/officeDocument/2006/relationships/hyperlink" Target="https://drive.google.com/drive/folders/1QkmZ7ytrKincbVtjrCJCIAaCd65DorM9" TargetMode="External"/><Relationship Id="rId28" Type="http://schemas.openxmlformats.org/officeDocument/2006/relationships/hyperlink" Target="https://drive.google.com/drive/folders/1gSG6f52F4wBjqfGU0mbsZZCU2bUNA1EW" TargetMode="External"/><Relationship Id="rId10" Type="http://schemas.openxmlformats.org/officeDocument/2006/relationships/hyperlink" Target="https://drive.google.com/file/d/1NYEJxhwWb58HE1a-QpGCHIwIHs-tc012/view?usp=sharing" TargetMode="External"/><Relationship Id="rId19" Type="http://schemas.openxmlformats.org/officeDocument/2006/relationships/hyperlink" Target="https://drive.google.com/drive/folders/1gSG6f52F4wBjqfGU0mbsZZCU2bUNA1EW" TargetMode="External"/><Relationship Id="rId31" Type="http://schemas.openxmlformats.org/officeDocument/2006/relationships/hyperlink" Target="https://drive.google.com/file/d/1XlrZNotMuzWJ4XawsLax-my3Dv5BPt6_/view?usp=drive_link" TargetMode="External"/><Relationship Id="rId4" Type="http://schemas.openxmlformats.org/officeDocument/2006/relationships/hyperlink" Target="https://drive.google.com/file/d/1t6IjB0zDlOKpNX7XREtr46psy_3foOle/view?usp=sharing" TargetMode="External"/><Relationship Id="rId9" Type="http://schemas.openxmlformats.org/officeDocument/2006/relationships/hyperlink" Target="https://drive.google.com/file/d/1tQeYqkIQcOxaaUic2BtoHAo8usk6Q3XC/view?usp=sharing" TargetMode="External"/><Relationship Id="rId14" Type="http://schemas.openxmlformats.org/officeDocument/2006/relationships/hyperlink" Target="https://drive.google.com/drive/folders/1iHWZD0Ut7mIvEQtaTbwUPp4x41acpqsM" TargetMode="External"/><Relationship Id="rId22" Type="http://schemas.openxmlformats.org/officeDocument/2006/relationships/hyperlink" Target="https://drive.google.com/drive/folders/1gPVbvMYlUyc8GanQxVS7EKH3lk9ZGIHr" TargetMode="External"/><Relationship Id="rId27" Type="http://schemas.openxmlformats.org/officeDocument/2006/relationships/hyperlink" Target="https://drive.google.com/drive/folders/1gSG6f52F4wBjqfGU0mbsZZCU2bUNA1EW" TargetMode="External"/><Relationship Id="rId30" Type="http://schemas.openxmlformats.org/officeDocument/2006/relationships/hyperlink" Target="https://drive.google.com/file/d/168aNQpt9L--TY5yi16z15CYThlp9RYTj/view?usp=drive_link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  <pageSetUpPr fitToPage="1"/>
  </sheetPr>
  <dimension ref="A1:Y1000"/>
  <sheetViews>
    <sheetView tabSelected="1" zoomScaleNormal="100" workbookViewId="0">
      <selection activeCell="G144" sqref="G144"/>
    </sheetView>
  </sheetViews>
  <sheetFormatPr defaultColWidth="14.42578125" defaultRowHeight="15" customHeight="1"/>
  <cols>
    <col min="1" max="1" width="19.140625" customWidth="1"/>
    <col min="2" max="2" width="37.5703125" customWidth="1"/>
    <col min="3" max="3" width="62.28515625" customWidth="1"/>
    <col min="4" max="4" width="23.5703125" customWidth="1"/>
    <col min="5" max="5" width="15.140625" style="260" customWidth="1"/>
    <col min="6" max="7" width="12.85546875" customWidth="1"/>
    <col min="8" max="8" width="10.7109375" customWidth="1"/>
    <col min="9" max="25" width="9.140625" customWidth="1"/>
  </cols>
  <sheetData>
    <row r="1" spans="1:25" ht="15.75">
      <c r="A1" s="702"/>
      <c r="B1" s="704" t="s">
        <v>0</v>
      </c>
      <c r="C1" s="650"/>
      <c r="D1" s="680" t="s">
        <v>1</v>
      </c>
      <c r="E1" s="645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15.75" customHeight="1">
      <c r="A2" s="703"/>
      <c r="B2" s="705" t="s">
        <v>2</v>
      </c>
      <c r="C2" s="654"/>
      <c r="D2" s="706" t="s">
        <v>3</v>
      </c>
      <c r="E2" s="707" t="s">
        <v>4</v>
      </c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5" customHeight="1">
      <c r="A3" s="703"/>
      <c r="B3" s="710" t="s">
        <v>5</v>
      </c>
      <c r="C3" s="654"/>
      <c r="D3" s="699"/>
      <c r="E3" s="70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5" customHeight="1">
      <c r="A4" s="703"/>
      <c r="D4" s="698" t="s">
        <v>1342</v>
      </c>
      <c r="E4" s="700">
        <v>3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.75" customHeight="1">
      <c r="A5" s="699"/>
      <c r="B5" s="708" t="s">
        <v>6</v>
      </c>
      <c r="C5" s="658"/>
      <c r="D5" s="699"/>
      <c r="E5" s="70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8.75">
      <c r="A6" s="693" t="s">
        <v>7</v>
      </c>
      <c r="B6" s="645"/>
      <c r="C6" s="2" t="s">
        <v>8</v>
      </c>
      <c r="D6" s="3" t="s">
        <v>9</v>
      </c>
      <c r="E6" s="4" t="s">
        <v>10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8">
      <c r="A7" s="695" t="s">
        <v>11</v>
      </c>
      <c r="B7" s="645"/>
      <c r="C7" s="5" t="s">
        <v>12</v>
      </c>
      <c r="D7" s="6"/>
      <c r="E7" s="25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75">
      <c r="A8" s="680" t="s">
        <v>13</v>
      </c>
      <c r="B8" s="644"/>
      <c r="C8" s="645"/>
      <c r="D8" s="742" t="s">
        <v>14</v>
      </c>
      <c r="E8" s="650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>
      <c r="A9" s="647" t="s">
        <v>15</v>
      </c>
      <c r="B9" s="644"/>
      <c r="C9" s="645"/>
      <c r="D9" s="743"/>
      <c r="E9" s="658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8.75">
      <c r="A10" s="739" t="s">
        <v>16</v>
      </c>
      <c r="B10" s="644"/>
      <c r="C10" s="645"/>
      <c r="D10" s="744">
        <f>170000+992456.72</f>
        <v>1162456.72</v>
      </c>
      <c r="E10" s="645"/>
      <c r="F10" s="1"/>
      <c r="G10" s="1"/>
      <c r="H10" s="1"/>
      <c r="I10" s="1" t="s">
        <v>17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8.75">
      <c r="A11" s="738" t="s">
        <v>18</v>
      </c>
      <c r="B11" s="644"/>
      <c r="C11" s="645"/>
      <c r="D11" s="745">
        <v>0</v>
      </c>
      <c r="E11" s="645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8.75">
      <c r="A12" s="738" t="s">
        <v>19</v>
      </c>
      <c r="B12" s="644"/>
      <c r="C12" s="645"/>
      <c r="D12" s="666">
        <v>0</v>
      </c>
      <c r="E12" s="645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8.75">
      <c r="A13" s="739" t="s">
        <v>20</v>
      </c>
      <c r="B13" s="644"/>
      <c r="C13" s="645"/>
      <c r="D13" s="646">
        <v>0</v>
      </c>
      <c r="E13" s="645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8.75">
      <c r="A14" s="740" t="s">
        <v>21</v>
      </c>
      <c r="B14" s="644"/>
      <c r="C14" s="645"/>
      <c r="D14" s="741">
        <v>0</v>
      </c>
      <c r="E14" s="645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8.75">
      <c r="A15" s="732" t="s">
        <v>22</v>
      </c>
      <c r="B15" s="644"/>
      <c r="C15" s="645"/>
      <c r="D15" s="676">
        <f>SUM(D10:E13)-D14</f>
        <v>1162456.72</v>
      </c>
      <c r="E15" s="645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8.75">
      <c r="A16" s="739" t="s">
        <v>23</v>
      </c>
      <c r="B16" s="644"/>
      <c r="C16" s="645"/>
      <c r="D16" s="646">
        <f>D193</f>
        <v>1601.68</v>
      </c>
      <c r="E16" s="645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8.75">
      <c r="A17" s="739" t="s">
        <v>24</v>
      </c>
      <c r="B17" s="644"/>
      <c r="C17" s="645"/>
      <c r="D17" s="646">
        <v>0</v>
      </c>
      <c r="E17" s="645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8.75">
      <c r="A18" s="739" t="s">
        <v>25</v>
      </c>
      <c r="B18" s="644"/>
      <c r="C18" s="645"/>
      <c r="D18" s="646">
        <v>0</v>
      </c>
      <c r="E18" s="645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8.75">
      <c r="A19" s="731" t="s">
        <v>26</v>
      </c>
      <c r="B19" s="644"/>
      <c r="C19" s="645"/>
      <c r="D19" s="664">
        <f>SUM(D16:E18)</f>
        <v>1601.68</v>
      </c>
      <c r="E19" s="645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8.75">
      <c r="A20" s="732" t="s">
        <v>27</v>
      </c>
      <c r="B20" s="644"/>
      <c r="C20" s="645"/>
      <c r="D20" s="648">
        <f>D15+D19</f>
        <v>1164058.3999999999</v>
      </c>
      <c r="E20" s="645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>
      <c r="A21" s="713"/>
      <c r="B21" s="644"/>
      <c r="C21" s="644"/>
      <c r="D21" s="7"/>
      <c r="E21" s="252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>
      <c r="A22" s="647" t="s">
        <v>28</v>
      </c>
      <c r="B22" s="644"/>
      <c r="C22" s="645"/>
      <c r="D22" s="735" t="s">
        <v>14</v>
      </c>
      <c r="E22" s="645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>
      <c r="A23" s="662" t="s">
        <v>29</v>
      </c>
      <c r="B23" s="644"/>
      <c r="C23" s="645"/>
      <c r="D23" s="725">
        <f>D24+SUM(D30:E33)</f>
        <v>469410.74982496526</v>
      </c>
      <c r="E23" s="645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>
      <c r="A24" s="733" t="s">
        <v>30</v>
      </c>
      <c r="B24" s="644"/>
      <c r="C24" s="645"/>
      <c r="D24" s="736">
        <f>D25+D28+D29</f>
        <v>302145.19</v>
      </c>
      <c r="E24" s="645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>
      <c r="A25" s="734" t="s">
        <v>31</v>
      </c>
      <c r="B25" s="644"/>
      <c r="C25" s="645"/>
      <c r="D25" s="737">
        <f>D26+D27</f>
        <v>0</v>
      </c>
      <c r="E25" s="645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>
      <c r="A26" s="713" t="s">
        <v>32</v>
      </c>
      <c r="B26" s="644"/>
      <c r="C26" s="645"/>
      <c r="D26" s="646">
        <v>0</v>
      </c>
      <c r="E26" s="645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>
      <c r="A27" s="713" t="s">
        <v>33</v>
      </c>
      <c r="B27" s="644"/>
      <c r="C27" s="645"/>
      <c r="D27" s="646">
        <v>0</v>
      </c>
      <c r="E27" s="645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.75" customHeight="1">
      <c r="A28" s="713" t="s">
        <v>34</v>
      </c>
      <c r="B28" s="644"/>
      <c r="C28" s="645"/>
      <c r="D28" s="646">
        <v>0</v>
      </c>
      <c r="E28" s="645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>
      <c r="A29" s="713" t="s">
        <v>35</v>
      </c>
      <c r="B29" s="644"/>
      <c r="C29" s="645"/>
      <c r="D29" s="724">
        <f>'CÁLCULO FOLHA DE PAGAMENTO'!B33</f>
        <v>302145.19</v>
      </c>
      <c r="E29" s="645"/>
      <c r="F29" s="574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>
      <c r="A30" s="713" t="s">
        <v>36</v>
      </c>
      <c r="B30" s="644"/>
      <c r="C30" s="645"/>
      <c r="D30" s="724">
        <f>'CÁLCULO FOLHA DE PAGAMENTO'!G69</f>
        <v>47353.416400000009</v>
      </c>
      <c r="E30" s="645"/>
      <c r="F30" s="574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>
      <c r="A31" s="713" t="s">
        <v>37</v>
      </c>
      <c r="B31" s="644"/>
      <c r="C31" s="645"/>
      <c r="D31" s="724">
        <f>'CÁLCULO FOLHA DE PAGAMENTO'!G70</f>
        <v>0</v>
      </c>
      <c r="E31" s="645"/>
      <c r="F31" s="613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>
      <c r="A32" s="713" t="s">
        <v>38</v>
      </c>
      <c r="B32" s="644"/>
      <c r="C32" s="645"/>
      <c r="D32" s="724">
        <f>'CÁLCULO FOLHA DE PAGAMENTO'!G73</f>
        <v>37416.230000000003</v>
      </c>
      <c r="E32" s="645"/>
      <c r="F32" s="574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>
      <c r="A33" s="713" t="s">
        <v>39</v>
      </c>
      <c r="B33" s="644"/>
      <c r="C33" s="645"/>
      <c r="D33" s="724">
        <f>IF(E6="NÃO",(IF($E$4&gt;1,(8.333+11.111+1.56+0.194+4+2+$D$156)*$D$24/100,(8.333+11.111+1.56+0.194+4+9.08)*$D$24/100)),IF(E6="SIM",(IF($E$4&gt;1,(8.333+11.111+1.56+4+2+$D$156)*$D$24/100,(8.333+11.111+1.56+4+9.08)*$D$24/100))))</f>
        <v>82495.913424965271</v>
      </c>
      <c r="E33" s="645"/>
      <c r="F33" s="574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>
      <c r="A34" s="662" t="s">
        <v>40</v>
      </c>
      <c r="B34" s="644"/>
      <c r="C34" s="645"/>
      <c r="D34" s="725">
        <f>SUM(D35:E42)</f>
        <v>89313.099999999991</v>
      </c>
      <c r="E34" s="645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>
      <c r="A35" s="713" t="s">
        <v>41</v>
      </c>
      <c r="B35" s="644"/>
      <c r="C35" s="645"/>
      <c r="D35" s="686">
        <v>26294.84</v>
      </c>
      <c r="E35" s="645"/>
      <c r="F35" s="574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>
      <c r="A36" s="713" t="s">
        <v>42</v>
      </c>
      <c r="B36" s="644"/>
      <c r="C36" s="645"/>
      <c r="D36" s="686">
        <v>32838.379999999997</v>
      </c>
      <c r="E36" s="645"/>
      <c r="F36" s="574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>
      <c r="A37" s="713" t="s">
        <v>43</v>
      </c>
      <c r="B37" s="644"/>
      <c r="C37" s="645"/>
      <c r="D37" s="686"/>
      <c r="E37" s="645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>
      <c r="A38" s="713" t="s">
        <v>44</v>
      </c>
      <c r="B38" s="644"/>
      <c r="C38" s="645"/>
      <c r="D38" s="686">
        <v>28047.94</v>
      </c>
      <c r="E38" s="645"/>
      <c r="F38" s="574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>
      <c r="A39" s="713" t="s">
        <v>45</v>
      </c>
      <c r="B39" s="644"/>
      <c r="C39" s="645"/>
      <c r="D39" s="686"/>
      <c r="E39" s="645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>
      <c r="A40" s="713" t="s">
        <v>46</v>
      </c>
      <c r="B40" s="644"/>
      <c r="C40" s="645"/>
      <c r="D40" s="686">
        <v>415.54</v>
      </c>
      <c r="E40" s="645"/>
      <c r="F40" s="574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customHeight="1">
      <c r="A41" s="713" t="s">
        <v>47</v>
      </c>
      <c r="B41" s="644"/>
      <c r="C41" s="645"/>
      <c r="D41" s="686"/>
      <c r="E41" s="645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>
      <c r="A42" s="713" t="s">
        <v>48</v>
      </c>
      <c r="B42" s="644"/>
      <c r="C42" s="645"/>
      <c r="D42" s="686">
        <v>1716.4</v>
      </c>
      <c r="E42" s="645"/>
      <c r="F42" s="574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>
      <c r="A43" s="662" t="s">
        <v>49</v>
      </c>
      <c r="B43" s="644"/>
      <c r="C43" s="645"/>
      <c r="D43" s="725">
        <f>SUM(D44:E48)+D49+D61+D62</f>
        <v>35604.110000000008</v>
      </c>
      <c r="E43" s="645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>
      <c r="A44" s="713" t="s">
        <v>50</v>
      </c>
      <c r="B44" s="644"/>
      <c r="C44" s="645"/>
      <c r="D44" s="686">
        <v>16880.580000000002</v>
      </c>
      <c r="E44" s="645"/>
      <c r="F44" s="574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>
      <c r="A45" s="713" t="s">
        <v>51</v>
      </c>
      <c r="B45" s="644"/>
      <c r="C45" s="645"/>
      <c r="D45" s="686">
        <v>4138.13</v>
      </c>
      <c r="E45" s="645"/>
      <c r="F45" s="574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>
      <c r="A46" s="713" t="s">
        <v>52</v>
      </c>
      <c r="B46" s="644"/>
      <c r="C46" s="645"/>
      <c r="D46" s="686">
        <v>6198.94</v>
      </c>
      <c r="E46" s="645"/>
      <c r="F46" s="574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>
      <c r="A47" s="713" t="s">
        <v>53</v>
      </c>
      <c r="B47" s="644"/>
      <c r="C47" s="645"/>
      <c r="D47" s="728">
        <v>4507.13</v>
      </c>
      <c r="E47" s="715"/>
      <c r="F47" s="574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>
      <c r="A48" s="713" t="s">
        <v>54</v>
      </c>
      <c r="B48" s="644"/>
      <c r="C48" s="645"/>
      <c r="D48" s="686"/>
      <c r="E48" s="645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customHeight="1">
      <c r="A49" s="672" t="s">
        <v>55</v>
      </c>
      <c r="B49" s="644"/>
      <c r="C49" s="645"/>
      <c r="D49" s="729">
        <f>D50+D52+D54+D57+D60</f>
        <v>1765.32</v>
      </c>
      <c r="E49" s="730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>
      <c r="A50" s="719" t="s">
        <v>56</v>
      </c>
      <c r="B50" s="644"/>
      <c r="C50" s="645"/>
      <c r="D50" s="720">
        <f>D51</f>
        <v>1050.04</v>
      </c>
      <c r="E50" s="645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>
      <c r="A51" s="669" t="s">
        <v>57</v>
      </c>
      <c r="B51" s="644"/>
      <c r="C51" s="645"/>
      <c r="D51" s="670">
        <v>1050.04</v>
      </c>
      <c r="E51" s="645"/>
      <c r="F51" s="574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.75" customHeight="1">
      <c r="A52" s="719" t="s">
        <v>58</v>
      </c>
      <c r="B52" s="644"/>
      <c r="C52" s="645"/>
      <c r="D52" s="720">
        <f>D53</f>
        <v>715.28</v>
      </c>
      <c r="E52" s="645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>
      <c r="A53" s="669" t="s">
        <v>59</v>
      </c>
      <c r="B53" s="644"/>
      <c r="C53" s="645"/>
      <c r="D53" s="717">
        <v>715.28</v>
      </c>
      <c r="E53" s="645"/>
      <c r="F53" s="574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>
      <c r="A54" s="719" t="s">
        <v>60</v>
      </c>
      <c r="B54" s="644"/>
      <c r="C54" s="645"/>
      <c r="D54" s="723">
        <f>D55+D56</f>
        <v>0</v>
      </c>
      <c r="E54" s="645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>
      <c r="A55" s="669" t="s">
        <v>61</v>
      </c>
      <c r="B55" s="644"/>
      <c r="C55" s="645"/>
      <c r="D55" s="717">
        <v>0</v>
      </c>
      <c r="E55" s="645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>
      <c r="A56" s="669" t="s">
        <v>62</v>
      </c>
      <c r="B56" s="644"/>
      <c r="C56" s="645"/>
      <c r="D56" s="717">
        <v>0</v>
      </c>
      <c r="E56" s="645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>
      <c r="A57" s="719" t="s">
        <v>63</v>
      </c>
      <c r="B57" s="644"/>
      <c r="C57" s="645"/>
      <c r="D57" s="723">
        <f>D58+D59</f>
        <v>0</v>
      </c>
      <c r="E57" s="645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>
      <c r="A58" s="669" t="s">
        <v>64</v>
      </c>
      <c r="B58" s="644"/>
      <c r="C58" s="645"/>
      <c r="D58" s="717">
        <v>0</v>
      </c>
      <c r="E58" s="645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>
      <c r="A59" s="669" t="s">
        <v>65</v>
      </c>
      <c r="B59" s="644"/>
      <c r="C59" s="645"/>
      <c r="D59" s="717">
        <v>0</v>
      </c>
      <c r="E59" s="645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>
      <c r="A60" s="726" t="s">
        <v>66</v>
      </c>
      <c r="B60" s="644"/>
      <c r="C60" s="645"/>
      <c r="D60" s="727">
        <v>0</v>
      </c>
      <c r="E60" s="645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>
      <c r="A61" s="669" t="s">
        <v>67</v>
      </c>
      <c r="B61" s="644"/>
      <c r="C61" s="645"/>
      <c r="D61" s="670">
        <v>2114.0100000000002</v>
      </c>
      <c r="E61" s="645"/>
      <c r="F61" s="574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>
      <c r="A62" s="709" t="s">
        <v>68</v>
      </c>
      <c r="B62" s="644"/>
      <c r="C62" s="645"/>
      <c r="D62" s="717">
        <v>0</v>
      </c>
      <c r="E62" s="645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>
      <c r="A63" s="647" t="s">
        <v>69</v>
      </c>
      <c r="B63" s="644"/>
      <c r="C63" s="645"/>
      <c r="D63" s="676">
        <f>D64+D67+D70</f>
        <v>4430.4099999999989</v>
      </c>
      <c r="E63" s="645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>
      <c r="A64" s="721" t="s">
        <v>70</v>
      </c>
      <c r="B64" s="644"/>
      <c r="C64" s="645"/>
      <c r="D64" s="722">
        <f>SUM(D65:D66)</f>
        <v>0</v>
      </c>
      <c r="E64" s="645"/>
      <c r="F64" s="1"/>
      <c r="G64" s="1"/>
      <c r="H64" s="1"/>
      <c r="I64" s="8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>
      <c r="A65" s="713" t="s">
        <v>71</v>
      </c>
      <c r="B65" s="644"/>
      <c r="C65" s="645"/>
      <c r="D65" s="671">
        <v>0</v>
      </c>
      <c r="E65" s="645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>
      <c r="A66" s="713" t="s">
        <v>72</v>
      </c>
      <c r="B66" s="644"/>
      <c r="C66" s="645"/>
      <c r="D66" s="671">
        <v>0</v>
      </c>
      <c r="E66" s="645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>
      <c r="A67" s="721" t="s">
        <v>73</v>
      </c>
      <c r="B67" s="644"/>
      <c r="C67" s="645"/>
      <c r="D67" s="722">
        <f>SUM(D68:D69)</f>
        <v>3237.0200000000004</v>
      </c>
      <c r="E67" s="645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>
      <c r="A68" s="713" t="s">
        <v>74</v>
      </c>
      <c r="B68" s="644"/>
      <c r="C68" s="645"/>
      <c r="D68" s="670">
        <f>150+1124.98</f>
        <v>1274.98</v>
      </c>
      <c r="E68" s="645"/>
      <c r="F68" s="574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>
      <c r="A69" s="713" t="s">
        <v>75</v>
      </c>
      <c r="B69" s="644"/>
      <c r="C69" s="645"/>
      <c r="D69" s="670">
        <f>474.16+1487.88</f>
        <v>1962.0400000000002</v>
      </c>
      <c r="E69" s="645"/>
      <c r="F69" s="574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>
      <c r="A70" s="721" t="s">
        <v>76</v>
      </c>
      <c r="B70" s="644"/>
      <c r="C70" s="645"/>
      <c r="D70" s="722">
        <f>SUM(D71:D72)</f>
        <v>1193.3899999999983</v>
      </c>
      <c r="E70" s="645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>
      <c r="A71" s="713" t="s">
        <v>77</v>
      </c>
      <c r="B71" s="644"/>
      <c r="C71" s="645"/>
      <c r="D71" s="670">
        <f>79.95+73.87</f>
        <v>153.82</v>
      </c>
      <c r="E71" s="645"/>
      <c r="F71" s="574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>
      <c r="A72" s="713" t="s">
        <v>78</v>
      </c>
      <c r="B72" s="644"/>
      <c r="C72" s="645"/>
      <c r="D72" s="670">
        <f>6+2.1+3.56+1.5+3.56+3.56+3.56+72+9+9+3.56+9+3.56+4.31+5.68+3.56+177+3.32+1.65+7.86+9+3.56+66+3.56+3.56+3.56+1.73+7.72+9+3.56+3.56+3.56+3.56+5.14+9+9+3.56+3.56+3.56+3.56+3.56+3.56+3.56+3.56+4.42+9+3.56+2.65+9+3.56+3.56+3.56+9+243+1.5+3.56+3.56+3.56+3.56+3.56+3.56+3.56+3.56+3.56+3.56+3.56+3.56+3.56+3.56+3.56+3.56+3.56+3.56+3.56+3.56+4.95+9+9+9+9+3.56+3.56+3.56+3.56+13.5+3.56+3.56+3.56+3.56+3.56+1.65+2.38+3.89+5.46+9+9+9+9+9+3.56+3.56+2.65+2.65+2.65+6.08+2.65</f>
        <v>1039.5699999999983</v>
      </c>
      <c r="E72" s="645"/>
      <c r="F72" s="574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>
      <c r="A73" s="9"/>
      <c r="B73" s="9"/>
      <c r="C73" s="10"/>
      <c r="D73" s="649"/>
      <c r="E73" s="650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24" customHeight="1">
      <c r="A74" s="651" t="s">
        <v>79</v>
      </c>
      <c r="B74" s="652"/>
      <c r="C74" s="11" t="s">
        <v>80</v>
      </c>
      <c r="D74" s="653" t="s">
        <v>79</v>
      </c>
      <c r="E74" s="654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39" customHeight="1">
      <c r="A75" s="655" t="s">
        <v>81</v>
      </c>
      <c r="B75" s="656"/>
      <c r="C75" s="12" t="s">
        <v>82</v>
      </c>
      <c r="D75" s="657" t="s">
        <v>83</v>
      </c>
      <c r="E75" s="658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>
      <c r="A76" s="702"/>
      <c r="B76" s="704" t="s">
        <v>0</v>
      </c>
      <c r="C76" s="650"/>
      <c r="D76" s="680" t="s">
        <v>1</v>
      </c>
      <c r="E76" s="645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>
      <c r="A77" s="703"/>
      <c r="B77" s="705" t="s">
        <v>2</v>
      </c>
      <c r="C77" s="654"/>
      <c r="D77" s="706" t="s">
        <v>3</v>
      </c>
      <c r="E77" s="707" t="s">
        <v>4</v>
      </c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>
      <c r="A78" s="703"/>
      <c r="B78" s="710" t="s">
        <v>5</v>
      </c>
      <c r="C78" s="654"/>
      <c r="D78" s="699"/>
      <c r="E78" s="70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>
      <c r="A79" s="703"/>
      <c r="D79" s="698" t="s">
        <v>1342</v>
      </c>
      <c r="E79" s="700">
        <f>E4</f>
        <v>3</v>
      </c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>
      <c r="A80" s="699"/>
      <c r="B80" s="708" t="s">
        <v>6</v>
      </c>
      <c r="C80" s="658"/>
      <c r="D80" s="699"/>
      <c r="E80" s="70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>
      <c r="A81" s="693" t="s">
        <v>7</v>
      </c>
      <c r="B81" s="645"/>
      <c r="C81" s="694" t="s">
        <v>8</v>
      </c>
      <c r="D81" s="644"/>
      <c r="E81" s="645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33" customHeight="1">
      <c r="A82" s="695" t="s">
        <v>11</v>
      </c>
      <c r="B82" s="645"/>
      <c r="C82" s="696" t="s">
        <v>12</v>
      </c>
      <c r="D82" s="644"/>
      <c r="E82" s="645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>
      <c r="A83" s="647" t="s">
        <v>84</v>
      </c>
      <c r="B83" s="644"/>
      <c r="C83" s="645"/>
      <c r="D83" s="680" t="s">
        <v>14</v>
      </c>
      <c r="E83" s="645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>
      <c r="A84" s="647" t="s">
        <v>85</v>
      </c>
      <c r="B84" s="644"/>
      <c r="C84" s="645"/>
      <c r="D84" s="676">
        <f>D85+D88+D89+D90+D95+D96+D97</f>
        <v>34161.760000000002</v>
      </c>
      <c r="E84" s="645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>
      <c r="A85" s="721" t="s">
        <v>86</v>
      </c>
      <c r="B85" s="644"/>
      <c r="C85" s="645"/>
      <c r="D85" s="722">
        <f>SUM(D86:D87)</f>
        <v>4117.7</v>
      </c>
      <c r="E85" s="645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>
      <c r="A86" s="669" t="s">
        <v>87</v>
      </c>
      <c r="B86" s="644"/>
      <c r="C86" s="645"/>
      <c r="D86" s="671"/>
      <c r="E86" s="645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>
      <c r="A87" s="669" t="s">
        <v>88</v>
      </c>
      <c r="B87" s="644"/>
      <c r="C87" s="645"/>
      <c r="D87" s="670">
        <f>197.7+3920</f>
        <v>4117.7</v>
      </c>
      <c r="E87" s="645"/>
      <c r="F87" s="574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>
      <c r="A88" s="713" t="s">
        <v>89</v>
      </c>
      <c r="B88" s="644"/>
      <c r="C88" s="645"/>
      <c r="D88" s="670">
        <v>2320.21</v>
      </c>
      <c r="E88" s="645"/>
      <c r="F88" s="574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>
      <c r="A89" s="713" t="s">
        <v>90</v>
      </c>
      <c r="B89" s="644"/>
      <c r="C89" s="645"/>
      <c r="D89" s="670">
        <v>21668.43</v>
      </c>
      <c r="E89" s="645"/>
      <c r="F89" s="574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>
      <c r="A90" s="721" t="s">
        <v>91</v>
      </c>
      <c r="B90" s="644"/>
      <c r="C90" s="645"/>
      <c r="D90" s="722">
        <f>SUM(D91:D94)</f>
        <v>5495.65</v>
      </c>
      <c r="E90" s="645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>
      <c r="A91" s="669" t="s">
        <v>92</v>
      </c>
      <c r="B91" s="644"/>
      <c r="C91" s="645"/>
      <c r="D91" s="671">
        <v>0</v>
      </c>
      <c r="E91" s="645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>
      <c r="A92" s="669" t="s">
        <v>93</v>
      </c>
      <c r="B92" s="644"/>
      <c r="C92" s="645"/>
      <c r="D92" s="670">
        <f>2215+480+140+2660.65</f>
        <v>5495.65</v>
      </c>
      <c r="E92" s="645"/>
      <c r="F92" s="574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>
      <c r="A93" s="669" t="s">
        <v>94</v>
      </c>
      <c r="B93" s="644"/>
      <c r="C93" s="645"/>
      <c r="D93" s="671"/>
      <c r="E93" s="645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>
      <c r="A94" s="669" t="s">
        <v>95</v>
      </c>
      <c r="B94" s="644"/>
      <c r="C94" s="645"/>
      <c r="D94" s="671"/>
      <c r="E94" s="645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>
      <c r="A95" s="669" t="s">
        <v>96</v>
      </c>
      <c r="B95" s="644"/>
      <c r="C95" s="645"/>
      <c r="D95" s="717">
        <v>507.9</v>
      </c>
      <c r="E95" s="645"/>
      <c r="F95" s="574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>
      <c r="A96" s="669" t="s">
        <v>97</v>
      </c>
      <c r="B96" s="644"/>
      <c r="C96" s="645"/>
      <c r="D96" s="717"/>
      <c r="E96" s="645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>
      <c r="A97" s="719" t="s">
        <v>98</v>
      </c>
      <c r="B97" s="644"/>
      <c r="C97" s="645"/>
      <c r="D97" s="720">
        <f>SUM(D98:D99)</f>
        <v>51.87</v>
      </c>
      <c r="E97" s="645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>
      <c r="A98" s="669" t="s">
        <v>99</v>
      </c>
      <c r="B98" s="644"/>
      <c r="C98" s="645"/>
      <c r="D98" s="717">
        <v>0</v>
      </c>
      <c r="E98" s="645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>
      <c r="A99" s="669" t="s">
        <v>100</v>
      </c>
      <c r="B99" s="644"/>
      <c r="C99" s="645"/>
      <c r="D99" s="718">
        <f>15.94+19.93+16</f>
        <v>51.87</v>
      </c>
      <c r="E99" s="645"/>
      <c r="F99" s="574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>
      <c r="A100" s="647" t="s">
        <v>101</v>
      </c>
      <c r="B100" s="644"/>
      <c r="C100" s="645"/>
      <c r="D100" s="676">
        <f>D101+D108+D110</f>
        <v>171231.54</v>
      </c>
      <c r="E100" s="645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>
      <c r="A101" s="711" t="s">
        <v>102</v>
      </c>
      <c r="B101" s="644"/>
      <c r="C101" s="645"/>
      <c r="D101" s="712">
        <f>SUM(D102:D107)</f>
        <v>36046.120000000003</v>
      </c>
      <c r="E101" s="645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>
      <c r="A102" s="713" t="s">
        <v>103</v>
      </c>
      <c r="B102" s="644"/>
      <c r="C102" s="645"/>
      <c r="D102" s="671">
        <v>0</v>
      </c>
      <c r="E102" s="645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>
      <c r="A103" s="713" t="s">
        <v>104</v>
      </c>
      <c r="B103" s="644"/>
      <c r="C103" s="645"/>
      <c r="D103" s="671">
        <v>0</v>
      </c>
      <c r="E103" s="645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>
      <c r="A104" s="713" t="s">
        <v>105</v>
      </c>
      <c r="B104" s="644"/>
      <c r="C104" s="645"/>
      <c r="D104" s="670">
        <v>13623.95</v>
      </c>
      <c r="E104" s="645"/>
      <c r="F104" s="574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>
      <c r="A105" s="713" t="s">
        <v>106</v>
      </c>
      <c r="B105" s="644"/>
      <c r="C105" s="645"/>
      <c r="D105" s="670">
        <v>7922.17</v>
      </c>
      <c r="E105" s="645"/>
      <c r="F105" s="574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>
      <c r="A106" s="716" t="s">
        <v>107</v>
      </c>
      <c r="B106" s="644"/>
      <c r="C106" s="645"/>
      <c r="D106" s="670">
        <v>14500</v>
      </c>
      <c r="E106" s="645"/>
      <c r="F106" s="574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>
      <c r="A107" s="713" t="s">
        <v>108</v>
      </c>
      <c r="B107" s="644"/>
      <c r="C107" s="645"/>
      <c r="D107" s="671">
        <v>0</v>
      </c>
      <c r="E107" s="645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>
      <c r="A108" s="711" t="s">
        <v>109</v>
      </c>
      <c r="B108" s="644"/>
      <c r="C108" s="645"/>
      <c r="D108" s="712">
        <f>D109</f>
        <v>0</v>
      </c>
      <c r="E108" s="645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>
      <c r="A109" s="713" t="s">
        <v>110</v>
      </c>
      <c r="B109" s="644"/>
      <c r="C109" s="645"/>
      <c r="D109" s="671">
        <v>0</v>
      </c>
      <c r="E109" s="645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>
      <c r="A110" s="711" t="s">
        <v>111</v>
      </c>
      <c r="B110" s="644"/>
      <c r="C110" s="645"/>
      <c r="D110" s="712">
        <f>D111+D122</f>
        <v>135185.42000000001</v>
      </c>
      <c r="E110" s="645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>
      <c r="A111" s="674" t="s">
        <v>112</v>
      </c>
      <c r="B111" s="644"/>
      <c r="C111" s="645"/>
      <c r="D111" s="675">
        <f>SUM(D112:D121)</f>
        <v>133629.54</v>
      </c>
      <c r="E111" s="645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>
      <c r="A112" s="709" t="s">
        <v>113</v>
      </c>
      <c r="B112" s="644"/>
      <c r="C112" s="645"/>
      <c r="D112" s="714">
        <v>1679.25</v>
      </c>
      <c r="E112" s="715"/>
      <c r="F112" s="574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>
      <c r="A113" s="709" t="s">
        <v>114</v>
      </c>
      <c r="B113" s="644"/>
      <c r="C113" s="645"/>
      <c r="D113" s="670">
        <f>300+1290.44+14432.25+369.19+5816+2715+4564.5</f>
        <v>29487.38</v>
      </c>
      <c r="E113" s="645"/>
      <c r="F113" s="574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>
      <c r="A114" s="669" t="s">
        <v>115</v>
      </c>
      <c r="B114" s="644"/>
      <c r="C114" s="645"/>
      <c r="D114" s="670"/>
      <c r="E114" s="645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>
      <c r="A115" s="709" t="s">
        <v>116</v>
      </c>
      <c r="B115" s="644"/>
      <c r="C115" s="645"/>
      <c r="D115" s="670">
        <f>5000+5250+10000+10000+18000+18000+10000</f>
        <v>76250</v>
      </c>
      <c r="E115" s="645"/>
      <c r="F115" s="574"/>
      <c r="G115" s="1"/>
      <c r="H115" s="23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>
      <c r="A116" s="709" t="s">
        <v>117</v>
      </c>
      <c r="B116" s="644"/>
      <c r="C116" s="645"/>
      <c r="D116" s="670">
        <v>240</v>
      </c>
      <c r="E116" s="645"/>
      <c r="F116" s="574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>
      <c r="A117" s="669" t="s">
        <v>118</v>
      </c>
      <c r="B117" s="644"/>
      <c r="C117" s="645"/>
      <c r="D117" s="670">
        <v>8000</v>
      </c>
      <c r="E117" s="645"/>
      <c r="F117" s="574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>
      <c r="A118" s="669" t="s">
        <v>119</v>
      </c>
      <c r="B118" s="644"/>
      <c r="C118" s="645"/>
      <c r="D118" s="670">
        <v>12200.5</v>
      </c>
      <c r="E118" s="645"/>
      <c r="F118" s="574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>
      <c r="A119" s="669" t="s">
        <v>120</v>
      </c>
      <c r="B119" s="644"/>
      <c r="C119" s="645"/>
      <c r="D119" s="670">
        <v>500</v>
      </c>
      <c r="E119" s="645"/>
      <c r="F119" s="574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>
      <c r="A120" s="709" t="s">
        <v>121</v>
      </c>
      <c r="B120" s="644"/>
      <c r="C120" s="645"/>
      <c r="D120" s="670"/>
      <c r="E120" s="645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>
      <c r="A121" s="709" t="s">
        <v>122</v>
      </c>
      <c r="B121" s="644"/>
      <c r="C121" s="645"/>
      <c r="D121" s="670">
        <f>1100+339+371.28+3462.13</f>
        <v>5272.41</v>
      </c>
      <c r="E121" s="645"/>
      <c r="F121" s="574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>
      <c r="A122" s="674" t="s">
        <v>123</v>
      </c>
      <c r="B122" s="644"/>
      <c r="C122" s="645"/>
      <c r="D122" s="675">
        <f>SUM(D123:D125)</f>
        <v>1555.88</v>
      </c>
      <c r="E122" s="645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>
      <c r="A123" s="709" t="s">
        <v>124</v>
      </c>
      <c r="B123" s="644"/>
      <c r="C123" s="645"/>
      <c r="D123" s="670">
        <v>1555.88</v>
      </c>
      <c r="E123" s="645"/>
      <c r="F123" s="574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>
      <c r="A124" s="669" t="s">
        <v>125</v>
      </c>
      <c r="B124" s="644"/>
      <c r="C124" s="645"/>
      <c r="D124" s="671">
        <v>0</v>
      </c>
      <c r="E124" s="645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>
      <c r="A125" s="669" t="s">
        <v>126</v>
      </c>
      <c r="B125" s="644"/>
      <c r="C125" s="645"/>
      <c r="D125" s="671">
        <v>0</v>
      </c>
      <c r="E125" s="645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>
      <c r="A126" s="647" t="s">
        <v>127</v>
      </c>
      <c r="B126" s="644"/>
      <c r="C126" s="645"/>
      <c r="D126" s="676">
        <f>D127+D135</f>
        <v>11458.72</v>
      </c>
      <c r="E126" s="645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>
      <c r="A127" s="672" t="s">
        <v>128</v>
      </c>
      <c r="B127" s="644"/>
      <c r="C127" s="645"/>
      <c r="D127" s="673">
        <f>D128+D132+D133+D134</f>
        <v>0</v>
      </c>
      <c r="E127" s="645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>
      <c r="A128" s="674" t="s">
        <v>129</v>
      </c>
      <c r="B128" s="644"/>
      <c r="C128" s="645"/>
      <c r="D128" s="675">
        <f>SUM(D129:D131)</f>
        <v>0</v>
      </c>
      <c r="E128" s="645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>
      <c r="A129" s="669" t="s">
        <v>130</v>
      </c>
      <c r="B129" s="644"/>
      <c r="C129" s="645"/>
      <c r="D129" s="671">
        <v>0</v>
      </c>
      <c r="E129" s="645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>
      <c r="A130" s="669" t="s">
        <v>131</v>
      </c>
      <c r="B130" s="644"/>
      <c r="C130" s="645"/>
      <c r="D130" s="671">
        <v>0</v>
      </c>
      <c r="E130" s="645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>
      <c r="A131" s="669" t="s">
        <v>132</v>
      </c>
      <c r="B131" s="644"/>
      <c r="C131" s="645"/>
      <c r="D131" s="671">
        <v>0</v>
      </c>
      <c r="E131" s="645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>
      <c r="A132" s="669" t="s">
        <v>133</v>
      </c>
      <c r="B132" s="644"/>
      <c r="C132" s="645"/>
      <c r="D132" s="671">
        <v>0</v>
      </c>
      <c r="E132" s="645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>
      <c r="A133" s="669" t="s">
        <v>134</v>
      </c>
      <c r="B133" s="644"/>
      <c r="C133" s="645"/>
      <c r="D133" s="671">
        <v>0</v>
      </c>
      <c r="E133" s="645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>
      <c r="A134" s="669" t="s">
        <v>135</v>
      </c>
      <c r="B134" s="644"/>
      <c r="C134" s="645"/>
      <c r="D134" s="671">
        <v>0</v>
      </c>
      <c r="E134" s="645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>
      <c r="A135" s="672" t="s">
        <v>136</v>
      </c>
      <c r="B135" s="644"/>
      <c r="C135" s="645"/>
      <c r="D135" s="673">
        <f>D136+D141+D142+D143</f>
        <v>11458.72</v>
      </c>
      <c r="E135" s="645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>
      <c r="A136" s="674" t="s">
        <v>137</v>
      </c>
      <c r="B136" s="644"/>
      <c r="C136" s="645"/>
      <c r="D136" s="675">
        <f>SUM(D137:D140)</f>
        <v>11458.72</v>
      </c>
      <c r="E136" s="645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>
      <c r="A137" s="669" t="s">
        <v>138</v>
      </c>
      <c r="B137" s="644"/>
      <c r="C137" s="645"/>
      <c r="D137" s="670">
        <v>4414.3999999999996</v>
      </c>
      <c r="E137" s="645"/>
      <c r="F137" s="574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>
      <c r="A138" s="669" t="s">
        <v>139</v>
      </c>
      <c r="B138" s="644"/>
      <c r="C138" s="645"/>
      <c r="D138" s="670"/>
      <c r="E138" s="645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>
      <c r="A139" s="669" t="s">
        <v>140</v>
      </c>
      <c r="B139" s="644"/>
      <c r="C139" s="645"/>
      <c r="D139" s="670">
        <v>2930</v>
      </c>
      <c r="E139" s="645"/>
      <c r="F139" s="574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>
      <c r="A140" s="669" t="s">
        <v>141</v>
      </c>
      <c r="B140" s="644"/>
      <c r="C140" s="645"/>
      <c r="D140" s="670">
        <f>300+500+3314.32</f>
        <v>4114.32</v>
      </c>
      <c r="E140" s="645"/>
      <c r="F140" s="574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>
      <c r="A141" s="669" t="s">
        <v>142</v>
      </c>
      <c r="B141" s="644"/>
      <c r="C141" s="645"/>
      <c r="D141" s="671"/>
      <c r="E141" s="645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>
      <c r="A142" s="669" t="s">
        <v>143</v>
      </c>
      <c r="B142" s="644"/>
      <c r="C142" s="645"/>
      <c r="D142" s="671"/>
      <c r="E142" s="645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>
      <c r="A143" s="669" t="s">
        <v>144</v>
      </c>
      <c r="B143" s="644"/>
      <c r="C143" s="645"/>
      <c r="D143" s="671"/>
      <c r="E143" s="645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>
      <c r="A144" s="647" t="s">
        <v>145</v>
      </c>
      <c r="B144" s="644"/>
      <c r="C144" s="645"/>
      <c r="D144" s="648">
        <f>SUM(D145:E148)</f>
        <v>0</v>
      </c>
      <c r="E144" s="645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>
      <c r="A145" s="665" t="s">
        <v>146</v>
      </c>
      <c r="B145" s="644"/>
      <c r="C145" s="645"/>
      <c r="D145" s="666">
        <v>0</v>
      </c>
      <c r="E145" s="645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>
      <c r="A146" s="665" t="s">
        <v>147</v>
      </c>
      <c r="B146" s="644"/>
      <c r="C146" s="645"/>
      <c r="D146" s="666">
        <v>0</v>
      </c>
      <c r="E146" s="645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>
      <c r="A147" s="665" t="s">
        <v>148</v>
      </c>
      <c r="B147" s="644"/>
      <c r="C147" s="645"/>
      <c r="D147" s="666">
        <v>0</v>
      </c>
      <c r="E147" s="645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>
      <c r="A148" s="665" t="s">
        <v>149</v>
      </c>
      <c r="B148" s="644"/>
      <c r="C148" s="645"/>
      <c r="D148" s="666">
        <v>0</v>
      </c>
      <c r="E148" s="645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>
      <c r="A149" s="667" t="s">
        <v>150</v>
      </c>
      <c r="B149" s="644"/>
      <c r="C149" s="645"/>
      <c r="D149" s="668">
        <f>D12</f>
        <v>0</v>
      </c>
      <c r="E149" s="645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>
      <c r="A150" s="662" t="s">
        <v>151</v>
      </c>
      <c r="B150" s="644"/>
      <c r="C150" s="645"/>
      <c r="D150" s="661">
        <f>4564.5+5816</f>
        <v>10380.5</v>
      </c>
      <c r="E150" s="645"/>
      <c r="F150" s="574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>
      <c r="A151" s="662" t="s">
        <v>152</v>
      </c>
      <c r="B151" s="644"/>
      <c r="C151" s="645"/>
      <c r="D151" s="661">
        <v>34000</v>
      </c>
      <c r="E151" s="645"/>
      <c r="F151" s="574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>
      <c r="A152" s="647" t="s">
        <v>153</v>
      </c>
      <c r="B152" s="644"/>
      <c r="C152" s="645"/>
      <c r="D152" s="648">
        <f>D23+D34+D43+D63+D84+D100+D126+D144+D149+D150+D151</f>
        <v>859990.88982496527</v>
      </c>
      <c r="E152" s="645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>
      <c r="A153" s="663" t="s">
        <v>154</v>
      </c>
      <c r="B153" s="644"/>
      <c r="C153" s="645"/>
      <c r="D153" s="664">
        <f>D20-D152</f>
        <v>304067.51017503464</v>
      </c>
      <c r="E153" s="645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>
      <c r="A154" s="643" t="s">
        <v>155</v>
      </c>
      <c r="B154" s="644"/>
      <c r="C154" s="645"/>
      <c r="D154" s="646">
        <v>0</v>
      </c>
      <c r="E154" s="645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>
      <c r="A155" s="643" t="s">
        <v>156</v>
      </c>
      <c r="B155" s="644"/>
      <c r="C155" s="645"/>
      <c r="D155" s="646">
        <v>0</v>
      </c>
      <c r="E155" s="645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>
      <c r="A156" s="647" t="s">
        <v>157</v>
      </c>
      <c r="B156" s="644"/>
      <c r="C156" s="645"/>
      <c r="D156" s="648">
        <f>TURNOVER!B22</f>
        <v>0.29940119760479045</v>
      </c>
      <c r="E156" s="645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>
      <c r="A157" s="13"/>
      <c r="B157" s="14"/>
      <c r="C157" s="10"/>
      <c r="D157" s="649"/>
      <c r="E157" s="650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33.75" customHeight="1">
      <c r="A158" s="651" t="s">
        <v>79</v>
      </c>
      <c r="B158" s="652"/>
      <c r="C158" s="11" t="s">
        <v>80</v>
      </c>
      <c r="D158" s="653" t="s">
        <v>79</v>
      </c>
      <c r="E158" s="654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32.25" customHeight="1">
      <c r="A159" s="655" t="s">
        <v>81</v>
      </c>
      <c r="B159" s="656"/>
      <c r="C159" s="12" t="s">
        <v>82</v>
      </c>
      <c r="D159" s="657" t="s">
        <v>83</v>
      </c>
      <c r="E159" s="658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>
      <c r="A160" s="702"/>
      <c r="B160" s="704" t="s">
        <v>0</v>
      </c>
      <c r="C160" s="650"/>
      <c r="D160" s="680" t="s">
        <v>1</v>
      </c>
      <c r="E160" s="645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>
      <c r="A161" s="703"/>
      <c r="B161" s="705" t="s">
        <v>2</v>
      </c>
      <c r="C161" s="654"/>
      <c r="D161" s="706" t="s">
        <v>3</v>
      </c>
      <c r="E161" s="707" t="s">
        <v>4</v>
      </c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>
      <c r="A162" s="703"/>
      <c r="B162" s="710" t="s">
        <v>5</v>
      </c>
      <c r="C162" s="654"/>
      <c r="D162" s="699"/>
      <c r="E162" s="70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>
      <c r="A163" s="703"/>
      <c r="B163" s="697" t="s">
        <v>158</v>
      </c>
      <c r="C163" s="654"/>
      <c r="D163" s="698" t="s">
        <v>1342</v>
      </c>
      <c r="E163" s="700">
        <f>E4</f>
        <v>3</v>
      </c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>
      <c r="A164" s="699"/>
      <c r="B164" s="708" t="s">
        <v>6</v>
      </c>
      <c r="C164" s="658"/>
      <c r="D164" s="699"/>
      <c r="E164" s="70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>
      <c r="A165" s="693" t="s">
        <v>7</v>
      </c>
      <c r="B165" s="645"/>
      <c r="C165" s="694" t="s">
        <v>8</v>
      </c>
      <c r="D165" s="644"/>
      <c r="E165" s="645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36.75" customHeight="1">
      <c r="A166" s="695" t="s">
        <v>11</v>
      </c>
      <c r="B166" s="645"/>
      <c r="C166" s="696" t="s">
        <v>12</v>
      </c>
      <c r="D166" s="644"/>
      <c r="E166" s="645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>
      <c r="A167" s="15" t="s">
        <v>159</v>
      </c>
      <c r="B167" s="16"/>
      <c r="C167" s="16"/>
      <c r="D167" s="16"/>
      <c r="E167" s="253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>
      <c r="A168" s="680" t="s">
        <v>13</v>
      </c>
      <c r="B168" s="644"/>
      <c r="C168" s="645"/>
      <c r="D168" s="688" t="s">
        <v>14</v>
      </c>
      <c r="E168" s="645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>
      <c r="A169" s="687" t="s">
        <v>160</v>
      </c>
      <c r="B169" s="644"/>
      <c r="C169" s="645"/>
      <c r="D169" s="646">
        <f>'FUNDO FIXO'!K6</f>
        <v>36.020000000000003</v>
      </c>
      <c r="E169" s="645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>
      <c r="A170" s="687" t="s">
        <v>161</v>
      </c>
      <c r="B170" s="644"/>
      <c r="C170" s="645"/>
      <c r="D170" s="646">
        <f>'FUNDO FIXO'!J36</f>
        <v>963.53</v>
      </c>
      <c r="E170" s="645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>
      <c r="A171" s="687" t="s">
        <v>162</v>
      </c>
      <c r="B171" s="644"/>
      <c r="C171" s="645"/>
      <c r="D171" s="646">
        <f>'FUNDO FIXO'!I36</f>
        <v>963.98</v>
      </c>
      <c r="E171" s="645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>
      <c r="A172" s="660" t="s">
        <v>163</v>
      </c>
      <c r="B172" s="644"/>
      <c r="C172" s="645"/>
      <c r="D172" s="648">
        <f>D169-D170+D171</f>
        <v>36.470000000000027</v>
      </c>
      <c r="E172" s="645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>
      <c r="A173" s="17"/>
      <c r="B173" s="18"/>
      <c r="C173" s="18"/>
      <c r="D173" s="19"/>
      <c r="E173" s="254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>
      <c r="A174" s="20" t="s">
        <v>164</v>
      </c>
      <c r="B174" s="18"/>
      <c r="C174" s="18"/>
      <c r="D174" s="19"/>
      <c r="E174" s="254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>
      <c r="A175" s="680" t="s">
        <v>13</v>
      </c>
      <c r="B175" s="644"/>
      <c r="C175" s="645"/>
      <c r="D175" s="688" t="s">
        <v>14</v>
      </c>
      <c r="E175" s="645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>
      <c r="A176" s="687" t="s">
        <v>160</v>
      </c>
      <c r="B176" s="644"/>
      <c r="C176" s="645"/>
      <c r="D176" s="646">
        <f>'1 CONTA CORRENTE (D E C)'!D13+'2. CONTA CORRENTE (D E C)'!D13</f>
        <v>185.61</v>
      </c>
      <c r="E176" s="645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>
      <c r="A177" s="687" t="s">
        <v>161</v>
      </c>
      <c r="B177" s="644"/>
      <c r="C177" s="645"/>
      <c r="D177" s="646">
        <f>'1 CONTA CORRENTE (D E C)'!C315+'2. CONTA CORRENTE (D E C)'!C35</f>
        <v>3011661.8100000042</v>
      </c>
      <c r="E177" s="645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>
      <c r="A178" s="687" t="s">
        <v>162</v>
      </c>
      <c r="B178" s="644"/>
      <c r="C178" s="645"/>
      <c r="D178" s="646">
        <f>'1 CONTA CORRENTE (D E C)'!D315+'2. CONTA CORRENTE (D E C)'!D35</f>
        <v>3011590.4299999997</v>
      </c>
      <c r="E178" s="645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>
      <c r="A179" s="660" t="s">
        <v>163</v>
      </c>
      <c r="B179" s="644"/>
      <c r="C179" s="645"/>
      <c r="D179" s="648">
        <f>'1 CONTA CORRENTE (D E C)'!D316+'2. CONTA CORRENTE (D E C)'!D36</f>
        <v>114.2299999951059</v>
      </c>
      <c r="E179" s="645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>
      <c r="A180" s="17"/>
      <c r="B180" s="18"/>
      <c r="C180" s="18"/>
      <c r="D180" s="19"/>
      <c r="E180" s="254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>
      <c r="A181" s="20" t="s">
        <v>165</v>
      </c>
      <c r="B181" s="18"/>
      <c r="C181" s="18"/>
      <c r="D181" s="19"/>
      <c r="E181" s="254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>
      <c r="A182" s="680" t="s">
        <v>13</v>
      </c>
      <c r="B182" s="644"/>
      <c r="C182" s="645"/>
      <c r="D182" s="688" t="s">
        <v>14</v>
      </c>
      <c r="E182" s="645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>
      <c r="A183" s="687" t="s">
        <v>166</v>
      </c>
      <c r="B183" s="644"/>
      <c r="C183" s="645"/>
      <c r="D183" s="646">
        <f>'SALDO DE ESTOQUE'!D23</f>
        <v>324400.52999999997</v>
      </c>
      <c r="E183" s="645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>
      <c r="A184" s="687" t="s">
        <v>167</v>
      </c>
      <c r="B184" s="644"/>
      <c r="C184" s="645"/>
      <c r="D184" s="646">
        <f>'SALDO DE ESTOQUE'!D46</f>
        <v>50204.539999999994</v>
      </c>
      <c r="E184" s="645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>
      <c r="A185" s="687" t="s">
        <v>168</v>
      </c>
      <c r="B185" s="644"/>
      <c r="C185" s="645"/>
      <c r="D185" s="646">
        <f>'SALDO DE ESTOQUE'!D53</f>
        <v>9515.89</v>
      </c>
      <c r="E185" s="645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>
      <c r="A186" s="660" t="s">
        <v>169</v>
      </c>
      <c r="B186" s="644"/>
      <c r="C186" s="645"/>
      <c r="D186" s="648">
        <f>SUM(D183:E185)</f>
        <v>384120.95999999996</v>
      </c>
      <c r="E186" s="645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>
      <c r="A187" s="21"/>
      <c r="B187" s="22"/>
      <c r="C187" s="22"/>
      <c r="D187" s="23"/>
      <c r="E187" s="255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>
      <c r="A188" s="20" t="s">
        <v>170</v>
      </c>
      <c r="B188" s="18"/>
      <c r="C188" s="18"/>
      <c r="D188" s="19"/>
      <c r="E188" s="254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>
      <c r="A189" s="680" t="s">
        <v>13</v>
      </c>
      <c r="B189" s="644"/>
      <c r="C189" s="645"/>
      <c r="D189" s="688" t="s">
        <v>14</v>
      </c>
      <c r="E189" s="645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>
      <c r="A190" s="687" t="s">
        <v>160</v>
      </c>
      <c r="B190" s="644"/>
      <c r="C190" s="645"/>
      <c r="D190" s="646">
        <f>'APLICAÇÃO FINANCEIRA'!B24</f>
        <v>189405.65</v>
      </c>
      <c r="E190" s="645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>
      <c r="A191" s="687" t="s">
        <v>171</v>
      </c>
      <c r="B191" s="644"/>
      <c r="C191" s="645"/>
      <c r="D191" s="646">
        <f>'APLICAÇÃO FINANCEIRA'!C24</f>
        <v>218297.84999999998</v>
      </c>
      <c r="E191" s="645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>
      <c r="A192" s="687" t="s">
        <v>172</v>
      </c>
      <c r="B192" s="644"/>
      <c r="C192" s="645"/>
      <c r="D192" s="646">
        <f>'APLICAÇÃO FINANCEIRA'!D24</f>
        <v>1281790</v>
      </c>
      <c r="E192" s="645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>
      <c r="A193" s="687" t="s">
        <v>173</v>
      </c>
      <c r="B193" s="644"/>
      <c r="C193" s="645"/>
      <c r="D193" s="646">
        <f>'APLICAÇÃO FINANCEIRA'!E24</f>
        <v>1601.68</v>
      </c>
      <c r="E193" s="645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>
      <c r="A194" s="687" t="s">
        <v>174</v>
      </c>
      <c r="B194" s="644"/>
      <c r="C194" s="645"/>
      <c r="D194" s="646">
        <f>'APLICAÇÃO FINANCEIRA'!F24</f>
        <v>0</v>
      </c>
      <c r="E194" s="645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>
      <c r="A195" s="660" t="s">
        <v>175</v>
      </c>
      <c r="B195" s="644"/>
      <c r="C195" s="645"/>
      <c r="D195" s="648">
        <f>D190-D191+D192+D193-D194</f>
        <v>1254499.48</v>
      </c>
      <c r="E195" s="645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>
      <c r="A196" s="24"/>
      <c r="B196" s="18"/>
      <c r="C196" s="18"/>
      <c r="D196" s="19"/>
      <c r="E196" s="254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>
      <c r="A197" s="680" t="s">
        <v>176</v>
      </c>
      <c r="B197" s="644"/>
      <c r="C197" s="645"/>
      <c r="D197" s="648">
        <f>D195+D179+D172+D186</f>
        <v>1638771.139999995</v>
      </c>
      <c r="E197" s="645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>
      <c r="A198" s="691"/>
      <c r="B198" s="692"/>
      <c r="C198" s="692"/>
      <c r="D198" s="19"/>
      <c r="E198" s="256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>
      <c r="A199" s="25" t="s">
        <v>177</v>
      </c>
      <c r="B199" s="18"/>
      <c r="C199" s="18"/>
      <c r="D199" s="19"/>
      <c r="E199" s="254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>
      <c r="A200" s="684" t="s">
        <v>13</v>
      </c>
      <c r="B200" s="685"/>
      <c r="C200" s="683"/>
      <c r="D200" s="682" t="s">
        <v>14</v>
      </c>
      <c r="E200" s="683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8.75" customHeight="1">
      <c r="A201" s="689" t="s">
        <v>178</v>
      </c>
      <c r="B201" s="644"/>
      <c r="C201" s="645"/>
      <c r="D201" s="690">
        <v>1686.05</v>
      </c>
      <c r="E201" s="645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8.75" customHeight="1">
      <c r="A202" s="689" t="s">
        <v>179</v>
      </c>
      <c r="B202" s="644"/>
      <c r="C202" s="645"/>
      <c r="D202" s="690">
        <v>8139.96</v>
      </c>
      <c r="E202" s="645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8.75" customHeight="1">
      <c r="A203" s="689" t="s">
        <v>180</v>
      </c>
      <c r="B203" s="644"/>
      <c r="C203" s="645"/>
      <c r="D203" s="690">
        <v>85554.58</v>
      </c>
      <c r="E203" s="645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8.75" customHeight="1">
      <c r="A204" s="689" t="s">
        <v>181</v>
      </c>
      <c r="B204" s="644"/>
      <c r="C204" s="645"/>
      <c r="D204" s="690">
        <v>19927.21</v>
      </c>
      <c r="E204" s="645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>
      <c r="A205" s="680" t="s">
        <v>182</v>
      </c>
      <c r="B205" s="644"/>
      <c r="C205" s="645"/>
      <c r="D205" s="648">
        <f>SUM(D201:E204)</f>
        <v>115307.79999999999</v>
      </c>
      <c r="E205" s="645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>
      <c r="A206" s="17"/>
      <c r="B206" s="18"/>
      <c r="C206" s="18"/>
      <c r="D206" s="19"/>
      <c r="E206" s="254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>
      <c r="A207" s="25" t="s">
        <v>183</v>
      </c>
      <c r="B207" s="18"/>
      <c r="C207" s="18"/>
      <c r="D207" s="19"/>
      <c r="E207" s="254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>
      <c r="A208" s="684" t="s">
        <v>13</v>
      </c>
      <c r="B208" s="685"/>
      <c r="C208" s="683"/>
      <c r="D208" s="682" t="s">
        <v>14</v>
      </c>
      <c r="E208" s="683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>
      <c r="A209" s="659" t="s">
        <v>160</v>
      </c>
      <c r="B209" s="644"/>
      <c r="C209" s="645"/>
      <c r="D209" s="686">
        <v>696921.34</v>
      </c>
      <c r="E209" s="645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>
      <c r="A210" s="659" t="s">
        <v>184</v>
      </c>
      <c r="B210" s="644"/>
      <c r="C210" s="645"/>
      <c r="D210" s="677">
        <f>D33</f>
        <v>82495.913424965271</v>
      </c>
      <c r="E210" s="678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>
      <c r="A211" s="659" t="s">
        <v>185</v>
      </c>
      <c r="B211" s="644"/>
      <c r="C211" s="645"/>
      <c r="D211" s="677">
        <f>'CÁLCULO FOLHA DE PAGAMENTO'!H15</f>
        <v>56190.693600000006</v>
      </c>
      <c r="E211" s="678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>
      <c r="A212" s="659" t="s">
        <v>186</v>
      </c>
      <c r="B212" s="644"/>
      <c r="C212" s="645"/>
      <c r="D212" s="677">
        <f>'CÁLCULO FOLHA DE PAGAMENTO'!H17</f>
        <v>315533.52880000003</v>
      </c>
      <c r="E212" s="678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>
      <c r="A213" s="659" t="s">
        <v>188</v>
      </c>
      <c r="B213" s="644"/>
      <c r="C213" s="645"/>
      <c r="D213" s="677">
        <f>'CÁLCULO FOLHA DE PAGAMENTO'!H19</f>
        <v>0</v>
      </c>
      <c r="E213" s="678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>
      <c r="A214" s="660" t="s">
        <v>189</v>
      </c>
      <c r="B214" s="644"/>
      <c r="C214" s="645"/>
      <c r="D214" s="679">
        <f>D209-D210-D211-D212-D123</f>
        <v>241145.32417503471</v>
      </c>
      <c r="E214" s="645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>
      <c r="A215" s="17"/>
      <c r="B215" s="18"/>
      <c r="C215" s="18"/>
      <c r="D215" s="19"/>
      <c r="E215" s="257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21" customHeight="1">
      <c r="A216" s="681" t="s">
        <v>190</v>
      </c>
      <c r="B216" s="652"/>
      <c r="C216" s="652"/>
      <c r="D216" s="19"/>
      <c r="E216" s="254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>
      <c r="A217" s="684" t="s">
        <v>13</v>
      </c>
      <c r="B217" s="685"/>
      <c r="C217" s="683"/>
      <c r="D217" s="682" t="s">
        <v>14</v>
      </c>
      <c r="E217" s="683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>
      <c r="A218" s="659" t="s">
        <v>191</v>
      </c>
      <c r="B218" s="644"/>
      <c r="C218" s="645"/>
      <c r="D218" s="646">
        <v>0</v>
      </c>
      <c r="E218" s="645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>
      <c r="A219" s="659" t="s">
        <v>192</v>
      </c>
      <c r="B219" s="644"/>
      <c r="C219" s="645"/>
      <c r="D219" s="646">
        <v>0</v>
      </c>
      <c r="E219" s="645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21" customHeight="1">
      <c r="A220" s="659" t="s">
        <v>193</v>
      </c>
      <c r="B220" s="644"/>
      <c r="C220" s="645"/>
      <c r="D220" s="646">
        <v>0</v>
      </c>
      <c r="E220" s="645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>
      <c r="A221" s="659" t="s">
        <v>194</v>
      </c>
      <c r="B221" s="644"/>
      <c r="C221" s="645"/>
      <c r="D221" s="646">
        <v>0</v>
      </c>
      <c r="E221" s="645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>
      <c r="A222" s="659" t="s">
        <v>195</v>
      </c>
      <c r="B222" s="644"/>
      <c r="C222" s="645"/>
      <c r="D222" s="646">
        <v>0</v>
      </c>
      <c r="E222" s="645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>
      <c r="A223" s="680" t="s">
        <v>182</v>
      </c>
      <c r="B223" s="644"/>
      <c r="C223" s="645"/>
      <c r="D223" s="648">
        <f>SUM(D218:E222)</f>
        <v>0</v>
      </c>
      <c r="E223" s="645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>
      <c r="A224" s="26"/>
      <c r="B224" s="26"/>
      <c r="C224" s="26"/>
      <c r="D224" s="27"/>
      <c r="E224" s="258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21" customHeight="1">
      <c r="A225" s="681" t="s">
        <v>196</v>
      </c>
      <c r="B225" s="652"/>
      <c r="C225" s="652"/>
      <c r="D225" s="652"/>
      <c r="E225" s="652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>
      <c r="A226" s="680" t="s">
        <v>13</v>
      </c>
      <c r="B226" s="644"/>
      <c r="C226" s="645"/>
      <c r="D226" s="682" t="s">
        <v>14</v>
      </c>
      <c r="E226" s="683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>
      <c r="A227" s="659" t="s">
        <v>160</v>
      </c>
      <c r="B227" s="644"/>
      <c r="C227" s="645"/>
      <c r="D227" s="646">
        <v>0</v>
      </c>
      <c r="E227" s="645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>
      <c r="A228" s="659" t="s">
        <v>197</v>
      </c>
      <c r="B228" s="644"/>
      <c r="C228" s="645"/>
      <c r="D228" s="646">
        <v>0</v>
      </c>
      <c r="E228" s="645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>
      <c r="A229" s="659" t="s">
        <v>198</v>
      </c>
      <c r="B229" s="644"/>
      <c r="C229" s="645"/>
      <c r="D229" s="646">
        <f>D223</f>
        <v>0</v>
      </c>
      <c r="E229" s="645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>
      <c r="A230" s="660" t="s">
        <v>199</v>
      </c>
      <c r="B230" s="644"/>
      <c r="C230" s="645"/>
      <c r="D230" s="648">
        <f>D227+D228-D229</f>
        <v>0</v>
      </c>
      <c r="E230" s="645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>
      <c r="A231" s="28"/>
      <c r="B231" s="28"/>
      <c r="C231" s="29"/>
      <c r="D231" s="649"/>
      <c r="E231" s="650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>
      <c r="A232" s="651" t="s">
        <v>79</v>
      </c>
      <c r="B232" s="652"/>
      <c r="C232" s="11" t="s">
        <v>80</v>
      </c>
      <c r="D232" s="653" t="s">
        <v>79</v>
      </c>
      <c r="E232" s="654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36.75" customHeight="1">
      <c r="A233" s="655" t="s">
        <v>81</v>
      </c>
      <c r="B233" s="656"/>
      <c r="C233" s="12" t="s">
        <v>82</v>
      </c>
      <c r="D233" s="657" t="s">
        <v>83</v>
      </c>
      <c r="E233" s="658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>
      <c r="A234" s="1"/>
      <c r="B234" s="1"/>
      <c r="C234" s="1"/>
      <c r="D234" s="1"/>
      <c r="E234" s="259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>
      <c r="A235" s="1"/>
      <c r="B235" s="1"/>
      <c r="C235" s="1"/>
      <c r="D235" s="1"/>
      <c r="E235" s="259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>
      <c r="A236" s="1"/>
      <c r="B236" s="1"/>
      <c r="C236" s="1"/>
      <c r="D236" s="1"/>
      <c r="E236" s="259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>
      <c r="A237" s="1"/>
      <c r="B237" s="1"/>
      <c r="C237" s="1"/>
      <c r="D237" s="1"/>
      <c r="E237" s="259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>
      <c r="A238" s="1"/>
      <c r="B238" s="1"/>
      <c r="C238" s="1"/>
      <c r="D238" s="1"/>
      <c r="E238" s="259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>
      <c r="A239" s="1"/>
      <c r="B239" s="1"/>
      <c r="C239" s="1"/>
      <c r="D239" s="1"/>
      <c r="E239" s="259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>
      <c r="A240" s="1"/>
      <c r="B240" s="1"/>
      <c r="C240" s="1"/>
      <c r="D240" s="1"/>
      <c r="E240" s="259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>
      <c r="A241" s="1"/>
      <c r="B241" s="1"/>
      <c r="C241" s="1"/>
      <c r="D241" s="1"/>
      <c r="E241" s="259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>
      <c r="A242" s="1"/>
      <c r="B242" s="1"/>
      <c r="C242" s="1"/>
      <c r="D242" s="1"/>
      <c r="E242" s="259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>
      <c r="A243" s="1"/>
      <c r="B243" s="1"/>
      <c r="C243" s="1"/>
      <c r="D243" s="1"/>
      <c r="E243" s="259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>
      <c r="A244" s="1"/>
      <c r="B244" s="1"/>
      <c r="C244" s="1"/>
      <c r="D244" s="1"/>
      <c r="E244" s="259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>
      <c r="A245" s="1"/>
      <c r="B245" s="1"/>
      <c r="C245" s="1"/>
      <c r="D245" s="1"/>
      <c r="E245" s="259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>
      <c r="A246" s="1"/>
      <c r="B246" s="1"/>
      <c r="C246" s="1"/>
      <c r="D246" s="1"/>
      <c r="E246" s="259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>
      <c r="A247" s="1"/>
      <c r="B247" s="1"/>
      <c r="C247" s="1"/>
      <c r="D247" s="1"/>
      <c r="E247" s="259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>
      <c r="A248" s="1"/>
      <c r="B248" s="1"/>
      <c r="C248" s="1"/>
      <c r="D248" s="1"/>
      <c r="E248" s="259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>
      <c r="A249" s="1"/>
      <c r="B249" s="1"/>
      <c r="C249" s="1"/>
      <c r="D249" s="1"/>
      <c r="E249" s="259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>
      <c r="A250" s="1"/>
      <c r="B250" s="1"/>
      <c r="C250" s="1"/>
      <c r="D250" s="1"/>
      <c r="E250" s="259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>
      <c r="A251" s="1"/>
      <c r="B251" s="1"/>
      <c r="C251" s="1"/>
      <c r="D251" s="1"/>
      <c r="E251" s="259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>
      <c r="A252" s="1"/>
      <c r="B252" s="1"/>
      <c r="C252" s="1"/>
      <c r="D252" s="1"/>
      <c r="E252" s="259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>
      <c r="A253" s="1"/>
      <c r="B253" s="1"/>
      <c r="C253" s="1"/>
      <c r="D253" s="1"/>
      <c r="E253" s="259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>
      <c r="A254" s="1"/>
      <c r="B254" s="1"/>
      <c r="C254" s="1"/>
      <c r="D254" s="1"/>
      <c r="E254" s="259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>
      <c r="A255" s="1"/>
      <c r="B255" s="1"/>
      <c r="C255" s="1"/>
      <c r="D255" s="1"/>
      <c r="E255" s="259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>
      <c r="A256" s="1"/>
      <c r="B256" s="1"/>
      <c r="C256" s="1"/>
      <c r="D256" s="1"/>
      <c r="E256" s="259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>
      <c r="A257" s="1"/>
      <c r="B257" s="1"/>
      <c r="C257" s="1"/>
      <c r="D257" s="1"/>
      <c r="E257" s="259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>
      <c r="A258" s="1"/>
      <c r="B258" s="1"/>
      <c r="C258" s="1"/>
      <c r="D258" s="1"/>
      <c r="E258" s="259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>
      <c r="A259" s="1"/>
      <c r="B259" s="1"/>
      <c r="C259" s="1"/>
      <c r="D259" s="1"/>
      <c r="E259" s="259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>
      <c r="A260" s="1"/>
      <c r="B260" s="1"/>
      <c r="C260" s="1"/>
      <c r="D260" s="1"/>
      <c r="E260" s="259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>
      <c r="A261" s="1"/>
      <c r="B261" s="1"/>
      <c r="C261" s="1"/>
      <c r="D261" s="1"/>
      <c r="E261" s="259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>
      <c r="A262" s="1"/>
      <c r="B262" s="1"/>
      <c r="C262" s="1"/>
      <c r="D262" s="1"/>
      <c r="E262" s="259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>
      <c r="A263" s="1"/>
      <c r="B263" s="1"/>
      <c r="C263" s="1"/>
      <c r="D263" s="1"/>
      <c r="E263" s="259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>
      <c r="A264" s="1"/>
      <c r="B264" s="1"/>
      <c r="C264" s="1"/>
      <c r="D264" s="1"/>
      <c r="E264" s="259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>
      <c r="A265" s="1"/>
      <c r="B265" s="1"/>
      <c r="C265" s="1"/>
      <c r="D265" s="1"/>
      <c r="E265" s="259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>
      <c r="A266" s="1"/>
      <c r="B266" s="1"/>
      <c r="C266" s="1"/>
      <c r="D266" s="1"/>
      <c r="E266" s="259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>
      <c r="A267" s="1"/>
      <c r="B267" s="1"/>
      <c r="C267" s="1"/>
      <c r="D267" s="1"/>
      <c r="E267" s="259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>
      <c r="A268" s="1"/>
      <c r="B268" s="1"/>
      <c r="C268" s="1"/>
      <c r="D268" s="1"/>
      <c r="E268" s="259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>
      <c r="A269" s="1"/>
      <c r="B269" s="1"/>
      <c r="C269" s="1"/>
      <c r="D269" s="1"/>
      <c r="E269" s="259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>
      <c r="A270" s="1"/>
      <c r="B270" s="1"/>
      <c r="C270" s="1"/>
      <c r="D270" s="1"/>
      <c r="E270" s="259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>
      <c r="A271" s="1"/>
      <c r="B271" s="1"/>
      <c r="C271" s="1"/>
      <c r="D271" s="1"/>
      <c r="E271" s="259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>
      <c r="A272" s="1"/>
      <c r="B272" s="1"/>
      <c r="C272" s="1"/>
      <c r="D272" s="1"/>
      <c r="E272" s="259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>
      <c r="A273" s="1"/>
      <c r="B273" s="1"/>
      <c r="C273" s="1"/>
      <c r="D273" s="1"/>
      <c r="E273" s="259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>
      <c r="A274" s="1"/>
      <c r="B274" s="1"/>
      <c r="C274" s="1"/>
      <c r="D274" s="1"/>
      <c r="E274" s="259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>
      <c r="A275" s="1"/>
      <c r="B275" s="1"/>
      <c r="C275" s="1"/>
      <c r="D275" s="1"/>
      <c r="E275" s="259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>
      <c r="A276" s="1"/>
      <c r="B276" s="1"/>
      <c r="C276" s="1"/>
      <c r="D276" s="1"/>
      <c r="E276" s="259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>
      <c r="A277" s="1"/>
      <c r="B277" s="1"/>
      <c r="C277" s="1"/>
      <c r="D277" s="1"/>
      <c r="E277" s="259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>
      <c r="A278" s="1"/>
      <c r="B278" s="1"/>
      <c r="C278" s="1"/>
      <c r="D278" s="1"/>
      <c r="E278" s="259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>
      <c r="A279" s="1"/>
      <c r="B279" s="1"/>
      <c r="C279" s="1"/>
      <c r="D279" s="1"/>
      <c r="E279" s="259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>
      <c r="A280" s="1"/>
      <c r="B280" s="1"/>
      <c r="C280" s="1"/>
      <c r="D280" s="1"/>
      <c r="E280" s="259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>
      <c r="A281" s="1"/>
      <c r="B281" s="1"/>
      <c r="C281" s="1"/>
      <c r="D281" s="1"/>
      <c r="E281" s="259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>
      <c r="A282" s="1"/>
      <c r="B282" s="1"/>
      <c r="C282" s="1"/>
      <c r="D282" s="1"/>
      <c r="E282" s="259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>
      <c r="A283" s="1"/>
      <c r="B283" s="1"/>
      <c r="C283" s="1"/>
      <c r="D283" s="1"/>
      <c r="E283" s="259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>
      <c r="A284" s="1"/>
      <c r="B284" s="1"/>
      <c r="C284" s="1"/>
      <c r="D284" s="1"/>
      <c r="E284" s="259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>
      <c r="A285" s="1"/>
      <c r="B285" s="1"/>
      <c r="C285" s="1"/>
      <c r="D285" s="1"/>
      <c r="E285" s="259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>
      <c r="A286" s="1"/>
      <c r="B286" s="1"/>
      <c r="C286" s="1"/>
      <c r="D286" s="1"/>
      <c r="E286" s="259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>
      <c r="A287" s="1"/>
      <c r="B287" s="1"/>
      <c r="C287" s="1"/>
      <c r="D287" s="1"/>
      <c r="E287" s="259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>
      <c r="A288" s="1"/>
      <c r="B288" s="1"/>
      <c r="C288" s="1"/>
      <c r="D288" s="1"/>
      <c r="E288" s="259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>
      <c r="A289" s="1"/>
      <c r="B289" s="1"/>
      <c r="C289" s="1"/>
      <c r="D289" s="1"/>
      <c r="E289" s="259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>
      <c r="A290" s="1"/>
      <c r="B290" s="1"/>
      <c r="C290" s="1"/>
      <c r="D290" s="1"/>
      <c r="E290" s="259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>
      <c r="A291" s="1"/>
      <c r="B291" s="1"/>
      <c r="C291" s="1"/>
      <c r="D291" s="1"/>
      <c r="E291" s="259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>
      <c r="A292" s="1"/>
      <c r="B292" s="1"/>
      <c r="C292" s="1"/>
      <c r="D292" s="1"/>
      <c r="E292" s="259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>
      <c r="A293" s="1"/>
      <c r="B293" s="1"/>
      <c r="C293" s="1"/>
      <c r="D293" s="1"/>
      <c r="E293" s="259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>
      <c r="A294" s="1"/>
      <c r="B294" s="1"/>
      <c r="C294" s="1"/>
      <c r="D294" s="1"/>
      <c r="E294" s="259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>
      <c r="A295" s="1"/>
      <c r="B295" s="1"/>
      <c r="C295" s="1"/>
      <c r="D295" s="1"/>
      <c r="E295" s="259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>
      <c r="A296" s="1"/>
      <c r="B296" s="1"/>
      <c r="C296" s="1"/>
      <c r="D296" s="1"/>
      <c r="E296" s="259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>
      <c r="A297" s="1"/>
      <c r="B297" s="1"/>
      <c r="C297" s="1"/>
      <c r="D297" s="1"/>
      <c r="E297" s="259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>
      <c r="A298" s="1"/>
      <c r="B298" s="1"/>
      <c r="C298" s="1"/>
      <c r="D298" s="1"/>
      <c r="E298" s="259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>
      <c r="A299" s="1"/>
      <c r="B299" s="1"/>
      <c r="C299" s="1"/>
      <c r="D299" s="1"/>
      <c r="E299" s="259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>
      <c r="A300" s="1"/>
      <c r="B300" s="1"/>
      <c r="C300" s="1"/>
      <c r="D300" s="1"/>
      <c r="E300" s="259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>
      <c r="A301" s="1"/>
      <c r="B301" s="1"/>
      <c r="C301" s="1"/>
      <c r="D301" s="1"/>
      <c r="E301" s="259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>
      <c r="A302" s="1"/>
      <c r="B302" s="1"/>
      <c r="C302" s="1"/>
      <c r="D302" s="1"/>
      <c r="E302" s="259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>
      <c r="A303" s="1"/>
      <c r="B303" s="1"/>
      <c r="C303" s="1"/>
      <c r="D303" s="1"/>
      <c r="E303" s="259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>
      <c r="A304" s="1"/>
      <c r="B304" s="1"/>
      <c r="C304" s="1"/>
      <c r="D304" s="1"/>
      <c r="E304" s="259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>
      <c r="A305" s="1"/>
      <c r="B305" s="1"/>
      <c r="C305" s="1"/>
      <c r="D305" s="1"/>
      <c r="E305" s="259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>
      <c r="A306" s="1"/>
      <c r="B306" s="1"/>
      <c r="C306" s="1"/>
      <c r="D306" s="1"/>
      <c r="E306" s="259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>
      <c r="A307" s="1"/>
      <c r="B307" s="1"/>
      <c r="C307" s="1"/>
      <c r="D307" s="1"/>
      <c r="E307" s="259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>
      <c r="A308" s="1"/>
      <c r="B308" s="1"/>
      <c r="C308" s="1"/>
      <c r="D308" s="1"/>
      <c r="E308" s="259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>
      <c r="A309" s="1"/>
      <c r="B309" s="1"/>
      <c r="C309" s="1"/>
      <c r="D309" s="1"/>
      <c r="E309" s="259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>
      <c r="A310" s="1"/>
      <c r="B310" s="1"/>
      <c r="C310" s="1"/>
      <c r="D310" s="1"/>
      <c r="E310" s="259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>
      <c r="A311" s="1"/>
      <c r="B311" s="1"/>
      <c r="C311" s="1"/>
      <c r="D311" s="1"/>
      <c r="E311" s="259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>
      <c r="A312" s="1"/>
      <c r="B312" s="1"/>
      <c r="C312" s="1"/>
      <c r="D312" s="1"/>
      <c r="E312" s="259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>
      <c r="A313" s="1"/>
      <c r="B313" s="1"/>
      <c r="C313" s="1"/>
      <c r="D313" s="1"/>
      <c r="E313" s="259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>
      <c r="A314" s="1"/>
      <c r="B314" s="1"/>
      <c r="C314" s="1"/>
      <c r="D314" s="1"/>
      <c r="E314" s="259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>
      <c r="A315" s="1"/>
      <c r="B315" s="1"/>
      <c r="C315" s="1"/>
      <c r="D315" s="1"/>
      <c r="E315" s="259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>
      <c r="A316" s="1"/>
      <c r="B316" s="1"/>
      <c r="C316" s="1"/>
      <c r="D316" s="1"/>
      <c r="E316" s="259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>
      <c r="A317" s="1"/>
      <c r="B317" s="1"/>
      <c r="C317" s="1"/>
      <c r="D317" s="1"/>
      <c r="E317" s="259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>
      <c r="A318" s="1"/>
      <c r="B318" s="1"/>
      <c r="C318" s="1"/>
      <c r="D318" s="1"/>
      <c r="E318" s="259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>
      <c r="A319" s="1"/>
      <c r="B319" s="1"/>
      <c r="C319" s="1"/>
      <c r="D319" s="1"/>
      <c r="E319" s="259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>
      <c r="A320" s="1"/>
      <c r="B320" s="1"/>
      <c r="C320" s="1"/>
      <c r="D320" s="1"/>
      <c r="E320" s="259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>
      <c r="A321" s="1"/>
      <c r="B321" s="1"/>
      <c r="C321" s="1"/>
      <c r="D321" s="1"/>
      <c r="E321" s="259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>
      <c r="A322" s="1"/>
      <c r="B322" s="1"/>
      <c r="C322" s="1"/>
      <c r="D322" s="1"/>
      <c r="E322" s="259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>
      <c r="A323" s="1"/>
      <c r="B323" s="1"/>
      <c r="C323" s="1"/>
      <c r="D323" s="1"/>
      <c r="E323" s="259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>
      <c r="A324" s="1"/>
      <c r="B324" s="1"/>
      <c r="C324" s="1"/>
      <c r="D324" s="1"/>
      <c r="E324" s="259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>
      <c r="A325" s="1"/>
      <c r="B325" s="1"/>
      <c r="C325" s="1"/>
      <c r="D325" s="1"/>
      <c r="E325" s="259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>
      <c r="A326" s="1"/>
      <c r="B326" s="1"/>
      <c r="C326" s="1"/>
      <c r="D326" s="1"/>
      <c r="E326" s="259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>
      <c r="A327" s="1"/>
      <c r="B327" s="1"/>
      <c r="C327" s="1"/>
      <c r="D327" s="1"/>
      <c r="E327" s="259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>
      <c r="A328" s="1"/>
      <c r="B328" s="1"/>
      <c r="C328" s="1"/>
      <c r="D328" s="1"/>
      <c r="E328" s="259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>
      <c r="A329" s="1"/>
      <c r="B329" s="1"/>
      <c r="C329" s="1"/>
      <c r="D329" s="1"/>
      <c r="E329" s="259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>
      <c r="A330" s="1"/>
      <c r="B330" s="1"/>
      <c r="C330" s="1"/>
      <c r="D330" s="1"/>
      <c r="E330" s="259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>
      <c r="A331" s="1"/>
      <c r="B331" s="1"/>
      <c r="C331" s="1"/>
      <c r="D331" s="1"/>
      <c r="E331" s="259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>
      <c r="A332" s="1"/>
      <c r="B332" s="1"/>
      <c r="C332" s="1"/>
      <c r="D332" s="1"/>
      <c r="E332" s="259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>
      <c r="A333" s="1"/>
      <c r="B333" s="1"/>
      <c r="C333" s="1"/>
      <c r="D333" s="1"/>
      <c r="E333" s="259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>
      <c r="A334" s="1"/>
      <c r="B334" s="1"/>
      <c r="C334" s="1"/>
      <c r="D334" s="1"/>
      <c r="E334" s="259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>
      <c r="A335" s="1"/>
      <c r="B335" s="1"/>
      <c r="C335" s="1"/>
      <c r="D335" s="1"/>
      <c r="E335" s="259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>
      <c r="A336" s="1"/>
      <c r="B336" s="1"/>
      <c r="C336" s="1"/>
      <c r="D336" s="1"/>
      <c r="E336" s="259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>
      <c r="A337" s="1"/>
      <c r="B337" s="1"/>
      <c r="C337" s="1"/>
      <c r="D337" s="1"/>
      <c r="E337" s="259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>
      <c r="A338" s="1"/>
      <c r="B338" s="1"/>
      <c r="C338" s="1"/>
      <c r="D338" s="1"/>
      <c r="E338" s="259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>
      <c r="A339" s="1"/>
      <c r="B339" s="1"/>
      <c r="C339" s="1"/>
      <c r="D339" s="1"/>
      <c r="E339" s="259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>
      <c r="A340" s="1"/>
      <c r="B340" s="1"/>
      <c r="C340" s="1"/>
      <c r="D340" s="1"/>
      <c r="E340" s="259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>
      <c r="A341" s="1"/>
      <c r="B341" s="1"/>
      <c r="C341" s="1"/>
      <c r="D341" s="1"/>
      <c r="E341" s="259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>
      <c r="A342" s="1"/>
      <c r="B342" s="1"/>
      <c r="C342" s="1"/>
      <c r="D342" s="1"/>
      <c r="E342" s="259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>
      <c r="A343" s="1"/>
      <c r="B343" s="1"/>
      <c r="C343" s="1"/>
      <c r="D343" s="1"/>
      <c r="E343" s="259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>
      <c r="A344" s="1"/>
      <c r="B344" s="1"/>
      <c r="C344" s="1"/>
      <c r="D344" s="1"/>
      <c r="E344" s="259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>
      <c r="A345" s="1"/>
      <c r="B345" s="1"/>
      <c r="C345" s="1"/>
      <c r="D345" s="1"/>
      <c r="E345" s="259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>
      <c r="A346" s="1"/>
      <c r="B346" s="1"/>
      <c r="C346" s="1"/>
      <c r="D346" s="1"/>
      <c r="E346" s="259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>
      <c r="A347" s="1"/>
      <c r="B347" s="1"/>
      <c r="C347" s="1"/>
      <c r="D347" s="1"/>
      <c r="E347" s="259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>
      <c r="A348" s="1"/>
      <c r="B348" s="1"/>
      <c r="C348" s="1"/>
      <c r="D348" s="1"/>
      <c r="E348" s="259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>
      <c r="A349" s="1"/>
      <c r="B349" s="1"/>
      <c r="C349" s="1"/>
      <c r="D349" s="1"/>
      <c r="E349" s="259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>
      <c r="A350" s="1"/>
      <c r="B350" s="1"/>
      <c r="C350" s="1"/>
      <c r="D350" s="1"/>
      <c r="E350" s="259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>
      <c r="A351" s="1"/>
      <c r="B351" s="1"/>
      <c r="C351" s="1"/>
      <c r="D351" s="1"/>
      <c r="E351" s="259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>
      <c r="A352" s="1"/>
      <c r="B352" s="1"/>
      <c r="C352" s="1"/>
      <c r="D352" s="1"/>
      <c r="E352" s="259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>
      <c r="A353" s="1"/>
      <c r="B353" s="1"/>
      <c r="C353" s="1"/>
      <c r="D353" s="1"/>
      <c r="E353" s="259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>
      <c r="A354" s="1"/>
      <c r="B354" s="1"/>
      <c r="C354" s="1"/>
      <c r="D354" s="1"/>
      <c r="E354" s="259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>
      <c r="A355" s="1"/>
      <c r="B355" s="1"/>
      <c r="C355" s="1"/>
      <c r="D355" s="1"/>
      <c r="E355" s="259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>
      <c r="A356" s="1"/>
      <c r="B356" s="1"/>
      <c r="C356" s="1"/>
      <c r="D356" s="1"/>
      <c r="E356" s="259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>
      <c r="A357" s="1"/>
      <c r="B357" s="1"/>
      <c r="C357" s="1"/>
      <c r="D357" s="1"/>
      <c r="E357" s="259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>
      <c r="A358" s="1"/>
      <c r="B358" s="1"/>
      <c r="C358" s="1"/>
      <c r="D358" s="1"/>
      <c r="E358" s="259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>
      <c r="A359" s="1"/>
      <c r="B359" s="1"/>
      <c r="C359" s="1"/>
      <c r="D359" s="1"/>
      <c r="E359" s="259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>
      <c r="A360" s="1"/>
      <c r="B360" s="1"/>
      <c r="C360" s="1"/>
      <c r="D360" s="1"/>
      <c r="E360" s="259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>
      <c r="A361" s="1"/>
      <c r="B361" s="1"/>
      <c r="C361" s="1"/>
      <c r="D361" s="1"/>
      <c r="E361" s="259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>
      <c r="A362" s="1"/>
      <c r="B362" s="1"/>
      <c r="C362" s="1"/>
      <c r="D362" s="1"/>
      <c r="E362" s="259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>
      <c r="A363" s="1"/>
      <c r="B363" s="1"/>
      <c r="C363" s="1"/>
      <c r="D363" s="1"/>
      <c r="E363" s="259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>
      <c r="A364" s="1"/>
      <c r="B364" s="1"/>
      <c r="C364" s="1"/>
      <c r="D364" s="1"/>
      <c r="E364" s="259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>
      <c r="A365" s="1"/>
      <c r="B365" s="1"/>
      <c r="C365" s="1"/>
      <c r="D365" s="1"/>
      <c r="E365" s="259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>
      <c r="A366" s="1"/>
      <c r="B366" s="1"/>
      <c r="C366" s="1"/>
      <c r="D366" s="1"/>
      <c r="E366" s="259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>
      <c r="A367" s="1"/>
      <c r="B367" s="1"/>
      <c r="C367" s="1"/>
      <c r="D367" s="1"/>
      <c r="E367" s="259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>
      <c r="A368" s="1"/>
      <c r="B368" s="1"/>
      <c r="C368" s="1"/>
      <c r="D368" s="1"/>
      <c r="E368" s="259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>
      <c r="A369" s="1"/>
      <c r="B369" s="1"/>
      <c r="C369" s="1"/>
      <c r="D369" s="1"/>
      <c r="E369" s="259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>
      <c r="A370" s="1"/>
      <c r="B370" s="1"/>
      <c r="C370" s="1"/>
      <c r="D370" s="1"/>
      <c r="E370" s="259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>
      <c r="A371" s="1"/>
      <c r="B371" s="1"/>
      <c r="C371" s="1"/>
      <c r="D371" s="1"/>
      <c r="E371" s="259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>
      <c r="A372" s="1"/>
      <c r="B372" s="1"/>
      <c r="C372" s="1"/>
      <c r="D372" s="1"/>
      <c r="E372" s="259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>
      <c r="A373" s="1"/>
      <c r="B373" s="1"/>
      <c r="C373" s="1"/>
      <c r="D373" s="1"/>
      <c r="E373" s="259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>
      <c r="A374" s="1"/>
      <c r="B374" s="1"/>
      <c r="C374" s="1"/>
      <c r="D374" s="1"/>
      <c r="E374" s="259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>
      <c r="A375" s="1"/>
      <c r="B375" s="1"/>
      <c r="C375" s="1"/>
      <c r="D375" s="1"/>
      <c r="E375" s="259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>
      <c r="A376" s="1"/>
      <c r="B376" s="1"/>
      <c r="C376" s="1"/>
      <c r="D376" s="1"/>
      <c r="E376" s="259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>
      <c r="A377" s="1"/>
      <c r="B377" s="1"/>
      <c r="C377" s="1"/>
      <c r="D377" s="1"/>
      <c r="E377" s="259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>
      <c r="A378" s="1"/>
      <c r="B378" s="1"/>
      <c r="C378" s="1"/>
      <c r="D378" s="1"/>
      <c r="E378" s="259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>
      <c r="A379" s="1"/>
      <c r="B379" s="1"/>
      <c r="C379" s="1"/>
      <c r="D379" s="1"/>
      <c r="E379" s="259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>
      <c r="A380" s="1"/>
      <c r="B380" s="1"/>
      <c r="C380" s="1"/>
      <c r="D380" s="1"/>
      <c r="E380" s="259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>
      <c r="A381" s="1"/>
      <c r="B381" s="1"/>
      <c r="C381" s="1"/>
      <c r="D381" s="1"/>
      <c r="E381" s="259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>
      <c r="A382" s="1"/>
      <c r="B382" s="1"/>
      <c r="C382" s="1"/>
      <c r="D382" s="1"/>
      <c r="E382" s="259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>
      <c r="A383" s="1"/>
      <c r="B383" s="1"/>
      <c r="C383" s="1"/>
      <c r="D383" s="1"/>
      <c r="E383" s="259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>
      <c r="A384" s="1"/>
      <c r="B384" s="1"/>
      <c r="C384" s="1"/>
      <c r="D384" s="1"/>
      <c r="E384" s="259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>
      <c r="A385" s="1"/>
      <c r="B385" s="1"/>
      <c r="C385" s="1"/>
      <c r="D385" s="1"/>
      <c r="E385" s="259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>
      <c r="A386" s="1"/>
      <c r="B386" s="1"/>
      <c r="C386" s="1"/>
      <c r="D386" s="1"/>
      <c r="E386" s="259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>
      <c r="A387" s="1"/>
      <c r="B387" s="1"/>
      <c r="C387" s="1"/>
      <c r="D387" s="1"/>
      <c r="E387" s="259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>
      <c r="A388" s="1"/>
      <c r="B388" s="1"/>
      <c r="C388" s="1"/>
      <c r="D388" s="1"/>
      <c r="E388" s="259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>
      <c r="A389" s="1"/>
      <c r="B389" s="1"/>
      <c r="C389" s="1"/>
      <c r="D389" s="1"/>
      <c r="E389" s="259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>
      <c r="A390" s="1"/>
      <c r="B390" s="1"/>
      <c r="C390" s="1"/>
      <c r="D390" s="1"/>
      <c r="E390" s="259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>
      <c r="A391" s="1"/>
      <c r="B391" s="1"/>
      <c r="C391" s="1"/>
      <c r="D391" s="1"/>
      <c r="E391" s="259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>
      <c r="A392" s="1"/>
      <c r="B392" s="1"/>
      <c r="C392" s="1"/>
      <c r="D392" s="1"/>
      <c r="E392" s="259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>
      <c r="A393" s="1"/>
      <c r="B393" s="1"/>
      <c r="C393" s="1"/>
      <c r="D393" s="1"/>
      <c r="E393" s="259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>
      <c r="A394" s="1"/>
      <c r="B394" s="1"/>
      <c r="C394" s="1"/>
      <c r="D394" s="1"/>
      <c r="E394" s="259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>
      <c r="A395" s="1"/>
      <c r="B395" s="1"/>
      <c r="C395" s="1"/>
      <c r="D395" s="1"/>
      <c r="E395" s="259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>
      <c r="A396" s="1"/>
      <c r="B396" s="1"/>
      <c r="C396" s="1"/>
      <c r="D396" s="1"/>
      <c r="E396" s="259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>
      <c r="A397" s="1"/>
      <c r="B397" s="1"/>
      <c r="C397" s="1"/>
      <c r="D397" s="1"/>
      <c r="E397" s="259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>
      <c r="A398" s="1"/>
      <c r="B398" s="1"/>
      <c r="C398" s="1"/>
      <c r="D398" s="1"/>
      <c r="E398" s="259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>
      <c r="A399" s="1"/>
      <c r="B399" s="1"/>
      <c r="C399" s="1"/>
      <c r="D399" s="1"/>
      <c r="E399" s="259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>
      <c r="A400" s="1"/>
      <c r="B400" s="1"/>
      <c r="C400" s="1"/>
      <c r="D400" s="1"/>
      <c r="E400" s="259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>
      <c r="A401" s="1"/>
      <c r="B401" s="1"/>
      <c r="C401" s="1"/>
      <c r="D401" s="1"/>
      <c r="E401" s="259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>
      <c r="A402" s="1"/>
      <c r="B402" s="1"/>
      <c r="C402" s="1"/>
      <c r="D402" s="1"/>
      <c r="E402" s="259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>
      <c r="A403" s="1"/>
      <c r="B403" s="1"/>
      <c r="C403" s="1"/>
      <c r="D403" s="1"/>
      <c r="E403" s="259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>
      <c r="A404" s="1"/>
      <c r="B404" s="1"/>
      <c r="C404" s="1"/>
      <c r="D404" s="1"/>
      <c r="E404" s="259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>
      <c r="A405" s="1"/>
      <c r="B405" s="1"/>
      <c r="C405" s="1"/>
      <c r="D405" s="1"/>
      <c r="E405" s="259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>
      <c r="A406" s="1"/>
      <c r="B406" s="1"/>
      <c r="C406" s="1"/>
      <c r="D406" s="1"/>
      <c r="E406" s="259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>
      <c r="A407" s="1"/>
      <c r="B407" s="1"/>
      <c r="C407" s="1"/>
      <c r="D407" s="1"/>
      <c r="E407" s="259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>
      <c r="A408" s="1"/>
      <c r="B408" s="1"/>
      <c r="C408" s="1"/>
      <c r="D408" s="1"/>
      <c r="E408" s="259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>
      <c r="A409" s="1"/>
      <c r="B409" s="1"/>
      <c r="C409" s="1"/>
      <c r="D409" s="1"/>
      <c r="E409" s="259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>
      <c r="A410" s="1"/>
      <c r="B410" s="1"/>
      <c r="C410" s="1"/>
      <c r="D410" s="1"/>
      <c r="E410" s="259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>
      <c r="A411" s="1"/>
      <c r="B411" s="1"/>
      <c r="C411" s="1"/>
      <c r="D411" s="1"/>
      <c r="E411" s="259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>
      <c r="A412" s="1"/>
      <c r="B412" s="1"/>
      <c r="C412" s="1"/>
      <c r="D412" s="1"/>
      <c r="E412" s="259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>
      <c r="A413" s="1"/>
      <c r="B413" s="1"/>
      <c r="C413" s="1"/>
      <c r="D413" s="1"/>
      <c r="E413" s="259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>
      <c r="A414" s="1"/>
      <c r="B414" s="1"/>
      <c r="C414" s="1"/>
      <c r="D414" s="1"/>
      <c r="E414" s="259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>
      <c r="A415" s="1"/>
      <c r="B415" s="1"/>
      <c r="C415" s="1"/>
      <c r="D415" s="1"/>
      <c r="E415" s="259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>
      <c r="A416" s="1"/>
      <c r="B416" s="1"/>
      <c r="C416" s="1"/>
      <c r="D416" s="1"/>
      <c r="E416" s="259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>
      <c r="A417" s="1"/>
      <c r="B417" s="1"/>
      <c r="C417" s="1"/>
      <c r="D417" s="1"/>
      <c r="E417" s="259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>
      <c r="A418" s="1"/>
      <c r="B418" s="1"/>
      <c r="C418" s="1"/>
      <c r="D418" s="1"/>
      <c r="E418" s="259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>
      <c r="A419" s="1"/>
      <c r="B419" s="1"/>
      <c r="C419" s="1"/>
      <c r="D419" s="1"/>
      <c r="E419" s="259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>
      <c r="A420" s="1"/>
      <c r="B420" s="1"/>
      <c r="C420" s="1"/>
      <c r="D420" s="1"/>
      <c r="E420" s="259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>
      <c r="A421" s="1"/>
      <c r="B421" s="1"/>
      <c r="C421" s="1"/>
      <c r="D421" s="1"/>
      <c r="E421" s="259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>
      <c r="A422" s="1"/>
      <c r="B422" s="1"/>
      <c r="C422" s="1"/>
      <c r="D422" s="1"/>
      <c r="E422" s="259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>
      <c r="A423" s="1"/>
      <c r="B423" s="1"/>
      <c r="C423" s="1"/>
      <c r="D423" s="1"/>
      <c r="E423" s="259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>
      <c r="A424" s="1"/>
      <c r="B424" s="1"/>
      <c r="C424" s="1"/>
      <c r="D424" s="1"/>
      <c r="E424" s="259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>
      <c r="A425" s="1"/>
      <c r="B425" s="1"/>
      <c r="C425" s="1"/>
      <c r="D425" s="1"/>
      <c r="E425" s="259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>
      <c r="A426" s="1"/>
      <c r="B426" s="1"/>
      <c r="C426" s="1"/>
      <c r="D426" s="1"/>
      <c r="E426" s="259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>
      <c r="A427" s="1"/>
      <c r="B427" s="1"/>
      <c r="C427" s="1"/>
      <c r="D427" s="1"/>
      <c r="E427" s="259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>
      <c r="A428" s="1"/>
      <c r="B428" s="1"/>
      <c r="C428" s="1"/>
      <c r="D428" s="1"/>
      <c r="E428" s="259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>
      <c r="A429" s="1"/>
      <c r="B429" s="1"/>
      <c r="C429" s="1"/>
      <c r="D429" s="1"/>
      <c r="E429" s="259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>
      <c r="A430" s="1"/>
      <c r="B430" s="1"/>
      <c r="C430" s="1"/>
      <c r="D430" s="1"/>
      <c r="E430" s="259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>
      <c r="A431" s="1"/>
      <c r="B431" s="1"/>
      <c r="C431" s="1"/>
      <c r="D431" s="1"/>
      <c r="E431" s="259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>
      <c r="A432" s="1"/>
      <c r="B432" s="1"/>
      <c r="C432" s="1"/>
      <c r="D432" s="1"/>
      <c r="E432" s="259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>
      <c r="A433" s="1"/>
      <c r="B433" s="1"/>
      <c r="C433" s="1"/>
      <c r="D433" s="1"/>
      <c r="E433" s="259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>
      <c r="E434" s="259"/>
    </row>
    <row r="435" spans="1:25" ht="15.75" customHeight="1">
      <c r="E435" s="259"/>
    </row>
    <row r="436" spans="1:25" ht="15.75" customHeight="1">
      <c r="E436" s="259"/>
    </row>
    <row r="437" spans="1:25" ht="15.75" customHeight="1">
      <c r="E437" s="259"/>
    </row>
    <row r="438" spans="1:25" ht="15.75" customHeight="1">
      <c r="E438" s="259"/>
    </row>
    <row r="439" spans="1:25" ht="15.75" customHeight="1">
      <c r="E439" s="259"/>
    </row>
    <row r="440" spans="1:25" ht="15.75" customHeight="1">
      <c r="E440" s="259"/>
    </row>
    <row r="441" spans="1:25" ht="15.75" customHeight="1">
      <c r="E441" s="259"/>
    </row>
    <row r="442" spans="1:25" ht="15.75" customHeight="1">
      <c r="E442" s="259"/>
    </row>
    <row r="443" spans="1:25" ht="15.75" customHeight="1">
      <c r="E443" s="259"/>
    </row>
    <row r="444" spans="1:25" ht="15.75" customHeight="1">
      <c r="E444" s="259"/>
    </row>
    <row r="445" spans="1:25" ht="15.75" customHeight="1">
      <c r="E445" s="259"/>
    </row>
    <row r="446" spans="1:25" ht="15.75" customHeight="1">
      <c r="E446" s="259"/>
    </row>
    <row r="447" spans="1:25" ht="15.75" customHeight="1">
      <c r="E447" s="259"/>
    </row>
    <row r="448" spans="1:25" ht="15.75" customHeight="1">
      <c r="E448" s="259"/>
    </row>
    <row r="449" spans="5:5" ht="15.75" customHeight="1">
      <c r="E449" s="259"/>
    </row>
    <row r="450" spans="5:5" ht="15.75" customHeight="1">
      <c r="E450" s="259"/>
    </row>
    <row r="451" spans="5:5" ht="15.75" customHeight="1">
      <c r="E451" s="259"/>
    </row>
    <row r="452" spans="5:5" ht="15.75" customHeight="1">
      <c r="E452" s="259"/>
    </row>
    <row r="453" spans="5:5" ht="15.75" customHeight="1">
      <c r="E453" s="259"/>
    </row>
    <row r="454" spans="5:5" ht="15.75" customHeight="1">
      <c r="E454" s="259"/>
    </row>
    <row r="455" spans="5:5" ht="15.75" customHeight="1">
      <c r="E455" s="259"/>
    </row>
    <row r="456" spans="5:5" ht="15.75" customHeight="1">
      <c r="E456" s="259"/>
    </row>
    <row r="457" spans="5:5" ht="15.75" customHeight="1">
      <c r="E457" s="259"/>
    </row>
    <row r="458" spans="5:5" ht="15.75" customHeight="1">
      <c r="E458" s="259"/>
    </row>
    <row r="459" spans="5:5" ht="15.75" customHeight="1">
      <c r="E459" s="259"/>
    </row>
    <row r="460" spans="5:5" ht="15.75" customHeight="1">
      <c r="E460" s="259"/>
    </row>
    <row r="461" spans="5:5" ht="15.75" customHeight="1">
      <c r="E461" s="259"/>
    </row>
    <row r="462" spans="5:5" ht="15.75" customHeight="1">
      <c r="E462" s="259"/>
    </row>
    <row r="463" spans="5:5" ht="15.75" customHeight="1">
      <c r="E463" s="259"/>
    </row>
    <row r="464" spans="5:5" ht="15.75" customHeight="1">
      <c r="E464" s="259"/>
    </row>
    <row r="465" spans="5:5" ht="15.75" customHeight="1">
      <c r="E465" s="259"/>
    </row>
    <row r="466" spans="5:5" ht="15.75" customHeight="1">
      <c r="E466" s="259"/>
    </row>
    <row r="467" spans="5:5" ht="15.75" customHeight="1">
      <c r="E467" s="259"/>
    </row>
    <row r="468" spans="5:5" ht="15.75" customHeight="1">
      <c r="E468" s="259"/>
    </row>
    <row r="469" spans="5:5" ht="15.75" customHeight="1">
      <c r="E469" s="259"/>
    </row>
    <row r="470" spans="5:5" ht="15.75" customHeight="1">
      <c r="E470" s="259"/>
    </row>
    <row r="471" spans="5:5" ht="15.75" customHeight="1">
      <c r="E471" s="259"/>
    </row>
    <row r="472" spans="5:5" ht="15.75" customHeight="1">
      <c r="E472" s="259"/>
    </row>
    <row r="473" spans="5:5" ht="15.75" customHeight="1">
      <c r="E473" s="259"/>
    </row>
    <row r="474" spans="5:5" ht="15.75" customHeight="1">
      <c r="E474" s="259"/>
    </row>
    <row r="475" spans="5:5" ht="15.75" customHeight="1">
      <c r="E475" s="259"/>
    </row>
    <row r="476" spans="5:5" ht="15.75" customHeight="1">
      <c r="E476" s="259"/>
    </row>
    <row r="477" spans="5:5" ht="15.75" customHeight="1">
      <c r="E477" s="259"/>
    </row>
    <row r="478" spans="5:5" ht="15.75" customHeight="1">
      <c r="E478" s="259"/>
    </row>
    <row r="479" spans="5:5" ht="15.75" customHeight="1">
      <c r="E479" s="259"/>
    </row>
    <row r="480" spans="5:5" ht="15.75" customHeight="1">
      <c r="E480" s="259"/>
    </row>
    <row r="481" spans="5:5" ht="15.75" customHeight="1">
      <c r="E481" s="259"/>
    </row>
    <row r="482" spans="5:5" ht="15.75" customHeight="1">
      <c r="E482" s="259"/>
    </row>
    <row r="483" spans="5:5" ht="15.75" customHeight="1">
      <c r="E483" s="259"/>
    </row>
    <row r="484" spans="5:5" ht="15.75" customHeight="1">
      <c r="E484" s="259"/>
    </row>
    <row r="485" spans="5:5" ht="15.75" customHeight="1">
      <c r="E485" s="259"/>
    </row>
    <row r="486" spans="5:5" ht="15.75" customHeight="1">
      <c r="E486" s="259"/>
    </row>
    <row r="487" spans="5:5" ht="15.75" customHeight="1">
      <c r="E487" s="259"/>
    </row>
    <row r="488" spans="5:5" ht="15.75" customHeight="1">
      <c r="E488" s="259"/>
    </row>
    <row r="489" spans="5:5" ht="15.75" customHeight="1">
      <c r="E489" s="259"/>
    </row>
    <row r="490" spans="5:5" ht="15.75" customHeight="1">
      <c r="E490" s="259"/>
    </row>
    <row r="491" spans="5:5" ht="15.75" customHeight="1">
      <c r="E491" s="259"/>
    </row>
    <row r="492" spans="5:5" ht="15.75" customHeight="1">
      <c r="E492" s="259"/>
    </row>
    <row r="493" spans="5:5" ht="15.75" customHeight="1">
      <c r="E493" s="259"/>
    </row>
    <row r="494" spans="5:5" ht="15.75" customHeight="1">
      <c r="E494" s="259"/>
    </row>
    <row r="495" spans="5:5" ht="15.75" customHeight="1">
      <c r="E495" s="259"/>
    </row>
    <row r="496" spans="5:5" ht="15.75" customHeight="1">
      <c r="E496" s="259"/>
    </row>
    <row r="497" spans="5:5" ht="15.75" customHeight="1">
      <c r="E497" s="259"/>
    </row>
    <row r="498" spans="5:5" ht="15.75" customHeight="1">
      <c r="E498" s="259"/>
    </row>
    <row r="499" spans="5:5" ht="15.75" customHeight="1">
      <c r="E499" s="259"/>
    </row>
    <row r="500" spans="5:5" ht="15.75" customHeight="1">
      <c r="E500" s="259"/>
    </row>
    <row r="501" spans="5:5" ht="15.75" customHeight="1">
      <c r="E501" s="259"/>
    </row>
    <row r="502" spans="5:5" ht="15.75" customHeight="1">
      <c r="E502" s="259"/>
    </row>
    <row r="503" spans="5:5" ht="15.75" customHeight="1">
      <c r="E503" s="259"/>
    </row>
    <row r="504" spans="5:5" ht="15.75" customHeight="1">
      <c r="E504" s="259"/>
    </row>
    <row r="505" spans="5:5" ht="15.75" customHeight="1">
      <c r="E505" s="259"/>
    </row>
    <row r="506" spans="5:5" ht="15.75" customHeight="1">
      <c r="E506" s="259"/>
    </row>
    <row r="507" spans="5:5" ht="15.75" customHeight="1">
      <c r="E507" s="259"/>
    </row>
    <row r="508" spans="5:5" ht="15.75" customHeight="1">
      <c r="E508" s="259"/>
    </row>
    <row r="509" spans="5:5" ht="15.75" customHeight="1">
      <c r="E509" s="259"/>
    </row>
    <row r="510" spans="5:5" ht="15.75" customHeight="1">
      <c r="E510" s="259"/>
    </row>
    <row r="511" spans="5:5" ht="15.75" customHeight="1">
      <c r="E511" s="259"/>
    </row>
    <row r="512" spans="5:5" ht="15.75" customHeight="1">
      <c r="E512" s="259"/>
    </row>
    <row r="513" spans="5:5" ht="15.75" customHeight="1">
      <c r="E513" s="259"/>
    </row>
    <row r="514" spans="5:5" ht="15.75" customHeight="1">
      <c r="E514" s="259"/>
    </row>
    <row r="515" spans="5:5" ht="15.75" customHeight="1">
      <c r="E515" s="259"/>
    </row>
    <row r="516" spans="5:5" ht="15.75" customHeight="1">
      <c r="E516" s="259"/>
    </row>
    <row r="517" spans="5:5" ht="15.75" customHeight="1">
      <c r="E517" s="259"/>
    </row>
    <row r="518" spans="5:5" ht="15.75" customHeight="1">
      <c r="E518" s="259"/>
    </row>
    <row r="519" spans="5:5" ht="15.75" customHeight="1">
      <c r="E519" s="259"/>
    </row>
    <row r="520" spans="5:5" ht="15.75" customHeight="1">
      <c r="E520" s="259"/>
    </row>
    <row r="521" spans="5:5" ht="15.75" customHeight="1">
      <c r="E521" s="259"/>
    </row>
    <row r="522" spans="5:5" ht="15.75" customHeight="1">
      <c r="E522" s="259"/>
    </row>
    <row r="523" spans="5:5" ht="15.75" customHeight="1">
      <c r="E523" s="259"/>
    </row>
    <row r="524" spans="5:5" ht="15.75" customHeight="1">
      <c r="E524" s="259"/>
    </row>
    <row r="525" spans="5:5" ht="15.75" customHeight="1">
      <c r="E525" s="259"/>
    </row>
    <row r="526" spans="5:5" ht="15.75" customHeight="1">
      <c r="E526" s="259"/>
    </row>
    <row r="527" spans="5:5" ht="15.75" customHeight="1">
      <c r="E527" s="259"/>
    </row>
    <row r="528" spans="5:5" ht="15.75" customHeight="1">
      <c r="E528" s="259"/>
    </row>
    <row r="529" spans="5:5" ht="15.75" customHeight="1">
      <c r="E529" s="259"/>
    </row>
    <row r="530" spans="5:5" ht="15.75" customHeight="1">
      <c r="E530" s="259"/>
    </row>
    <row r="531" spans="5:5" ht="15.75" customHeight="1">
      <c r="E531" s="259"/>
    </row>
    <row r="532" spans="5:5" ht="15.75" customHeight="1">
      <c r="E532" s="259"/>
    </row>
    <row r="533" spans="5:5" ht="15.75" customHeight="1">
      <c r="E533" s="259"/>
    </row>
    <row r="534" spans="5:5" ht="15.75" customHeight="1">
      <c r="E534" s="259"/>
    </row>
    <row r="535" spans="5:5" ht="15.75" customHeight="1">
      <c r="E535" s="259"/>
    </row>
    <row r="536" spans="5:5" ht="15.75" customHeight="1">
      <c r="E536" s="259"/>
    </row>
    <row r="537" spans="5:5" ht="15.75" customHeight="1">
      <c r="E537" s="259"/>
    </row>
    <row r="538" spans="5:5" ht="15.75" customHeight="1">
      <c r="E538" s="259"/>
    </row>
    <row r="539" spans="5:5" ht="15.75" customHeight="1">
      <c r="E539" s="259"/>
    </row>
    <row r="540" spans="5:5" ht="15.75" customHeight="1">
      <c r="E540" s="259"/>
    </row>
    <row r="541" spans="5:5" ht="15.75" customHeight="1">
      <c r="E541" s="259"/>
    </row>
    <row r="542" spans="5:5" ht="15.75" customHeight="1">
      <c r="E542" s="259"/>
    </row>
    <row r="543" spans="5:5" ht="15.75" customHeight="1">
      <c r="E543" s="259"/>
    </row>
    <row r="544" spans="5:5" ht="15.75" customHeight="1">
      <c r="E544" s="259"/>
    </row>
    <row r="545" spans="5:5" ht="15.75" customHeight="1">
      <c r="E545" s="259"/>
    </row>
    <row r="546" spans="5:5" ht="15.75" customHeight="1">
      <c r="E546" s="259"/>
    </row>
    <row r="547" spans="5:5" ht="15.75" customHeight="1">
      <c r="E547" s="259"/>
    </row>
    <row r="548" spans="5:5" ht="15.75" customHeight="1">
      <c r="E548" s="259"/>
    </row>
    <row r="549" spans="5:5" ht="15.75" customHeight="1">
      <c r="E549" s="259"/>
    </row>
    <row r="550" spans="5:5" ht="15.75" customHeight="1">
      <c r="E550" s="259"/>
    </row>
    <row r="551" spans="5:5" ht="15.75" customHeight="1">
      <c r="E551" s="259"/>
    </row>
    <row r="552" spans="5:5" ht="15.75" customHeight="1">
      <c r="E552" s="259"/>
    </row>
    <row r="553" spans="5:5" ht="15.75" customHeight="1">
      <c r="E553" s="259"/>
    </row>
    <row r="554" spans="5:5" ht="15.75" customHeight="1">
      <c r="E554" s="259"/>
    </row>
    <row r="555" spans="5:5" ht="15.75" customHeight="1">
      <c r="E555" s="259"/>
    </row>
    <row r="556" spans="5:5" ht="15.75" customHeight="1">
      <c r="E556" s="259"/>
    </row>
    <row r="557" spans="5:5" ht="15.75" customHeight="1">
      <c r="E557" s="259"/>
    </row>
    <row r="558" spans="5:5" ht="15.75" customHeight="1">
      <c r="E558" s="259"/>
    </row>
    <row r="559" spans="5:5" ht="15.75" customHeight="1">
      <c r="E559" s="259"/>
    </row>
    <row r="560" spans="5:5" ht="15.75" customHeight="1">
      <c r="E560" s="259"/>
    </row>
    <row r="561" spans="5:5" ht="15.75" customHeight="1">
      <c r="E561" s="259"/>
    </row>
    <row r="562" spans="5:5" ht="15.75" customHeight="1">
      <c r="E562" s="259"/>
    </row>
    <row r="563" spans="5:5" ht="15.75" customHeight="1">
      <c r="E563" s="259"/>
    </row>
    <row r="564" spans="5:5" ht="15.75" customHeight="1">
      <c r="E564" s="259"/>
    </row>
    <row r="565" spans="5:5" ht="15.75" customHeight="1">
      <c r="E565" s="259"/>
    </row>
    <row r="566" spans="5:5" ht="15.75" customHeight="1">
      <c r="E566" s="259"/>
    </row>
    <row r="567" spans="5:5" ht="15.75" customHeight="1">
      <c r="E567" s="259"/>
    </row>
    <row r="568" spans="5:5" ht="15.75" customHeight="1">
      <c r="E568" s="259"/>
    </row>
    <row r="569" spans="5:5" ht="15.75" customHeight="1">
      <c r="E569" s="259"/>
    </row>
    <row r="570" spans="5:5" ht="15.75" customHeight="1">
      <c r="E570" s="259"/>
    </row>
    <row r="571" spans="5:5" ht="15.75" customHeight="1">
      <c r="E571" s="259"/>
    </row>
    <row r="572" spans="5:5" ht="15.75" customHeight="1">
      <c r="E572" s="259"/>
    </row>
    <row r="573" spans="5:5" ht="15.75" customHeight="1">
      <c r="E573" s="259"/>
    </row>
    <row r="574" spans="5:5" ht="15.75" customHeight="1">
      <c r="E574" s="259"/>
    </row>
    <row r="575" spans="5:5" ht="15.75" customHeight="1">
      <c r="E575" s="259"/>
    </row>
    <row r="576" spans="5:5" ht="15.75" customHeight="1">
      <c r="E576" s="259"/>
    </row>
    <row r="577" spans="5:5" ht="15.75" customHeight="1">
      <c r="E577" s="259"/>
    </row>
    <row r="578" spans="5:5" ht="15.75" customHeight="1">
      <c r="E578" s="259"/>
    </row>
    <row r="579" spans="5:5" ht="15.75" customHeight="1">
      <c r="E579" s="259"/>
    </row>
    <row r="580" spans="5:5" ht="15.75" customHeight="1">
      <c r="E580" s="259"/>
    </row>
    <row r="581" spans="5:5" ht="15.75" customHeight="1">
      <c r="E581" s="259"/>
    </row>
    <row r="582" spans="5:5" ht="15.75" customHeight="1">
      <c r="E582" s="259"/>
    </row>
    <row r="583" spans="5:5" ht="15.75" customHeight="1">
      <c r="E583" s="259"/>
    </row>
    <row r="584" spans="5:5" ht="15.75" customHeight="1">
      <c r="E584" s="259"/>
    </row>
    <row r="585" spans="5:5" ht="15.75" customHeight="1">
      <c r="E585" s="259"/>
    </row>
    <row r="586" spans="5:5" ht="15.75" customHeight="1">
      <c r="E586" s="259"/>
    </row>
    <row r="587" spans="5:5" ht="15.75" customHeight="1">
      <c r="E587" s="259"/>
    </row>
    <row r="588" spans="5:5" ht="15.75" customHeight="1">
      <c r="E588" s="259"/>
    </row>
    <row r="589" spans="5:5" ht="15.75" customHeight="1">
      <c r="E589" s="259"/>
    </row>
    <row r="590" spans="5:5" ht="15.75" customHeight="1">
      <c r="E590" s="259"/>
    </row>
    <row r="591" spans="5:5" ht="15.75" customHeight="1">
      <c r="E591" s="259"/>
    </row>
    <row r="592" spans="5:5" ht="15.75" customHeight="1">
      <c r="E592" s="259"/>
    </row>
    <row r="593" spans="5:5" ht="15.75" customHeight="1">
      <c r="E593" s="259"/>
    </row>
    <row r="594" spans="5:5" ht="15.75" customHeight="1">
      <c r="E594" s="259"/>
    </row>
    <row r="595" spans="5:5" ht="15.75" customHeight="1">
      <c r="E595" s="259"/>
    </row>
    <row r="596" spans="5:5" ht="15.75" customHeight="1">
      <c r="E596" s="259"/>
    </row>
    <row r="597" spans="5:5" ht="15.75" customHeight="1">
      <c r="E597" s="259"/>
    </row>
    <row r="598" spans="5:5" ht="15.75" customHeight="1">
      <c r="E598" s="259"/>
    </row>
    <row r="599" spans="5:5" ht="15.75" customHeight="1">
      <c r="E599" s="259"/>
    </row>
    <row r="600" spans="5:5" ht="15.75" customHeight="1">
      <c r="E600" s="259"/>
    </row>
    <row r="601" spans="5:5" ht="15.75" customHeight="1">
      <c r="E601" s="259"/>
    </row>
    <row r="602" spans="5:5" ht="15.75" customHeight="1">
      <c r="E602" s="259"/>
    </row>
    <row r="603" spans="5:5" ht="15.75" customHeight="1">
      <c r="E603" s="259"/>
    </row>
    <row r="604" spans="5:5" ht="15.75" customHeight="1">
      <c r="E604" s="259"/>
    </row>
    <row r="605" spans="5:5" ht="15.75" customHeight="1">
      <c r="E605" s="259"/>
    </row>
    <row r="606" spans="5:5" ht="15.75" customHeight="1">
      <c r="E606" s="259"/>
    </row>
    <row r="607" spans="5:5" ht="15.75" customHeight="1">
      <c r="E607" s="259"/>
    </row>
    <row r="608" spans="5:5" ht="15.75" customHeight="1">
      <c r="E608" s="259"/>
    </row>
    <row r="609" spans="5:5" ht="15.75" customHeight="1">
      <c r="E609" s="259"/>
    </row>
    <row r="610" spans="5:5" ht="15.75" customHeight="1">
      <c r="E610" s="259"/>
    </row>
    <row r="611" spans="5:5" ht="15.75" customHeight="1">
      <c r="E611" s="259"/>
    </row>
    <row r="612" spans="5:5" ht="15.75" customHeight="1">
      <c r="E612" s="259"/>
    </row>
    <row r="613" spans="5:5" ht="15.75" customHeight="1">
      <c r="E613" s="259"/>
    </row>
    <row r="614" spans="5:5" ht="15.75" customHeight="1">
      <c r="E614" s="259"/>
    </row>
    <row r="615" spans="5:5" ht="15.75" customHeight="1">
      <c r="E615" s="259"/>
    </row>
    <row r="616" spans="5:5" ht="15.75" customHeight="1">
      <c r="E616" s="259"/>
    </row>
    <row r="617" spans="5:5" ht="15.75" customHeight="1">
      <c r="E617" s="259"/>
    </row>
    <row r="618" spans="5:5" ht="15.75" customHeight="1">
      <c r="E618" s="259"/>
    </row>
    <row r="619" spans="5:5" ht="15.75" customHeight="1">
      <c r="E619" s="259"/>
    </row>
    <row r="620" spans="5:5" ht="15.75" customHeight="1">
      <c r="E620" s="259"/>
    </row>
    <row r="621" spans="5:5" ht="15.75" customHeight="1">
      <c r="E621" s="259"/>
    </row>
    <row r="622" spans="5:5" ht="15.75" customHeight="1">
      <c r="E622" s="259"/>
    </row>
    <row r="623" spans="5:5" ht="15.75" customHeight="1">
      <c r="E623" s="259"/>
    </row>
    <row r="624" spans="5:5" ht="15.75" customHeight="1">
      <c r="E624" s="259"/>
    </row>
    <row r="625" spans="5:5" ht="15.75" customHeight="1">
      <c r="E625" s="259"/>
    </row>
    <row r="626" spans="5:5" ht="15.75" customHeight="1">
      <c r="E626" s="259"/>
    </row>
    <row r="627" spans="5:5" ht="15.75" customHeight="1">
      <c r="E627" s="259"/>
    </row>
    <row r="628" spans="5:5" ht="15.75" customHeight="1">
      <c r="E628" s="259"/>
    </row>
    <row r="629" spans="5:5" ht="15.75" customHeight="1">
      <c r="E629" s="259"/>
    </row>
    <row r="630" spans="5:5" ht="15.75" customHeight="1">
      <c r="E630" s="259"/>
    </row>
    <row r="631" spans="5:5" ht="15.75" customHeight="1">
      <c r="E631" s="259"/>
    </row>
    <row r="632" spans="5:5" ht="15.75" customHeight="1">
      <c r="E632" s="259"/>
    </row>
    <row r="633" spans="5:5" ht="15.75" customHeight="1">
      <c r="E633" s="259"/>
    </row>
    <row r="634" spans="5:5" ht="15.75" customHeight="1">
      <c r="E634" s="259"/>
    </row>
    <row r="635" spans="5:5" ht="15.75" customHeight="1">
      <c r="E635" s="259"/>
    </row>
    <row r="636" spans="5:5" ht="15.75" customHeight="1">
      <c r="E636" s="259"/>
    </row>
    <row r="637" spans="5:5" ht="15.75" customHeight="1">
      <c r="E637" s="259"/>
    </row>
    <row r="638" spans="5:5" ht="15.75" customHeight="1">
      <c r="E638" s="259"/>
    </row>
    <row r="639" spans="5:5" ht="15.75" customHeight="1">
      <c r="E639" s="259"/>
    </row>
    <row r="640" spans="5:5" ht="15.75" customHeight="1">
      <c r="E640" s="259"/>
    </row>
    <row r="641" spans="5:5" ht="15.75" customHeight="1">
      <c r="E641" s="259"/>
    </row>
    <row r="642" spans="5:5" ht="15.75" customHeight="1">
      <c r="E642" s="259"/>
    </row>
    <row r="643" spans="5:5" ht="15.75" customHeight="1">
      <c r="E643" s="259"/>
    </row>
    <row r="644" spans="5:5" ht="15.75" customHeight="1">
      <c r="E644" s="259"/>
    </row>
    <row r="645" spans="5:5" ht="15.75" customHeight="1">
      <c r="E645" s="259"/>
    </row>
    <row r="646" spans="5:5" ht="15.75" customHeight="1">
      <c r="E646" s="259"/>
    </row>
    <row r="647" spans="5:5" ht="15.75" customHeight="1">
      <c r="E647" s="259"/>
    </row>
    <row r="648" spans="5:5" ht="15.75" customHeight="1">
      <c r="E648" s="259"/>
    </row>
    <row r="649" spans="5:5" ht="15.75" customHeight="1">
      <c r="E649" s="259"/>
    </row>
    <row r="650" spans="5:5" ht="15.75" customHeight="1">
      <c r="E650" s="259"/>
    </row>
    <row r="651" spans="5:5" ht="15.75" customHeight="1">
      <c r="E651" s="259"/>
    </row>
    <row r="652" spans="5:5" ht="15.75" customHeight="1">
      <c r="E652" s="259"/>
    </row>
    <row r="653" spans="5:5" ht="15.75" customHeight="1">
      <c r="E653" s="259"/>
    </row>
    <row r="654" spans="5:5" ht="15.75" customHeight="1">
      <c r="E654" s="259"/>
    </row>
    <row r="655" spans="5:5" ht="15.75" customHeight="1">
      <c r="E655" s="259"/>
    </row>
    <row r="656" spans="5:5" ht="15.75" customHeight="1">
      <c r="E656" s="259"/>
    </row>
    <row r="657" spans="5:5" ht="15.75" customHeight="1">
      <c r="E657" s="259"/>
    </row>
    <row r="658" spans="5:5" ht="15.75" customHeight="1">
      <c r="E658" s="259"/>
    </row>
    <row r="659" spans="5:5" ht="15.75" customHeight="1">
      <c r="E659" s="259"/>
    </row>
    <row r="660" spans="5:5" ht="15.75" customHeight="1">
      <c r="E660" s="259"/>
    </row>
    <row r="661" spans="5:5" ht="15.75" customHeight="1">
      <c r="E661" s="259"/>
    </row>
    <row r="662" spans="5:5" ht="15.75" customHeight="1">
      <c r="E662" s="259"/>
    </row>
    <row r="663" spans="5:5" ht="15.75" customHeight="1">
      <c r="E663" s="259"/>
    </row>
    <row r="664" spans="5:5" ht="15.75" customHeight="1">
      <c r="E664" s="259"/>
    </row>
    <row r="665" spans="5:5" ht="15.75" customHeight="1">
      <c r="E665" s="259"/>
    </row>
    <row r="666" spans="5:5" ht="15.75" customHeight="1">
      <c r="E666" s="259"/>
    </row>
    <row r="667" spans="5:5" ht="15.75" customHeight="1">
      <c r="E667" s="259"/>
    </row>
    <row r="668" spans="5:5" ht="15.75" customHeight="1">
      <c r="E668" s="259"/>
    </row>
    <row r="669" spans="5:5" ht="15.75" customHeight="1">
      <c r="E669" s="259"/>
    </row>
    <row r="670" spans="5:5" ht="15.75" customHeight="1">
      <c r="E670" s="259"/>
    </row>
    <row r="671" spans="5:5" ht="15.75" customHeight="1">
      <c r="E671" s="259"/>
    </row>
    <row r="672" spans="5:5" ht="15.75" customHeight="1">
      <c r="E672" s="259"/>
    </row>
    <row r="673" spans="5:5" ht="15.75" customHeight="1">
      <c r="E673" s="259"/>
    </row>
    <row r="674" spans="5:5" ht="15.75" customHeight="1">
      <c r="E674" s="259"/>
    </row>
    <row r="675" spans="5:5" ht="15.75" customHeight="1">
      <c r="E675" s="259"/>
    </row>
    <row r="676" spans="5:5" ht="15.75" customHeight="1">
      <c r="E676" s="259"/>
    </row>
    <row r="677" spans="5:5" ht="15.75" customHeight="1">
      <c r="E677" s="259"/>
    </row>
    <row r="678" spans="5:5" ht="15.75" customHeight="1">
      <c r="E678" s="259"/>
    </row>
    <row r="679" spans="5:5" ht="15.75" customHeight="1">
      <c r="E679" s="259"/>
    </row>
    <row r="680" spans="5:5" ht="15.75" customHeight="1">
      <c r="E680" s="259"/>
    </row>
    <row r="681" spans="5:5" ht="15.75" customHeight="1">
      <c r="E681" s="259"/>
    </row>
    <row r="682" spans="5:5" ht="15.75" customHeight="1">
      <c r="E682" s="259"/>
    </row>
    <row r="683" spans="5:5" ht="15.75" customHeight="1">
      <c r="E683" s="259"/>
    </row>
    <row r="684" spans="5:5" ht="15.75" customHeight="1">
      <c r="E684" s="259"/>
    </row>
    <row r="685" spans="5:5" ht="15.75" customHeight="1">
      <c r="E685" s="259"/>
    </row>
    <row r="686" spans="5:5" ht="15.75" customHeight="1">
      <c r="E686" s="259"/>
    </row>
    <row r="687" spans="5:5" ht="15.75" customHeight="1">
      <c r="E687" s="259"/>
    </row>
    <row r="688" spans="5:5" ht="15.75" customHeight="1">
      <c r="E688" s="259"/>
    </row>
    <row r="689" spans="5:5" ht="15.75" customHeight="1">
      <c r="E689" s="259"/>
    </row>
    <row r="690" spans="5:5" ht="15.75" customHeight="1">
      <c r="E690" s="259"/>
    </row>
    <row r="691" spans="5:5" ht="15.75" customHeight="1">
      <c r="E691" s="259"/>
    </row>
    <row r="692" spans="5:5" ht="15.75" customHeight="1">
      <c r="E692" s="259"/>
    </row>
    <row r="693" spans="5:5" ht="15.75" customHeight="1">
      <c r="E693" s="259"/>
    </row>
    <row r="694" spans="5:5" ht="15.75" customHeight="1">
      <c r="E694" s="259"/>
    </row>
    <row r="695" spans="5:5" ht="15.75" customHeight="1">
      <c r="E695" s="259"/>
    </row>
    <row r="696" spans="5:5" ht="15.75" customHeight="1">
      <c r="E696" s="259"/>
    </row>
    <row r="697" spans="5:5" ht="15.75" customHeight="1">
      <c r="E697" s="259"/>
    </row>
    <row r="698" spans="5:5" ht="15.75" customHeight="1">
      <c r="E698" s="259"/>
    </row>
    <row r="699" spans="5:5" ht="15.75" customHeight="1">
      <c r="E699" s="259"/>
    </row>
    <row r="700" spans="5:5" ht="15.75" customHeight="1">
      <c r="E700" s="259"/>
    </row>
    <row r="701" spans="5:5" ht="15.75" customHeight="1">
      <c r="E701" s="259"/>
    </row>
    <row r="702" spans="5:5" ht="15.75" customHeight="1">
      <c r="E702" s="259"/>
    </row>
    <row r="703" spans="5:5" ht="15.75" customHeight="1">
      <c r="E703" s="259"/>
    </row>
    <row r="704" spans="5:5" ht="15.75" customHeight="1">
      <c r="E704" s="259"/>
    </row>
    <row r="705" spans="5:5" ht="15.75" customHeight="1">
      <c r="E705" s="259"/>
    </row>
    <row r="706" spans="5:5" ht="15.75" customHeight="1">
      <c r="E706" s="259"/>
    </row>
    <row r="707" spans="5:5" ht="15.75" customHeight="1">
      <c r="E707" s="259"/>
    </row>
    <row r="708" spans="5:5" ht="15.75" customHeight="1">
      <c r="E708" s="259"/>
    </row>
    <row r="709" spans="5:5" ht="15.75" customHeight="1">
      <c r="E709" s="259"/>
    </row>
    <row r="710" spans="5:5" ht="15.75" customHeight="1">
      <c r="E710" s="259"/>
    </row>
    <row r="711" spans="5:5" ht="15.75" customHeight="1">
      <c r="E711" s="259"/>
    </row>
    <row r="712" spans="5:5" ht="15.75" customHeight="1">
      <c r="E712" s="259"/>
    </row>
    <row r="713" spans="5:5" ht="15.75" customHeight="1">
      <c r="E713" s="259"/>
    </row>
    <row r="714" spans="5:5" ht="15.75" customHeight="1">
      <c r="E714" s="259"/>
    </row>
    <row r="715" spans="5:5" ht="15.75" customHeight="1">
      <c r="E715" s="259"/>
    </row>
    <row r="716" spans="5:5" ht="15.75" customHeight="1">
      <c r="E716" s="259"/>
    </row>
    <row r="717" spans="5:5" ht="15.75" customHeight="1">
      <c r="E717" s="259"/>
    </row>
    <row r="718" spans="5:5" ht="15.75" customHeight="1">
      <c r="E718" s="259"/>
    </row>
    <row r="719" spans="5:5" ht="15.75" customHeight="1">
      <c r="E719" s="259"/>
    </row>
    <row r="720" spans="5:5" ht="15.75" customHeight="1">
      <c r="E720" s="259"/>
    </row>
    <row r="721" spans="5:5" ht="15.75" customHeight="1">
      <c r="E721" s="259"/>
    </row>
    <row r="722" spans="5:5" ht="15.75" customHeight="1">
      <c r="E722" s="259"/>
    </row>
    <row r="723" spans="5:5" ht="15.75" customHeight="1">
      <c r="E723" s="259"/>
    </row>
    <row r="724" spans="5:5" ht="15.75" customHeight="1">
      <c r="E724" s="259"/>
    </row>
    <row r="725" spans="5:5" ht="15.75" customHeight="1">
      <c r="E725" s="259"/>
    </row>
    <row r="726" spans="5:5" ht="15.75" customHeight="1">
      <c r="E726" s="259"/>
    </row>
    <row r="727" spans="5:5" ht="15.75" customHeight="1">
      <c r="E727" s="259"/>
    </row>
    <row r="728" spans="5:5" ht="15.75" customHeight="1">
      <c r="E728" s="259"/>
    </row>
    <row r="729" spans="5:5" ht="15.75" customHeight="1">
      <c r="E729" s="259"/>
    </row>
    <row r="730" spans="5:5" ht="15.75" customHeight="1">
      <c r="E730" s="259"/>
    </row>
    <row r="731" spans="5:5" ht="15.75" customHeight="1">
      <c r="E731" s="259"/>
    </row>
    <row r="732" spans="5:5" ht="15.75" customHeight="1">
      <c r="E732" s="259"/>
    </row>
    <row r="733" spans="5:5" ht="15.75" customHeight="1">
      <c r="E733" s="259"/>
    </row>
    <row r="734" spans="5:5" ht="15.75" customHeight="1">
      <c r="E734" s="259"/>
    </row>
    <row r="735" spans="5:5" ht="15.75" customHeight="1">
      <c r="E735" s="259"/>
    </row>
    <row r="736" spans="5:5" ht="15.75" customHeight="1">
      <c r="E736" s="259"/>
    </row>
    <row r="737" spans="5:5" ht="15.75" customHeight="1">
      <c r="E737" s="259"/>
    </row>
    <row r="738" spans="5:5" ht="15.75" customHeight="1">
      <c r="E738" s="259"/>
    </row>
    <row r="739" spans="5:5" ht="15.75" customHeight="1">
      <c r="E739" s="259"/>
    </row>
    <row r="740" spans="5:5" ht="15.75" customHeight="1">
      <c r="E740" s="259"/>
    </row>
    <row r="741" spans="5:5" ht="15.75" customHeight="1">
      <c r="E741" s="259"/>
    </row>
    <row r="742" spans="5:5" ht="15.75" customHeight="1">
      <c r="E742" s="259"/>
    </row>
    <row r="743" spans="5:5" ht="15.75" customHeight="1">
      <c r="E743" s="259"/>
    </row>
    <row r="744" spans="5:5" ht="15.75" customHeight="1">
      <c r="E744" s="259"/>
    </row>
    <row r="745" spans="5:5" ht="15.75" customHeight="1">
      <c r="E745" s="259"/>
    </row>
    <row r="746" spans="5:5" ht="15.75" customHeight="1">
      <c r="E746" s="259"/>
    </row>
    <row r="747" spans="5:5" ht="15.75" customHeight="1">
      <c r="E747" s="259"/>
    </row>
    <row r="748" spans="5:5" ht="15.75" customHeight="1">
      <c r="E748" s="259"/>
    </row>
    <row r="749" spans="5:5" ht="15.75" customHeight="1">
      <c r="E749" s="259"/>
    </row>
    <row r="750" spans="5:5" ht="15.75" customHeight="1">
      <c r="E750" s="259"/>
    </row>
    <row r="751" spans="5:5" ht="15.75" customHeight="1">
      <c r="E751" s="259"/>
    </row>
    <row r="752" spans="5:5" ht="15.75" customHeight="1">
      <c r="E752" s="259"/>
    </row>
    <row r="753" spans="5:5" ht="15.75" customHeight="1">
      <c r="E753" s="259"/>
    </row>
    <row r="754" spans="5:5" ht="15.75" customHeight="1">
      <c r="E754" s="259"/>
    </row>
    <row r="755" spans="5:5" ht="15.75" customHeight="1">
      <c r="E755" s="259"/>
    </row>
    <row r="756" spans="5:5" ht="15.75" customHeight="1">
      <c r="E756" s="259"/>
    </row>
    <row r="757" spans="5:5" ht="15.75" customHeight="1">
      <c r="E757" s="259"/>
    </row>
    <row r="758" spans="5:5" ht="15.75" customHeight="1">
      <c r="E758" s="259"/>
    </row>
    <row r="759" spans="5:5" ht="15.75" customHeight="1">
      <c r="E759" s="259"/>
    </row>
    <row r="760" spans="5:5" ht="15.75" customHeight="1">
      <c r="E760" s="259"/>
    </row>
    <row r="761" spans="5:5" ht="15.75" customHeight="1">
      <c r="E761" s="259"/>
    </row>
    <row r="762" spans="5:5" ht="15.75" customHeight="1">
      <c r="E762" s="259"/>
    </row>
    <row r="763" spans="5:5" ht="15.75" customHeight="1">
      <c r="E763" s="259"/>
    </row>
    <row r="764" spans="5:5" ht="15.75" customHeight="1">
      <c r="E764" s="259"/>
    </row>
    <row r="765" spans="5:5" ht="15.75" customHeight="1">
      <c r="E765" s="259"/>
    </row>
    <row r="766" spans="5:5" ht="15.75" customHeight="1">
      <c r="E766" s="259"/>
    </row>
    <row r="767" spans="5:5" ht="15.75" customHeight="1">
      <c r="E767" s="259"/>
    </row>
    <row r="768" spans="5:5" ht="15.75" customHeight="1">
      <c r="E768" s="259"/>
    </row>
    <row r="769" spans="5:5" ht="15.75" customHeight="1">
      <c r="E769" s="259"/>
    </row>
    <row r="770" spans="5:5" ht="15.75" customHeight="1">
      <c r="E770" s="259"/>
    </row>
    <row r="771" spans="5:5" ht="15.75" customHeight="1">
      <c r="E771" s="259"/>
    </row>
    <row r="772" spans="5:5" ht="15.75" customHeight="1">
      <c r="E772" s="259"/>
    </row>
    <row r="773" spans="5:5" ht="15.75" customHeight="1">
      <c r="E773" s="259"/>
    </row>
    <row r="774" spans="5:5" ht="15.75" customHeight="1">
      <c r="E774" s="259"/>
    </row>
    <row r="775" spans="5:5" ht="15.75" customHeight="1">
      <c r="E775" s="259"/>
    </row>
    <row r="776" spans="5:5" ht="15.75" customHeight="1">
      <c r="E776" s="259"/>
    </row>
    <row r="777" spans="5:5" ht="15.75" customHeight="1">
      <c r="E777" s="259"/>
    </row>
    <row r="778" spans="5:5" ht="15.75" customHeight="1">
      <c r="E778" s="259"/>
    </row>
    <row r="779" spans="5:5" ht="15.75" customHeight="1">
      <c r="E779" s="259"/>
    </row>
    <row r="780" spans="5:5" ht="15.75" customHeight="1">
      <c r="E780" s="259"/>
    </row>
    <row r="781" spans="5:5" ht="15.75" customHeight="1">
      <c r="E781" s="259"/>
    </row>
    <row r="782" spans="5:5" ht="15.75" customHeight="1">
      <c r="E782" s="259"/>
    </row>
    <row r="783" spans="5:5" ht="15.75" customHeight="1">
      <c r="E783" s="259"/>
    </row>
    <row r="784" spans="5:5" ht="15.75" customHeight="1">
      <c r="E784" s="259"/>
    </row>
    <row r="785" spans="5:5" ht="15.75" customHeight="1">
      <c r="E785" s="259"/>
    </row>
    <row r="786" spans="5:5" ht="15.75" customHeight="1">
      <c r="E786" s="259"/>
    </row>
    <row r="787" spans="5:5" ht="15.75" customHeight="1">
      <c r="E787" s="259"/>
    </row>
    <row r="788" spans="5:5" ht="15.75" customHeight="1">
      <c r="E788" s="259"/>
    </row>
    <row r="789" spans="5:5" ht="15.75" customHeight="1">
      <c r="E789" s="259"/>
    </row>
    <row r="790" spans="5:5" ht="15.75" customHeight="1">
      <c r="E790" s="259"/>
    </row>
    <row r="791" spans="5:5" ht="15.75" customHeight="1">
      <c r="E791" s="259"/>
    </row>
    <row r="792" spans="5:5" ht="15.75" customHeight="1">
      <c r="E792" s="259"/>
    </row>
    <row r="793" spans="5:5" ht="15.75" customHeight="1">
      <c r="E793" s="259"/>
    </row>
    <row r="794" spans="5:5" ht="15.75" customHeight="1">
      <c r="E794" s="259"/>
    </row>
    <row r="795" spans="5:5" ht="15.75" customHeight="1">
      <c r="E795" s="259"/>
    </row>
    <row r="796" spans="5:5" ht="15.75" customHeight="1">
      <c r="E796" s="259"/>
    </row>
    <row r="797" spans="5:5" ht="15.75" customHeight="1">
      <c r="E797" s="259"/>
    </row>
    <row r="798" spans="5:5" ht="15.75" customHeight="1">
      <c r="E798" s="259"/>
    </row>
    <row r="799" spans="5:5" ht="15.75" customHeight="1">
      <c r="E799" s="259"/>
    </row>
    <row r="800" spans="5:5" ht="15.75" customHeight="1">
      <c r="E800" s="259"/>
    </row>
    <row r="801" spans="5:5" ht="15.75" customHeight="1">
      <c r="E801" s="259"/>
    </row>
    <row r="802" spans="5:5" ht="15.75" customHeight="1">
      <c r="E802" s="259"/>
    </row>
    <row r="803" spans="5:5" ht="15.75" customHeight="1">
      <c r="E803" s="259"/>
    </row>
    <row r="804" spans="5:5" ht="15.75" customHeight="1">
      <c r="E804" s="259"/>
    </row>
    <row r="805" spans="5:5" ht="15.75" customHeight="1">
      <c r="E805" s="259"/>
    </row>
    <row r="806" spans="5:5" ht="15.75" customHeight="1">
      <c r="E806" s="259"/>
    </row>
    <row r="807" spans="5:5" ht="15.75" customHeight="1">
      <c r="E807" s="259"/>
    </row>
    <row r="808" spans="5:5" ht="15.75" customHeight="1">
      <c r="E808" s="259"/>
    </row>
    <row r="809" spans="5:5" ht="15.75" customHeight="1">
      <c r="E809" s="259"/>
    </row>
    <row r="810" spans="5:5" ht="15.75" customHeight="1">
      <c r="E810" s="259"/>
    </row>
    <row r="811" spans="5:5" ht="15.75" customHeight="1">
      <c r="E811" s="259"/>
    </row>
    <row r="812" spans="5:5" ht="15.75" customHeight="1">
      <c r="E812" s="259"/>
    </row>
    <row r="813" spans="5:5" ht="15.75" customHeight="1">
      <c r="E813" s="259"/>
    </row>
    <row r="814" spans="5:5" ht="15.75" customHeight="1">
      <c r="E814" s="259"/>
    </row>
    <row r="815" spans="5:5" ht="15.75" customHeight="1">
      <c r="E815" s="259"/>
    </row>
    <row r="816" spans="5:5" ht="15.75" customHeight="1">
      <c r="E816" s="259"/>
    </row>
    <row r="817" spans="5:5" ht="15.75" customHeight="1">
      <c r="E817" s="259"/>
    </row>
    <row r="818" spans="5:5" ht="15.75" customHeight="1">
      <c r="E818" s="259"/>
    </row>
    <row r="819" spans="5:5" ht="15.75" customHeight="1">
      <c r="E819" s="259"/>
    </row>
    <row r="820" spans="5:5" ht="15.75" customHeight="1">
      <c r="E820" s="259"/>
    </row>
    <row r="821" spans="5:5" ht="15.75" customHeight="1">
      <c r="E821" s="259"/>
    </row>
    <row r="822" spans="5:5" ht="15.75" customHeight="1">
      <c r="E822" s="259"/>
    </row>
    <row r="823" spans="5:5" ht="15.75" customHeight="1">
      <c r="E823" s="259"/>
    </row>
    <row r="824" spans="5:5" ht="15.75" customHeight="1">
      <c r="E824" s="259"/>
    </row>
    <row r="825" spans="5:5" ht="15.75" customHeight="1">
      <c r="E825" s="259"/>
    </row>
    <row r="826" spans="5:5" ht="15.75" customHeight="1">
      <c r="E826" s="259"/>
    </row>
    <row r="827" spans="5:5" ht="15.75" customHeight="1">
      <c r="E827" s="259"/>
    </row>
    <row r="828" spans="5:5" ht="15.75" customHeight="1">
      <c r="E828" s="259"/>
    </row>
    <row r="829" spans="5:5" ht="15.75" customHeight="1">
      <c r="E829" s="259"/>
    </row>
    <row r="830" spans="5:5" ht="15.75" customHeight="1">
      <c r="E830" s="259"/>
    </row>
    <row r="831" spans="5:5" ht="15.75" customHeight="1">
      <c r="E831" s="259"/>
    </row>
    <row r="832" spans="5:5" ht="15.75" customHeight="1">
      <c r="E832" s="259"/>
    </row>
    <row r="833" spans="5:5" ht="15.75" customHeight="1">
      <c r="E833" s="259"/>
    </row>
    <row r="834" spans="5:5" ht="15.75" customHeight="1">
      <c r="E834" s="259"/>
    </row>
    <row r="835" spans="5:5" ht="15.75" customHeight="1">
      <c r="E835" s="259"/>
    </row>
    <row r="836" spans="5:5" ht="15.75" customHeight="1">
      <c r="E836" s="259"/>
    </row>
    <row r="837" spans="5:5" ht="15.75" customHeight="1">
      <c r="E837" s="259"/>
    </row>
    <row r="838" spans="5:5" ht="15.75" customHeight="1">
      <c r="E838" s="259"/>
    </row>
    <row r="839" spans="5:5" ht="15.75" customHeight="1">
      <c r="E839" s="259"/>
    </row>
    <row r="840" spans="5:5" ht="15.75" customHeight="1">
      <c r="E840" s="259"/>
    </row>
    <row r="841" spans="5:5" ht="15.75" customHeight="1">
      <c r="E841" s="259"/>
    </row>
    <row r="842" spans="5:5" ht="15.75" customHeight="1">
      <c r="E842" s="259"/>
    </row>
    <row r="843" spans="5:5" ht="15.75" customHeight="1">
      <c r="E843" s="259"/>
    </row>
    <row r="844" spans="5:5" ht="15.75" customHeight="1">
      <c r="E844" s="259"/>
    </row>
    <row r="845" spans="5:5" ht="15.75" customHeight="1">
      <c r="E845" s="259"/>
    </row>
    <row r="846" spans="5:5" ht="15.75" customHeight="1">
      <c r="E846" s="259"/>
    </row>
    <row r="847" spans="5:5" ht="15.75" customHeight="1">
      <c r="E847" s="259"/>
    </row>
    <row r="848" spans="5:5" ht="15.75" customHeight="1">
      <c r="E848" s="259"/>
    </row>
    <row r="849" spans="5:5" ht="15.75" customHeight="1">
      <c r="E849" s="259"/>
    </row>
    <row r="850" spans="5:5" ht="15.75" customHeight="1">
      <c r="E850" s="259"/>
    </row>
    <row r="851" spans="5:5" ht="15.75" customHeight="1">
      <c r="E851" s="259"/>
    </row>
    <row r="852" spans="5:5" ht="15.75" customHeight="1">
      <c r="E852" s="259"/>
    </row>
    <row r="853" spans="5:5" ht="15.75" customHeight="1">
      <c r="E853" s="259"/>
    </row>
    <row r="854" spans="5:5" ht="15.75" customHeight="1">
      <c r="E854" s="259"/>
    </row>
    <row r="855" spans="5:5" ht="15.75" customHeight="1">
      <c r="E855" s="259"/>
    </row>
    <row r="856" spans="5:5" ht="15.75" customHeight="1">
      <c r="E856" s="259"/>
    </row>
    <row r="857" spans="5:5" ht="15.75" customHeight="1">
      <c r="E857" s="259"/>
    </row>
    <row r="858" spans="5:5" ht="15.75" customHeight="1">
      <c r="E858" s="259"/>
    </row>
    <row r="859" spans="5:5" ht="15.75" customHeight="1">
      <c r="E859" s="259"/>
    </row>
    <row r="860" spans="5:5" ht="15.75" customHeight="1">
      <c r="E860" s="259"/>
    </row>
    <row r="861" spans="5:5" ht="15.75" customHeight="1">
      <c r="E861" s="259"/>
    </row>
    <row r="862" spans="5:5" ht="15.75" customHeight="1">
      <c r="E862" s="259"/>
    </row>
    <row r="863" spans="5:5" ht="15.75" customHeight="1">
      <c r="E863" s="259"/>
    </row>
    <row r="864" spans="5:5" ht="15.75" customHeight="1">
      <c r="E864" s="259"/>
    </row>
    <row r="865" spans="5:5" ht="15.75" customHeight="1">
      <c r="E865" s="259"/>
    </row>
    <row r="866" spans="5:5" ht="15.75" customHeight="1">
      <c r="E866" s="259"/>
    </row>
    <row r="867" spans="5:5" ht="15.75" customHeight="1">
      <c r="E867" s="259"/>
    </row>
    <row r="868" spans="5:5" ht="15.75" customHeight="1">
      <c r="E868" s="259"/>
    </row>
    <row r="869" spans="5:5" ht="15.75" customHeight="1">
      <c r="E869" s="259"/>
    </row>
    <row r="870" spans="5:5" ht="15.75" customHeight="1">
      <c r="E870" s="259"/>
    </row>
    <row r="871" spans="5:5" ht="15.75" customHeight="1">
      <c r="E871" s="259"/>
    </row>
    <row r="872" spans="5:5" ht="15.75" customHeight="1">
      <c r="E872" s="259"/>
    </row>
    <row r="873" spans="5:5" ht="15.75" customHeight="1">
      <c r="E873" s="259"/>
    </row>
    <row r="874" spans="5:5" ht="15.75" customHeight="1">
      <c r="E874" s="259"/>
    </row>
    <row r="875" spans="5:5" ht="15.75" customHeight="1">
      <c r="E875" s="259"/>
    </row>
    <row r="876" spans="5:5" ht="15.75" customHeight="1">
      <c r="E876" s="259"/>
    </row>
    <row r="877" spans="5:5" ht="15.75" customHeight="1">
      <c r="E877" s="259"/>
    </row>
    <row r="878" spans="5:5" ht="15.75" customHeight="1">
      <c r="E878" s="259"/>
    </row>
    <row r="879" spans="5:5" ht="15.75" customHeight="1">
      <c r="E879" s="259"/>
    </row>
    <row r="880" spans="5:5" ht="15.75" customHeight="1">
      <c r="E880" s="259"/>
    </row>
    <row r="881" spans="5:5" ht="15.75" customHeight="1">
      <c r="E881" s="259"/>
    </row>
    <row r="882" spans="5:5" ht="15.75" customHeight="1">
      <c r="E882" s="259"/>
    </row>
    <row r="883" spans="5:5" ht="15.75" customHeight="1">
      <c r="E883" s="259"/>
    </row>
    <row r="884" spans="5:5" ht="15.75" customHeight="1">
      <c r="E884" s="259"/>
    </row>
    <row r="885" spans="5:5" ht="15.75" customHeight="1">
      <c r="E885" s="259"/>
    </row>
    <row r="886" spans="5:5" ht="15.75" customHeight="1">
      <c r="E886" s="259"/>
    </row>
    <row r="887" spans="5:5" ht="15.75" customHeight="1">
      <c r="E887" s="259"/>
    </row>
    <row r="888" spans="5:5" ht="15.75" customHeight="1">
      <c r="E888" s="259"/>
    </row>
    <row r="889" spans="5:5" ht="15.75" customHeight="1">
      <c r="E889" s="259"/>
    </row>
    <row r="890" spans="5:5" ht="15.75" customHeight="1">
      <c r="E890" s="259"/>
    </row>
    <row r="891" spans="5:5" ht="15.75" customHeight="1">
      <c r="E891" s="259"/>
    </row>
    <row r="892" spans="5:5" ht="15.75" customHeight="1">
      <c r="E892" s="259"/>
    </row>
    <row r="893" spans="5:5" ht="15.75" customHeight="1">
      <c r="E893" s="259"/>
    </row>
    <row r="894" spans="5:5" ht="15.75" customHeight="1">
      <c r="E894" s="259"/>
    </row>
    <row r="895" spans="5:5" ht="15.75" customHeight="1">
      <c r="E895" s="259"/>
    </row>
    <row r="896" spans="5:5" ht="15.75" customHeight="1">
      <c r="E896" s="259"/>
    </row>
    <row r="897" spans="5:5" ht="15.75" customHeight="1">
      <c r="E897" s="259"/>
    </row>
    <row r="898" spans="5:5" ht="15.75" customHeight="1">
      <c r="E898" s="259"/>
    </row>
    <row r="899" spans="5:5" ht="15.75" customHeight="1">
      <c r="E899" s="259"/>
    </row>
    <row r="900" spans="5:5" ht="15.75" customHeight="1">
      <c r="E900" s="259"/>
    </row>
    <row r="901" spans="5:5" ht="15.75" customHeight="1">
      <c r="E901" s="259"/>
    </row>
    <row r="902" spans="5:5" ht="15.75" customHeight="1">
      <c r="E902" s="259"/>
    </row>
    <row r="903" spans="5:5" ht="15.75" customHeight="1">
      <c r="E903" s="259"/>
    </row>
    <row r="904" spans="5:5" ht="15.75" customHeight="1">
      <c r="E904" s="259"/>
    </row>
    <row r="905" spans="5:5" ht="15.75" customHeight="1">
      <c r="E905" s="259"/>
    </row>
    <row r="906" spans="5:5" ht="15.75" customHeight="1">
      <c r="E906" s="259"/>
    </row>
    <row r="907" spans="5:5" ht="15.75" customHeight="1">
      <c r="E907" s="259"/>
    </row>
    <row r="908" spans="5:5" ht="15.75" customHeight="1">
      <c r="E908" s="259"/>
    </row>
    <row r="909" spans="5:5" ht="15.75" customHeight="1">
      <c r="E909" s="259"/>
    </row>
    <row r="910" spans="5:5" ht="15.75" customHeight="1">
      <c r="E910" s="259"/>
    </row>
    <row r="911" spans="5:5" ht="15.75" customHeight="1">
      <c r="E911" s="259"/>
    </row>
    <row r="912" spans="5:5" ht="15.75" customHeight="1">
      <c r="E912" s="259"/>
    </row>
    <row r="913" spans="5:5" ht="15.75" customHeight="1">
      <c r="E913" s="259"/>
    </row>
    <row r="914" spans="5:5" ht="15.75" customHeight="1">
      <c r="E914" s="259"/>
    </row>
    <row r="915" spans="5:5" ht="15.75" customHeight="1">
      <c r="E915" s="259"/>
    </row>
    <row r="916" spans="5:5" ht="15.75" customHeight="1">
      <c r="E916" s="259"/>
    </row>
    <row r="917" spans="5:5" ht="15.75" customHeight="1">
      <c r="E917" s="259"/>
    </row>
    <row r="918" spans="5:5" ht="15.75" customHeight="1">
      <c r="E918" s="259"/>
    </row>
    <row r="919" spans="5:5" ht="15.75" customHeight="1">
      <c r="E919" s="259"/>
    </row>
    <row r="920" spans="5:5" ht="15.75" customHeight="1">
      <c r="E920" s="259"/>
    </row>
    <row r="921" spans="5:5" ht="15.75" customHeight="1">
      <c r="E921" s="259"/>
    </row>
    <row r="922" spans="5:5" ht="15.75" customHeight="1">
      <c r="E922" s="259"/>
    </row>
    <row r="923" spans="5:5" ht="15.75" customHeight="1">
      <c r="E923" s="259"/>
    </row>
    <row r="924" spans="5:5" ht="15.75" customHeight="1">
      <c r="E924" s="259"/>
    </row>
    <row r="925" spans="5:5" ht="15.75" customHeight="1">
      <c r="E925" s="259"/>
    </row>
    <row r="926" spans="5:5" ht="15.75" customHeight="1">
      <c r="E926" s="259"/>
    </row>
    <row r="927" spans="5:5" ht="15.75" customHeight="1">
      <c r="E927" s="259"/>
    </row>
    <row r="928" spans="5:5" ht="15.75" customHeight="1">
      <c r="E928" s="259"/>
    </row>
    <row r="929" spans="5:5" ht="15.75" customHeight="1">
      <c r="E929" s="259"/>
    </row>
    <row r="930" spans="5:5" ht="15.75" customHeight="1">
      <c r="E930" s="259"/>
    </row>
    <row r="931" spans="5:5" ht="15.75" customHeight="1">
      <c r="E931" s="259"/>
    </row>
    <row r="932" spans="5:5" ht="15.75" customHeight="1">
      <c r="E932" s="259"/>
    </row>
    <row r="933" spans="5:5" ht="15.75" customHeight="1">
      <c r="E933" s="259"/>
    </row>
    <row r="934" spans="5:5" ht="15.75" customHeight="1">
      <c r="E934" s="259"/>
    </row>
    <row r="935" spans="5:5" ht="15.75" customHeight="1">
      <c r="E935" s="259"/>
    </row>
    <row r="936" spans="5:5" ht="15.75" customHeight="1">
      <c r="E936" s="259"/>
    </row>
    <row r="937" spans="5:5" ht="15.75" customHeight="1">
      <c r="E937" s="259"/>
    </row>
    <row r="938" spans="5:5" ht="15.75" customHeight="1">
      <c r="E938" s="259"/>
    </row>
    <row r="939" spans="5:5" ht="15.75" customHeight="1">
      <c r="E939" s="259"/>
    </row>
    <row r="940" spans="5:5" ht="15.75" customHeight="1">
      <c r="E940" s="259"/>
    </row>
    <row r="941" spans="5:5" ht="15.75" customHeight="1">
      <c r="E941" s="259"/>
    </row>
    <row r="942" spans="5:5" ht="15.75" customHeight="1">
      <c r="E942" s="259"/>
    </row>
    <row r="943" spans="5:5" ht="15.75" customHeight="1">
      <c r="E943" s="259"/>
    </row>
    <row r="944" spans="5:5" ht="15.75" customHeight="1">
      <c r="E944" s="259"/>
    </row>
    <row r="945" spans="5:5" ht="15.75" customHeight="1">
      <c r="E945" s="259"/>
    </row>
    <row r="946" spans="5:5" ht="15.75" customHeight="1">
      <c r="E946" s="259"/>
    </row>
    <row r="947" spans="5:5" ht="15.75" customHeight="1">
      <c r="E947" s="259"/>
    </row>
    <row r="948" spans="5:5" ht="15.75" customHeight="1">
      <c r="E948" s="259"/>
    </row>
    <row r="949" spans="5:5" ht="15.75" customHeight="1">
      <c r="E949" s="259"/>
    </row>
    <row r="950" spans="5:5" ht="15.75" customHeight="1">
      <c r="E950" s="259"/>
    </row>
    <row r="951" spans="5:5" ht="15.75" customHeight="1">
      <c r="E951" s="259"/>
    </row>
    <row r="952" spans="5:5" ht="15.75" customHeight="1">
      <c r="E952" s="259"/>
    </row>
    <row r="953" spans="5:5" ht="15.75" customHeight="1">
      <c r="E953" s="259"/>
    </row>
    <row r="954" spans="5:5" ht="15.75" customHeight="1">
      <c r="E954" s="259"/>
    </row>
    <row r="955" spans="5:5" ht="15.75" customHeight="1">
      <c r="E955" s="259"/>
    </row>
    <row r="956" spans="5:5" ht="15.75" customHeight="1">
      <c r="E956" s="259"/>
    </row>
    <row r="957" spans="5:5" ht="15.75" customHeight="1">
      <c r="E957" s="259"/>
    </row>
    <row r="958" spans="5:5" ht="15.75" customHeight="1">
      <c r="E958" s="259"/>
    </row>
    <row r="959" spans="5:5" ht="15.75" customHeight="1">
      <c r="E959" s="259"/>
    </row>
    <row r="960" spans="5:5" ht="15.75" customHeight="1">
      <c r="E960" s="259"/>
    </row>
    <row r="961" spans="5:5" ht="15.75" customHeight="1">
      <c r="E961" s="259"/>
    </row>
    <row r="962" spans="5:5" ht="15.75" customHeight="1">
      <c r="E962" s="259"/>
    </row>
    <row r="963" spans="5:5" ht="15.75" customHeight="1">
      <c r="E963" s="259"/>
    </row>
    <row r="964" spans="5:5" ht="15.75" customHeight="1">
      <c r="E964" s="259"/>
    </row>
    <row r="965" spans="5:5" ht="15.75" customHeight="1">
      <c r="E965" s="259"/>
    </row>
    <row r="966" spans="5:5" ht="15.75" customHeight="1">
      <c r="E966" s="259"/>
    </row>
    <row r="967" spans="5:5" ht="15.75" customHeight="1">
      <c r="E967" s="259"/>
    </row>
    <row r="968" spans="5:5" ht="15.75" customHeight="1">
      <c r="E968" s="259"/>
    </row>
    <row r="969" spans="5:5" ht="15.75" customHeight="1">
      <c r="E969" s="259"/>
    </row>
    <row r="970" spans="5:5" ht="15.75" customHeight="1">
      <c r="E970" s="259"/>
    </row>
    <row r="971" spans="5:5" ht="15.75" customHeight="1">
      <c r="E971" s="259"/>
    </row>
    <row r="972" spans="5:5" ht="15.75" customHeight="1">
      <c r="E972" s="259"/>
    </row>
    <row r="973" spans="5:5" ht="15.75" customHeight="1">
      <c r="E973" s="259"/>
    </row>
    <row r="974" spans="5:5" ht="15.75" customHeight="1">
      <c r="E974" s="259"/>
    </row>
    <row r="975" spans="5:5" ht="15.75" customHeight="1">
      <c r="E975" s="259"/>
    </row>
    <row r="976" spans="5:5" ht="15.75" customHeight="1">
      <c r="E976" s="259"/>
    </row>
    <row r="977" spans="5:5" ht="15.75" customHeight="1">
      <c r="E977" s="259"/>
    </row>
    <row r="978" spans="5:5" ht="15.75" customHeight="1">
      <c r="E978" s="259"/>
    </row>
    <row r="979" spans="5:5" ht="15.75" customHeight="1">
      <c r="E979" s="259"/>
    </row>
    <row r="980" spans="5:5" ht="15.75" customHeight="1">
      <c r="E980" s="259"/>
    </row>
    <row r="981" spans="5:5" ht="15.75" customHeight="1">
      <c r="E981" s="259"/>
    </row>
    <row r="982" spans="5:5" ht="15.75" customHeight="1">
      <c r="E982" s="259"/>
    </row>
    <row r="983" spans="5:5" ht="15.75" customHeight="1">
      <c r="E983" s="259"/>
    </row>
    <row r="984" spans="5:5" ht="15.75" customHeight="1">
      <c r="E984" s="259"/>
    </row>
    <row r="985" spans="5:5" ht="15.75" customHeight="1">
      <c r="E985" s="259"/>
    </row>
    <row r="986" spans="5:5" ht="15.75" customHeight="1">
      <c r="E986" s="259"/>
    </row>
    <row r="987" spans="5:5" ht="15.75" customHeight="1">
      <c r="E987" s="259"/>
    </row>
    <row r="988" spans="5:5" ht="15.75" customHeight="1">
      <c r="E988" s="259"/>
    </row>
    <row r="989" spans="5:5" ht="15.75" customHeight="1">
      <c r="E989" s="259"/>
    </row>
    <row r="990" spans="5:5" ht="15.75" customHeight="1">
      <c r="E990" s="259"/>
    </row>
    <row r="991" spans="5:5" ht="15.75" customHeight="1">
      <c r="E991" s="259"/>
    </row>
    <row r="992" spans="5:5" ht="15.75" customHeight="1">
      <c r="E992" s="259"/>
    </row>
    <row r="993" spans="5:5" ht="15.75" customHeight="1">
      <c r="E993" s="259"/>
    </row>
    <row r="994" spans="5:5" ht="15.75" customHeight="1">
      <c r="E994" s="259"/>
    </row>
    <row r="995" spans="5:5" ht="15.75" customHeight="1">
      <c r="E995" s="259"/>
    </row>
    <row r="996" spans="5:5" ht="15.75" customHeight="1">
      <c r="E996" s="259"/>
    </row>
    <row r="997" spans="5:5" ht="15.75" customHeight="1">
      <c r="E997" s="259"/>
    </row>
    <row r="998" spans="5:5" ht="15.75" customHeight="1">
      <c r="E998" s="259"/>
    </row>
    <row r="999" spans="5:5" ht="15.75" customHeight="1">
      <c r="E999" s="259"/>
    </row>
    <row r="1000" spans="5:5" ht="15.75" customHeight="1">
      <c r="E1000" s="259"/>
    </row>
  </sheetData>
  <mergeCells count="431">
    <mergeCell ref="A7:B7"/>
    <mergeCell ref="A8:C8"/>
    <mergeCell ref="A9:C9"/>
    <mergeCell ref="A10:C10"/>
    <mergeCell ref="A11:C11"/>
    <mergeCell ref="D4:D5"/>
    <mergeCell ref="E4:E5"/>
    <mergeCell ref="D8:E9"/>
    <mergeCell ref="D10:E10"/>
    <mergeCell ref="D11:E11"/>
    <mergeCell ref="A1:A5"/>
    <mergeCell ref="B1:C1"/>
    <mergeCell ref="D1:E1"/>
    <mergeCell ref="B2:C2"/>
    <mergeCell ref="D2:D3"/>
    <mergeCell ref="E2:E3"/>
    <mergeCell ref="B3:C3"/>
    <mergeCell ref="B5:C5"/>
    <mergeCell ref="A6:B6"/>
    <mergeCell ref="D12:E12"/>
    <mergeCell ref="D13:E13"/>
    <mergeCell ref="A12:C12"/>
    <mergeCell ref="A13:C13"/>
    <mergeCell ref="A14:C14"/>
    <mergeCell ref="A15:C15"/>
    <mergeCell ref="A16:C16"/>
    <mergeCell ref="A17:C17"/>
    <mergeCell ref="A18:C18"/>
    <mergeCell ref="D14:E14"/>
    <mergeCell ref="D15:E15"/>
    <mergeCell ref="D16:E16"/>
    <mergeCell ref="D17:E17"/>
    <mergeCell ref="D18:E18"/>
    <mergeCell ref="D29:E29"/>
    <mergeCell ref="D30:E30"/>
    <mergeCell ref="D22:E22"/>
    <mergeCell ref="D23:E23"/>
    <mergeCell ref="D24:E24"/>
    <mergeCell ref="D25:E25"/>
    <mergeCell ref="D26:E26"/>
    <mergeCell ref="D27:E27"/>
    <mergeCell ref="D28:E28"/>
    <mergeCell ref="D19:E19"/>
    <mergeCell ref="D20:E20"/>
    <mergeCell ref="A19:C19"/>
    <mergeCell ref="A20:C20"/>
    <mergeCell ref="A21:C21"/>
    <mergeCell ref="A22:C22"/>
    <mergeCell ref="A23:C23"/>
    <mergeCell ref="A24:C24"/>
    <mergeCell ref="A25:C25"/>
    <mergeCell ref="A26:C26"/>
    <mergeCell ref="A27:C27"/>
    <mergeCell ref="A28:C28"/>
    <mergeCell ref="A29:C29"/>
    <mergeCell ref="A30:C30"/>
    <mergeCell ref="A31:C31"/>
    <mergeCell ref="D31:E31"/>
    <mergeCell ref="A53:C53"/>
    <mergeCell ref="D53:E53"/>
    <mergeCell ref="D43:E43"/>
    <mergeCell ref="A44:C44"/>
    <mergeCell ref="D44:E44"/>
    <mergeCell ref="A45:C45"/>
    <mergeCell ref="D45:E45"/>
    <mergeCell ref="A46:C46"/>
    <mergeCell ref="D46:E46"/>
    <mergeCell ref="A47:C47"/>
    <mergeCell ref="D47:E47"/>
    <mergeCell ref="A48:C48"/>
    <mergeCell ref="D48:E48"/>
    <mergeCell ref="D49:E49"/>
    <mergeCell ref="A49:C49"/>
    <mergeCell ref="A50:C50"/>
    <mergeCell ref="D50:E50"/>
    <mergeCell ref="A69:C69"/>
    <mergeCell ref="D69:E69"/>
    <mergeCell ref="D70:E70"/>
    <mergeCell ref="A70:C70"/>
    <mergeCell ref="A71:C71"/>
    <mergeCell ref="D71:E71"/>
    <mergeCell ref="A64:C64"/>
    <mergeCell ref="D64:E64"/>
    <mergeCell ref="A65:C65"/>
    <mergeCell ref="D65:E65"/>
    <mergeCell ref="A66:C66"/>
    <mergeCell ref="D66:E66"/>
    <mergeCell ref="A67:C67"/>
    <mergeCell ref="D67:E67"/>
    <mergeCell ref="A68:C68"/>
    <mergeCell ref="D68:E68"/>
    <mergeCell ref="A39:C39"/>
    <mergeCell ref="D39:E39"/>
    <mergeCell ref="A40:C40"/>
    <mergeCell ref="D40:E40"/>
    <mergeCell ref="A41:C41"/>
    <mergeCell ref="D41:E41"/>
    <mergeCell ref="A52:C52"/>
    <mergeCell ref="D52:E52"/>
    <mergeCell ref="D61:E61"/>
    <mergeCell ref="D57:E57"/>
    <mergeCell ref="A58:C58"/>
    <mergeCell ref="D58:E58"/>
    <mergeCell ref="D42:E42"/>
    <mergeCell ref="A42:C42"/>
    <mergeCell ref="A43:C43"/>
    <mergeCell ref="A72:C72"/>
    <mergeCell ref="D72:E72"/>
    <mergeCell ref="D73:E73"/>
    <mergeCell ref="A32:C32"/>
    <mergeCell ref="D32:E32"/>
    <mergeCell ref="A33:C33"/>
    <mergeCell ref="D33:E33"/>
    <mergeCell ref="A34:C34"/>
    <mergeCell ref="D34:E34"/>
    <mergeCell ref="D35:E35"/>
    <mergeCell ref="A35:C35"/>
    <mergeCell ref="A36:C36"/>
    <mergeCell ref="D36:E36"/>
    <mergeCell ref="A59:C59"/>
    <mergeCell ref="D59:E59"/>
    <mergeCell ref="A60:C60"/>
    <mergeCell ref="D60:E60"/>
    <mergeCell ref="A61:C61"/>
    <mergeCell ref="A51:C51"/>
    <mergeCell ref="D51:E51"/>
    <mergeCell ref="A37:C37"/>
    <mergeCell ref="D37:E37"/>
    <mergeCell ref="A38:C38"/>
    <mergeCell ref="D38:E38"/>
    <mergeCell ref="A62:C62"/>
    <mergeCell ref="D62:E62"/>
    <mergeCell ref="D63:E63"/>
    <mergeCell ref="A63:C63"/>
    <mergeCell ref="A54:C54"/>
    <mergeCell ref="D54:E54"/>
    <mergeCell ref="A55:C55"/>
    <mergeCell ref="D55:E55"/>
    <mergeCell ref="D56:E56"/>
    <mergeCell ref="A56:C56"/>
    <mergeCell ref="A57:C57"/>
    <mergeCell ref="A81:B81"/>
    <mergeCell ref="A82:B82"/>
    <mergeCell ref="A74:B74"/>
    <mergeCell ref="A75:B75"/>
    <mergeCell ref="D75:E75"/>
    <mergeCell ref="B76:C76"/>
    <mergeCell ref="D76:E76"/>
    <mergeCell ref="B77:C77"/>
    <mergeCell ref="E79:E80"/>
    <mergeCell ref="C81:E81"/>
    <mergeCell ref="C82:E82"/>
    <mergeCell ref="D77:D78"/>
    <mergeCell ref="E77:E78"/>
    <mergeCell ref="B78:C78"/>
    <mergeCell ref="D79:D80"/>
    <mergeCell ref="B80:C80"/>
    <mergeCell ref="A76:A80"/>
    <mergeCell ref="D74:E74"/>
    <mergeCell ref="A83:C83"/>
    <mergeCell ref="D83:E83"/>
    <mergeCell ref="A84:C84"/>
    <mergeCell ref="D84:E84"/>
    <mergeCell ref="D85:E85"/>
    <mergeCell ref="A85:C85"/>
    <mergeCell ref="A86:C86"/>
    <mergeCell ref="D86:E86"/>
    <mergeCell ref="A87:C87"/>
    <mergeCell ref="D87:E87"/>
    <mergeCell ref="A88:C88"/>
    <mergeCell ref="D88:E88"/>
    <mergeCell ref="A89:C89"/>
    <mergeCell ref="D89:E89"/>
    <mergeCell ref="A90:C90"/>
    <mergeCell ref="D90:E90"/>
    <mergeCell ref="A91:C91"/>
    <mergeCell ref="D91:E91"/>
    <mergeCell ref="D92:E92"/>
    <mergeCell ref="A92:C92"/>
    <mergeCell ref="A93:C93"/>
    <mergeCell ref="D93:E93"/>
    <mergeCell ref="A94:C94"/>
    <mergeCell ref="D94:E94"/>
    <mergeCell ref="A95:C95"/>
    <mergeCell ref="D95:E95"/>
    <mergeCell ref="A96:C96"/>
    <mergeCell ref="D96:E96"/>
    <mergeCell ref="A97:C97"/>
    <mergeCell ref="D97:E97"/>
    <mergeCell ref="A98:C98"/>
    <mergeCell ref="D98:E98"/>
    <mergeCell ref="D99:E99"/>
    <mergeCell ref="A99:C99"/>
    <mergeCell ref="A100:C100"/>
    <mergeCell ref="D100:E100"/>
    <mergeCell ref="A101:C101"/>
    <mergeCell ref="D101:E101"/>
    <mergeCell ref="A102:C102"/>
    <mergeCell ref="D102:E102"/>
    <mergeCell ref="A103:C103"/>
    <mergeCell ref="D103:E103"/>
    <mergeCell ref="A104:C104"/>
    <mergeCell ref="D104:E104"/>
    <mergeCell ref="A105:C105"/>
    <mergeCell ref="D105:E105"/>
    <mergeCell ref="D106:E106"/>
    <mergeCell ref="A106:C106"/>
    <mergeCell ref="A107:C107"/>
    <mergeCell ref="D107:E107"/>
    <mergeCell ref="A108:C108"/>
    <mergeCell ref="D108:E108"/>
    <mergeCell ref="A109:C109"/>
    <mergeCell ref="D109:E109"/>
    <mergeCell ref="A110:C110"/>
    <mergeCell ref="D110:E110"/>
    <mergeCell ref="A111:C111"/>
    <mergeCell ref="D111:E111"/>
    <mergeCell ref="A112:C112"/>
    <mergeCell ref="D112:E112"/>
    <mergeCell ref="D113:E113"/>
    <mergeCell ref="A113:C113"/>
    <mergeCell ref="A114:C114"/>
    <mergeCell ref="D114:E114"/>
    <mergeCell ref="A115:C115"/>
    <mergeCell ref="D115:E115"/>
    <mergeCell ref="A116:C116"/>
    <mergeCell ref="D116:E116"/>
    <mergeCell ref="B162:C162"/>
    <mergeCell ref="A117:C117"/>
    <mergeCell ref="D117:E117"/>
    <mergeCell ref="A118:C118"/>
    <mergeCell ref="D118:E118"/>
    <mergeCell ref="A119:C119"/>
    <mergeCell ref="D119:E119"/>
    <mergeCell ref="D120:E120"/>
    <mergeCell ref="A120:C120"/>
    <mergeCell ref="A121:C121"/>
    <mergeCell ref="D121:E121"/>
    <mergeCell ref="A122:C122"/>
    <mergeCell ref="D122:E122"/>
    <mergeCell ref="A123:C123"/>
    <mergeCell ref="D123:E123"/>
    <mergeCell ref="A124:C124"/>
    <mergeCell ref="B163:C163"/>
    <mergeCell ref="D163:D164"/>
    <mergeCell ref="E163:E164"/>
    <mergeCell ref="A159:B159"/>
    <mergeCell ref="A160:A164"/>
    <mergeCell ref="B160:C160"/>
    <mergeCell ref="D160:E160"/>
    <mergeCell ref="B161:C161"/>
    <mergeCell ref="D161:D162"/>
    <mergeCell ref="E161:E162"/>
    <mergeCell ref="B164:C164"/>
    <mergeCell ref="D159:E159"/>
    <mergeCell ref="A165:B165"/>
    <mergeCell ref="C165:E165"/>
    <mergeCell ref="A166:B166"/>
    <mergeCell ref="C166:E166"/>
    <mergeCell ref="A168:C168"/>
    <mergeCell ref="D168:E168"/>
    <mergeCell ref="A169:C169"/>
    <mergeCell ref="D169:E169"/>
    <mergeCell ref="A170:C170"/>
    <mergeCell ref="D170:E170"/>
    <mergeCell ref="A171:C171"/>
    <mergeCell ref="D171:E171"/>
    <mergeCell ref="D172:E172"/>
    <mergeCell ref="A172:C172"/>
    <mergeCell ref="A175:C175"/>
    <mergeCell ref="D175:E175"/>
    <mergeCell ref="A176:C176"/>
    <mergeCell ref="D176:E176"/>
    <mergeCell ref="A177:C177"/>
    <mergeCell ref="D177:E177"/>
    <mergeCell ref="A204:C204"/>
    <mergeCell ref="D204:E204"/>
    <mergeCell ref="D205:E205"/>
    <mergeCell ref="A205:C205"/>
    <mergeCell ref="A208:C208"/>
    <mergeCell ref="A178:C178"/>
    <mergeCell ref="D178:E178"/>
    <mergeCell ref="A179:C179"/>
    <mergeCell ref="D179:E179"/>
    <mergeCell ref="A182:C182"/>
    <mergeCell ref="D182:E182"/>
    <mergeCell ref="D183:E183"/>
    <mergeCell ref="A183:C183"/>
    <mergeCell ref="A184:C184"/>
    <mergeCell ref="D184:E184"/>
    <mergeCell ref="A198:C198"/>
    <mergeCell ref="A200:C200"/>
    <mergeCell ref="D200:E200"/>
    <mergeCell ref="A201:C201"/>
    <mergeCell ref="D201:E201"/>
    <mergeCell ref="A202:C202"/>
    <mergeCell ref="D202:E202"/>
    <mergeCell ref="A203:C203"/>
    <mergeCell ref="D203:E203"/>
    <mergeCell ref="A194:C194"/>
    <mergeCell ref="D194:E194"/>
    <mergeCell ref="A195:C195"/>
    <mergeCell ref="D195:E195"/>
    <mergeCell ref="A197:C197"/>
    <mergeCell ref="D197:E197"/>
    <mergeCell ref="A185:C185"/>
    <mergeCell ref="D185:E185"/>
    <mergeCell ref="A186:C186"/>
    <mergeCell ref="D186:E186"/>
    <mergeCell ref="A189:C189"/>
    <mergeCell ref="D189:E189"/>
    <mergeCell ref="A190:C190"/>
    <mergeCell ref="D190:E190"/>
    <mergeCell ref="A191:C191"/>
    <mergeCell ref="D191:E191"/>
    <mergeCell ref="D192:E192"/>
    <mergeCell ref="A192:C192"/>
    <mergeCell ref="A193:C193"/>
    <mergeCell ref="D193:E193"/>
    <mergeCell ref="D208:E208"/>
    <mergeCell ref="A209:C209"/>
    <mergeCell ref="D209:E209"/>
    <mergeCell ref="A210:C210"/>
    <mergeCell ref="D210:E210"/>
    <mergeCell ref="A211:C211"/>
    <mergeCell ref="D211:E211"/>
    <mergeCell ref="A212:C212"/>
    <mergeCell ref="D212:E212"/>
    <mergeCell ref="A213:C213"/>
    <mergeCell ref="D213:E213"/>
    <mergeCell ref="D214:E214"/>
    <mergeCell ref="A223:C223"/>
    <mergeCell ref="D223:E223"/>
    <mergeCell ref="A225:E225"/>
    <mergeCell ref="A226:C226"/>
    <mergeCell ref="D226:E226"/>
    <mergeCell ref="A227:C227"/>
    <mergeCell ref="D227:E227"/>
    <mergeCell ref="D219:E219"/>
    <mergeCell ref="A219:C219"/>
    <mergeCell ref="A220:C220"/>
    <mergeCell ref="D220:E220"/>
    <mergeCell ref="A221:C221"/>
    <mergeCell ref="D221:E221"/>
    <mergeCell ref="A222:C222"/>
    <mergeCell ref="D222:E222"/>
    <mergeCell ref="A214:C214"/>
    <mergeCell ref="A216:C216"/>
    <mergeCell ref="A217:C217"/>
    <mergeCell ref="D217:E217"/>
    <mergeCell ref="A218:C218"/>
    <mergeCell ref="D218:E218"/>
    <mergeCell ref="D124:E124"/>
    <mergeCell ref="A125:C125"/>
    <mergeCell ref="D125:E125"/>
    <mergeCell ref="A126:C126"/>
    <mergeCell ref="D126:E126"/>
    <mergeCell ref="D127:E127"/>
    <mergeCell ref="A127:C127"/>
    <mergeCell ref="A128:C128"/>
    <mergeCell ref="D128:E128"/>
    <mergeCell ref="A129:C129"/>
    <mergeCell ref="D129:E129"/>
    <mergeCell ref="A130:C130"/>
    <mergeCell ref="D130:E130"/>
    <mergeCell ref="A131:C131"/>
    <mergeCell ref="D131:E131"/>
    <mergeCell ref="A132:C132"/>
    <mergeCell ref="D132:E132"/>
    <mergeCell ref="A133:C133"/>
    <mergeCell ref="D133:E133"/>
    <mergeCell ref="D134:E134"/>
    <mergeCell ref="A134:C134"/>
    <mergeCell ref="A135:C135"/>
    <mergeCell ref="D135:E135"/>
    <mergeCell ref="A136:C136"/>
    <mergeCell ref="D136:E136"/>
    <mergeCell ref="A137:C137"/>
    <mergeCell ref="D137:E137"/>
    <mergeCell ref="A138:C138"/>
    <mergeCell ref="D138:E138"/>
    <mergeCell ref="A139:C139"/>
    <mergeCell ref="D139:E139"/>
    <mergeCell ref="A140:C140"/>
    <mergeCell ref="D140:E140"/>
    <mergeCell ref="D141:E141"/>
    <mergeCell ref="A141:C141"/>
    <mergeCell ref="A142:C142"/>
    <mergeCell ref="D142:E142"/>
    <mergeCell ref="A143:C143"/>
    <mergeCell ref="D143:E143"/>
    <mergeCell ref="D150:E150"/>
    <mergeCell ref="A151:C151"/>
    <mergeCell ref="D151:E151"/>
    <mergeCell ref="A152:C152"/>
    <mergeCell ref="D152:E152"/>
    <mergeCell ref="A153:C153"/>
    <mergeCell ref="D153:E153"/>
    <mergeCell ref="A144:C144"/>
    <mergeCell ref="D144:E144"/>
    <mergeCell ref="A145:C145"/>
    <mergeCell ref="D145:E145"/>
    <mergeCell ref="A146:C146"/>
    <mergeCell ref="D146:E146"/>
    <mergeCell ref="A147:C147"/>
    <mergeCell ref="D147:E147"/>
    <mergeCell ref="D148:E148"/>
    <mergeCell ref="A148:C148"/>
    <mergeCell ref="A149:C149"/>
    <mergeCell ref="D149:E149"/>
    <mergeCell ref="A150:C150"/>
    <mergeCell ref="D231:E231"/>
    <mergeCell ref="D232:E232"/>
    <mergeCell ref="A233:B233"/>
    <mergeCell ref="D233:E233"/>
    <mergeCell ref="A228:C228"/>
    <mergeCell ref="D228:E228"/>
    <mergeCell ref="A229:C229"/>
    <mergeCell ref="D229:E229"/>
    <mergeCell ref="A230:C230"/>
    <mergeCell ref="D230:E230"/>
    <mergeCell ref="A232:B232"/>
    <mergeCell ref="A154:C154"/>
    <mergeCell ref="D154:E154"/>
    <mergeCell ref="D155:E155"/>
    <mergeCell ref="A155:C155"/>
    <mergeCell ref="A156:C156"/>
    <mergeCell ref="D156:E156"/>
    <mergeCell ref="D157:E157"/>
    <mergeCell ref="A158:B158"/>
    <mergeCell ref="D158:E158"/>
  </mergeCells>
  <printOptions horizontalCentered="1" verticalCentered="1"/>
  <pageMargins left="0" right="0" top="0" bottom="0" header="0" footer="0"/>
  <pageSetup paperSize="9" scale="10"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50"/>
    <pageSetUpPr fitToPage="1"/>
  </sheetPr>
  <dimension ref="A1:AC997"/>
  <sheetViews>
    <sheetView topLeftCell="A113" zoomScale="50" zoomScaleNormal="50" workbookViewId="0">
      <selection activeCell="A134" sqref="A134"/>
    </sheetView>
  </sheetViews>
  <sheetFormatPr defaultColWidth="14.42578125" defaultRowHeight="15" customHeight="1"/>
  <cols>
    <col min="1" max="1" width="31" style="493" bestFit="1" customWidth="1"/>
    <col min="2" max="2" width="71.28515625" style="541" customWidth="1"/>
    <col min="3" max="3" width="37.7109375" style="493" customWidth="1"/>
    <col min="4" max="4" width="92.42578125" style="493" customWidth="1"/>
    <col min="5" max="5" width="32.7109375" style="493" customWidth="1"/>
    <col min="6" max="6" width="18.7109375" style="493" customWidth="1"/>
    <col min="7" max="7" width="24.140625" style="493" customWidth="1"/>
    <col min="8" max="8" width="12.5703125" style="493" customWidth="1"/>
    <col min="9" max="9" width="17.28515625" style="642" customWidth="1"/>
    <col min="10" max="10" width="11.140625" style="493" customWidth="1"/>
    <col min="11" max="11" width="30.42578125" style="533" customWidth="1"/>
    <col min="12" max="12" width="24.85546875" style="533" customWidth="1"/>
    <col min="13" max="13" width="25.5703125" style="493" customWidth="1"/>
    <col min="14" max="14" width="16.28515625" style="493" customWidth="1"/>
    <col min="15" max="15" width="16.5703125" style="493" customWidth="1"/>
    <col min="16" max="16" width="14.85546875" style="493" customWidth="1"/>
    <col min="17" max="17" width="18.7109375" style="642" customWidth="1"/>
    <col min="18" max="18" width="17.42578125" style="642" customWidth="1"/>
    <col min="19" max="19" width="15.7109375" style="507" customWidth="1"/>
    <col min="20" max="20" width="17.28515625" style="493" customWidth="1"/>
    <col min="21" max="21" width="18.5703125" style="493" customWidth="1"/>
    <col min="22" max="22" width="18" style="493" customWidth="1"/>
    <col min="23" max="23" width="28" style="493" customWidth="1"/>
    <col min="24" max="24" width="15.5703125" style="493" customWidth="1"/>
    <col min="25" max="25" width="16.28515625" style="493" customWidth="1"/>
    <col min="26" max="26" width="14.42578125" style="493"/>
    <col min="27" max="27" width="15.42578125" style="493" customWidth="1"/>
    <col min="28" max="28" width="17.42578125" style="489" customWidth="1"/>
    <col min="29" max="29" width="9.140625" style="489" customWidth="1"/>
    <col min="30" max="16384" width="14.42578125" style="493"/>
  </cols>
  <sheetData>
    <row r="1" spans="1:28" ht="55.5" customHeight="1">
      <c r="A1" s="451" t="s">
        <v>386</v>
      </c>
      <c r="B1" s="451" t="s">
        <v>387</v>
      </c>
      <c r="C1" s="452" t="s">
        <v>388</v>
      </c>
      <c r="D1" s="452" t="s">
        <v>389</v>
      </c>
      <c r="E1" s="452" t="s">
        <v>390</v>
      </c>
      <c r="F1" s="452" t="s">
        <v>391</v>
      </c>
      <c r="G1" s="452" t="s">
        <v>392</v>
      </c>
      <c r="H1" s="452" t="s">
        <v>583</v>
      </c>
      <c r="I1" s="491" t="s">
        <v>245</v>
      </c>
      <c r="J1" s="452" t="s">
        <v>205</v>
      </c>
      <c r="K1" s="451" t="s">
        <v>584</v>
      </c>
      <c r="L1" s="492" t="s">
        <v>585</v>
      </c>
      <c r="M1" s="451" t="s">
        <v>586</v>
      </c>
      <c r="N1" s="451" t="s">
        <v>587</v>
      </c>
      <c r="O1" s="451" t="s">
        <v>588</v>
      </c>
      <c r="P1" s="451" t="s">
        <v>589</v>
      </c>
      <c r="Q1" s="483" t="s">
        <v>590</v>
      </c>
      <c r="R1" s="483" t="s">
        <v>591</v>
      </c>
      <c r="S1" s="483" t="s">
        <v>592</v>
      </c>
      <c r="T1" s="451" t="s">
        <v>593</v>
      </c>
      <c r="U1" s="451" t="s">
        <v>594</v>
      </c>
      <c r="V1" s="451" t="s">
        <v>595</v>
      </c>
      <c r="W1" s="451" t="s">
        <v>596</v>
      </c>
      <c r="X1" s="451" t="s">
        <v>597</v>
      </c>
      <c r="Y1" s="451" t="s">
        <v>598</v>
      </c>
      <c r="Z1" s="451" t="s">
        <v>599</v>
      </c>
      <c r="AA1" s="451" t="s">
        <v>600</v>
      </c>
      <c r="AB1" s="453" t="s">
        <v>601</v>
      </c>
    </row>
    <row r="2" spans="1:28" ht="35.1" customHeight="1">
      <c r="A2" s="454" t="s">
        <v>402</v>
      </c>
      <c r="B2" s="494" t="s">
        <v>403</v>
      </c>
      <c r="C2" s="617" t="s">
        <v>1185</v>
      </c>
      <c r="D2" s="495" t="s">
        <v>404</v>
      </c>
      <c r="E2" s="496">
        <v>2</v>
      </c>
      <c r="F2" s="497">
        <v>322205</v>
      </c>
      <c r="G2" s="455" t="s">
        <v>1644</v>
      </c>
      <c r="H2" s="456">
        <v>0</v>
      </c>
      <c r="I2" s="498">
        <v>154.22999999999999</v>
      </c>
      <c r="J2" s="456">
        <v>0</v>
      </c>
      <c r="K2" s="499">
        <v>190.5</v>
      </c>
      <c r="L2" s="499">
        <v>1</v>
      </c>
      <c r="M2" s="457">
        <f t="shared" ref="M2:M65" si="0">K2-L2</f>
        <v>189.5</v>
      </c>
      <c r="N2" s="456">
        <v>0</v>
      </c>
      <c r="O2" s="456">
        <v>0</v>
      </c>
      <c r="P2" s="456">
        <v>0</v>
      </c>
      <c r="Q2" s="458">
        <v>196.8</v>
      </c>
      <c r="R2" s="456">
        <v>84.72</v>
      </c>
      <c r="S2" s="456">
        <f t="shared" ref="S2:S65" si="1">Q2-R2</f>
        <v>112.08000000000001</v>
      </c>
      <c r="T2" s="456">
        <v>0</v>
      </c>
      <c r="U2" s="456">
        <v>0</v>
      </c>
      <c r="V2" s="456">
        <v>0</v>
      </c>
      <c r="W2" s="456"/>
      <c r="X2" s="456">
        <v>0</v>
      </c>
      <c r="Y2" s="459">
        <v>0</v>
      </c>
      <c r="Z2" s="459">
        <v>0</v>
      </c>
      <c r="AA2" s="459"/>
      <c r="AB2" s="460">
        <f>SUM(Z2,V2,S2,P2,M2,J2,I2)</f>
        <v>455.81000000000006</v>
      </c>
    </row>
    <row r="3" spans="1:28" ht="35.1" customHeight="1">
      <c r="A3" s="454" t="s">
        <v>402</v>
      </c>
      <c r="B3" s="494" t="s">
        <v>403</v>
      </c>
      <c r="C3" s="617" t="s">
        <v>1186</v>
      </c>
      <c r="D3" s="495" t="s">
        <v>406</v>
      </c>
      <c r="E3" s="496">
        <v>3</v>
      </c>
      <c r="F3" s="500" t="s">
        <v>407</v>
      </c>
      <c r="G3" s="455" t="s">
        <v>1644</v>
      </c>
      <c r="H3" s="456">
        <v>0</v>
      </c>
      <c r="I3" s="498">
        <v>156.28</v>
      </c>
      <c r="J3" s="456">
        <v>0</v>
      </c>
      <c r="K3" s="499">
        <v>190.5</v>
      </c>
      <c r="L3" s="499">
        <v>1</v>
      </c>
      <c r="M3" s="457">
        <f t="shared" si="0"/>
        <v>189.5</v>
      </c>
      <c r="N3" s="456">
        <v>0</v>
      </c>
      <c r="O3" s="456">
        <v>0</v>
      </c>
      <c r="P3" s="456">
        <v>0</v>
      </c>
      <c r="Q3" s="458">
        <v>131.19999999999999</v>
      </c>
      <c r="R3" s="456">
        <v>85.5</v>
      </c>
      <c r="S3" s="456">
        <f t="shared" si="1"/>
        <v>45.699999999999989</v>
      </c>
      <c r="T3" s="456">
        <v>0</v>
      </c>
      <c r="U3" s="456">
        <v>0</v>
      </c>
      <c r="V3" s="456">
        <v>0</v>
      </c>
      <c r="W3" s="461"/>
      <c r="X3" s="456">
        <v>0</v>
      </c>
      <c r="Y3" s="459">
        <v>0</v>
      </c>
      <c r="Z3" s="459">
        <v>0</v>
      </c>
      <c r="AA3" s="459"/>
      <c r="AB3" s="460">
        <f>SUM(Z3,V3,S3,P3,M3,J3,I3)</f>
        <v>391.48</v>
      </c>
    </row>
    <row r="4" spans="1:28" ht="35.1" customHeight="1">
      <c r="A4" s="454" t="s">
        <v>402</v>
      </c>
      <c r="B4" s="494" t="s">
        <v>403</v>
      </c>
      <c r="C4" s="617" t="s">
        <v>1187</v>
      </c>
      <c r="D4" s="495" t="s">
        <v>410</v>
      </c>
      <c r="E4" s="501" t="s">
        <v>408</v>
      </c>
      <c r="F4" s="500" t="s">
        <v>411</v>
      </c>
      <c r="G4" s="455" t="s">
        <v>1644</v>
      </c>
      <c r="H4" s="456">
        <v>0</v>
      </c>
      <c r="I4" s="498">
        <v>153.32</v>
      </c>
      <c r="J4" s="456">
        <v>0</v>
      </c>
      <c r="K4" s="499">
        <v>190.5</v>
      </c>
      <c r="L4" s="499">
        <v>1</v>
      </c>
      <c r="M4" s="457">
        <f t="shared" si="0"/>
        <v>189.5</v>
      </c>
      <c r="N4" s="456">
        <v>0</v>
      </c>
      <c r="O4" s="456">
        <v>0</v>
      </c>
      <c r="P4" s="456">
        <v>0</v>
      </c>
      <c r="Q4" s="458">
        <v>246</v>
      </c>
      <c r="R4" s="456">
        <v>84.72</v>
      </c>
      <c r="S4" s="456">
        <f t="shared" si="1"/>
        <v>161.28</v>
      </c>
      <c r="T4" s="456">
        <v>0</v>
      </c>
      <c r="U4" s="456">
        <v>0</v>
      </c>
      <c r="V4" s="456">
        <v>0</v>
      </c>
      <c r="W4" s="461"/>
      <c r="X4" s="456">
        <v>0</v>
      </c>
      <c r="Y4" s="459">
        <v>0</v>
      </c>
      <c r="Z4" s="459">
        <v>0</v>
      </c>
      <c r="AA4" s="459"/>
      <c r="AB4" s="460">
        <f>SUM(Z4,V4,S4,P4,M4,J4,I4)</f>
        <v>504.09999999999997</v>
      </c>
    </row>
    <row r="5" spans="1:28" ht="35.1" customHeight="1">
      <c r="A5" s="454" t="s">
        <v>402</v>
      </c>
      <c r="B5" s="494" t="s">
        <v>403</v>
      </c>
      <c r="C5" s="617" t="s">
        <v>1188</v>
      </c>
      <c r="D5" s="495" t="s">
        <v>412</v>
      </c>
      <c r="E5" s="496">
        <v>1</v>
      </c>
      <c r="F5" s="500" t="s">
        <v>413</v>
      </c>
      <c r="G5" s="455" t="s">
        <v>1644</v>
      </c>
      <c r="H5" s="456">
        <v>0</v>
      </c>
      <c r="I5" s="498">
        <v>827.91</v>
      </c>
      <c r="J5" s="456">
        <v>0</v>
      </c>
      <c r="K5" s="499">
        <v>190.5</v>
      </c>
      <c r="L5" s="499">
        <v>1</v>
      </c>
      <c r="M5" s="457">
        <f t="shared" si="0"/>
        <v>189.5</v>
      </c>
      <c r="N5" s="456">
        <v>0</v>
      </c>
      <c r="O5" s="456">
        <v>0</v>
      </c>
      <c r="P5" s="456">
        <v>0</v>
      </c>
      <c r="Q5" s="458">
        <v>0</v>
      </c>
      <c r="R5" s="458">
        <v>0</v>
      </c>
      <c r="S5" s="456">
        <f t="shared" si="1"/>
        <v>0</v>
      </c>
      <c r="T5" s="456">
        <v>0</v>
      </c>
      <c r="U5" s="456">
        <v>0</v>
      </c>
      <c r="V5" s="456">
        <v>0</v>
      </c>
      <c r="W5" s="461"/>
      <c r="X5" s="456">
        <v>0</v>
      </c>
      <c r="Y5" s="459">
        <v>0</v>
      </c>
      <c r="Z5" s="459">
        <v>0</v>
      </c>
      <c r="AA5" s="459"/>
      <c r="AB5" s="460">
        <f>SUM(Z5,V5,S5,P5,M5,J5,I5)</f>
        <v>1017.41</v>
      </c>
    </row>
    <row r="6" spans="1:28" ht="35.1" customHeight="1">
      <c r="A6" s="454" t="s">
        <v>402</v>
      </c>
      <c r="B6" s="494" t="s">
        <v>403</v>
      </c>
      <c r="C6" s="617" t="s">
        <v>1189</v>
      </c>
      <c r="D6" s="495" t="s">
        <v>414</v>
      </c>
      <c r="E6" s="501" t="s">
        <v>408</v>
      </c>
      <c r="F6" s="500" t="s">
        <v>415</v>
      </c>
      <c r="G6" s="455" t="s">
        <v>1644</v>
      </c>
      <c r="H6" s="456">
        <v>0</v>
      </c>
      <c r="I6" s="498">
        <v>249.34</v>
      </c>
      <c r="J6" s="456">
        <v>0</v>
      </c>
      <c r="K6" s="499">
        <v>190.5</v>
      </c>
      <c r="L6" s="499">
        <v>1</v>
      </c>
      <c r="M6" s="457">
        <f t="shared" si="0"/>
        <v>189.5</v>
      </c>
      <c r="N6" s="456">
        <v>0</v>
      </c>
      <c r="O6" s="456">
        <v>0</v>
      </c>
      <c r="P6" s="456">
        <v>0</v>
      </c>
      <c r="Q6" s="458">
        <v>0</v>
      </c>
      <c r="R6" s="458">
        <v>0</v>
      </c>
      <c r="S6" s="456">
        <f t="shared" si="1"/>
        <v>0</v>
      </c>
      <c r="T6" s="456">
        <v>0</v>
      </c>
      <c r="U6" s="456">
        <v>0</v>
      </c>
      <c r="V6" s="456">
        <v>0</v>
      </c>
      <c r="W6" s="461"/>
      <c r="X6" s="456">
        <v>0</v>
      </c>
      <c r="Y6" s="459">
        <v>0</v>
      </c>
      <c r="Z6" s="459">
        <v>0</v>
      </c>
      <c r="AA6" s="459"/>
      <c r="AB6" s="460">
        <f t="shared" ref="AB6:AB69" si="2">SUM(Z6,V6,S6,P6,M6,J6,I6)</f>
        <v>438.84000000000003</v>
      </c>
    </row>
    <row r="7" spans="1:28" ht="35.1" customHeight="1">
      <c r="A7" s="454" t="s">
        <v>402</v>
      </c>
      <c r="B7" s="494" t="s">
        <v>403</v>
      </c>
      <c r="C7" s="617" t="s">
        <v>1190</v>
      </c>
      <c r="D7" s="495" t="s">
        <v>416</v>
      </c>
      <c r="E7" s="501" t="s">
        <v>408</v>
      </c>
      <c r="F7" s="500" t="s">
        <v>417</v>
      </c>
      <c r="G7" s="455" t="s">
        <v>1644</v>
      </c>
      <c r="H7" s="456">
        <v>0</v>
      </c>
      <c r="I7" s="498">
        <v>347.18</v>
      </c>
      <c r="J7" s="456">
        <v>0</v>
      </c>
      <c r="K7" s="499">
        <v>190.5</v>
      </c>
      <c r="L7" s="499">
        <v>1</v>
      </c>
      <c r="M7" s="457">
        <f t="shared" si="0"/>
        <v>189.5</v>
      </c>
      <c r="N7" s="456">
        <v>0</v>
      </c>
      <c r="O7" s="456">
        <v>0</v>
      </c>
      <c r="P7" s="456">
        <v>0</v>
      </c>
      <c r="Q7" s="458">
        <v>0</v>
      </c>
      <c r="R7" s="458">
        <v>0</v>
      </c>
      <c r="S7" s="456">
        <f t="shared" si="1"/>
        <v>0</v>
      </c>
      <c r="T7" s="456">
        <v>0</v>
      </c>
      <c r="U7" s="456">
        <v>0</v>
      </c>
      <c r="V7" s="456">
        <v>0</v>
      </c>
      <c r="W7" s="461"/>
      <c r="X7" s="456">
        <v>0</v>
      </c>
      <c r="Y7" s="459">
        <v>0</v>
      </c>
      <c r="Z7" s="459">
        <v>0</v>
      </c>
      <c r="AA7" s="459"/>
      <c r="AB7" s="460">
        <f t="shared" si="2"/>
        <v>536.68000000000006</v>
      </c>
    </row>
    <row r="8" spans="1:28" ht="35.1" customHeight="1">
      <c r="A8" s="454" t="s">
        <v>402</v>
      </c>
      <c r="B8" s="494" t="s">
        <v>403</v>
      </c>
      <c r="C8" s="617" t="s">
        <v>1191</v>
      </c>
      <c r="D8" s="495" t="s">
        <v>418</v>
      </c>
      <c r="E8" s="501" t="s">
        <v>419</v>
      </c>
      <c r="F8" s="500" t="s">
        <v>407</v>
      </c>
      <c r="G8" s="455" t="s">
        <v>1644</v>
      </c>
      <c r="H8" s="456">
        <v>0</v>
      </c>
      <c r="I8" s="498">
        <v>137.79</v>
      </c>
      <c r="J8" s="456">
        <v>0</v>
      </c>
      <c r="K8" s="499">
        <v>190.5</v>
      </c>
      <c r="L8" s="499">
        <v>1</v>
      </c>
      <c r="M8" s="457">
        <f t="shared" si="0"/>
        <v>189.5</v>
      </c>
      <c r="N8" s="456">
        <v>0</v>
      </c>
      <c r="O8" s="456">
        <v>0</v>
      </c>
      <c r="P8" s="456">
        <v>0</v>
      </c>
      <c r="Q8" s="458">
        <v>0</v>
      </c>
      <c r="R8" s="458">
        <v>0</v>
      </c>
      <c r="S8" s="456">
        <f t="shared" si="1"/>
        <v>0</v>
      </c>
      <c r="T8" s="456">
        <v>0</v>
      </c>
      <c r="U8" s="456">
        <v>0</v>
      </c>
      <c r="V8" s="456">
        <v>0</v>
      </c>
      <c r="W8" s="461"/>
      <c r="X8" s="456">
        <v>0</v>
      </c>
      <c r="Y8" s="459">
        <v>0</v>
      </c>
      <c r="Z8" s="459">
        <v>0</v>
      </c>
      <c r="AA8" s="459"/>
      <c r="AB8" s="460">
        <f t="shared" si="2"/>
        <v>327.28999999999996</v>
      </c>
    </row>
    <row r="9" spans="1:28" ht="35.1" customHeight="1">
      <c r="A9" s="454" t="s">
        <v>402</v>
      </c>
      <c r="B9" s="494" t="s">
        <v>403</v>
      </c>
      <c r="C9" s="617" t="s">
        <v>1192</v>
      </c>
      <c r="D9" s="495" t="s">
        <v>420</v>
      </c>
      <c r="E9" s="501" t="s">
        <v>419</v>
      </c>
      <c r="F9" s="500" t="s">
        <v>421</v>
      </c>
      <c r="G9" s="455" t="s">
        <v>1644</v>
      </c>
      <c r="H9" s="456">
        <v>0</v>
      </c>
      <c r="I9" s="498">
        <v>173.76</v>
      </c>
      <c r="J9" s="456">
        <v>0</v>
      </c>
      <c r="K9" s="499">
        <v>190.5</v>
      </c>
      <c r="L9" s="499">
        <v>1</v>
      </c>
      <c r="M9" s="457">
        <f t="shared" si="0"/>
        <v>189.5</v>
      </c>
      <c r="N9" s="456">
        <v>0</v>
      </c>
      <c r="O9" s="456">
        <v>0</v>
      </c>
      <c r="P9" s="456">
        <v>0</v>
      </c>
      <c r="Q9" s="458">
        <v>131.19999999999999</v>
      </c>
      <c r="R9" s="456">
        <v>85.5</v>
      </c>
      <c r="S9" s="456">
        <f t="shared" si="1"/>
        <v>45.699999999999989</v>
      </c>
      <c r="T9" s="456">
        <v>0</v>
      </c>
      <c r="U9" s="456">
        <v>0</v>
      </c>
      <c r="V9" s="456">
        <v>0</v>
      </c>
      <c r="W9" s="461"/>
      <c r="X9" s="456">
        <v>0</v>
      </c>
      <c r="Y9" s="459">
        <v>0</v>
      </c>
      <c r="Z9" s="459">
        <v>0</v>
      </c>
      <c r="AA9" s="459"/>
      <c r="AB9" s="460">
        <f t="shared" si="2"/>
        <v>408.96</v>
      </c>
    </row>
    <row r="10" spans="1:28" ht="35.1" customHeight="1">
      <c r="A10" s="454" t="s">
        <v>402</v>
      </c>
      <c r="B10" s="494" t="s">
        <v>403</v>
      </c>
      <c r="C10" s="617" t="s">
        <v>1193</v>
      </c>
      <c r="D10" s="495" t="s">
        <v>1151</v>
      </c>
      <c r="E10" s="501" t="s">
        <v>408</v>
      </c>
      <c r="F10" s="500" t="s">
        <v>409</v>
      </c>
      <c r="G10" s="455" t="s">
        <v>1644</v>
      </c>
      <c r="H10" s="456">
        <v>0</v>
      </c>
      <c r="I10" s="498">
        <v>503.85</v>
      </c>
      <c r="J10" s="456">
        <v>0</v>
      </c>
      <c r="K10" s="499">
        <v>190.5</v>
      </c>
      <c r="L10" s="499">
        <v>1</v>
      </c>
      <c r="M10" s="457">
        <f t="shared" si="0"/>
        <v>189.5</v>
      </c>
      <c r="N10" s="456">
        <v>0</v>
      </c>
      <c r="O10" s="456">
        <v>0</v>
      </c>
      <c r="P10" s="456">
        <v>0</v>
      </c>
      <c r="Q10" s="458">
        <v>0</v>
      </c>
      <c r="R10" s="458">
        <v>0</v>
      </c>
      <c r="S10" s="456">
        <f t="shared" si="1"/>
        <v>0</v>
      </c>
      <c r="T10" s="456">
        <v>0</v>
      </c>
      <c r="U10" s="456">
        <v>0</v>
      </c>
      <c r="V10" s="456">
        <v>0</v>
      </c>
      <c r="W10" s="461"/>
      <c r="X10" s="456">
        <v>0</v>
      </c>
      <c r="Y10" s="459">
        <v>0</v>
      </c>
      <c r="Z10" s="459">
        <v>0</v>
      </c>
      <c r="AA10" s="459"/>
      <c r="AB10" s="460">
        <f t="shared" si="2"/>
        <v>693.35</v>
      </c>
    </row>
    <row r="11" spans="1:28" ht="35.1" customHeight="1">
      <c r="A11" s="454" t="s">
        <v>402</v>
      </c>
      <c r="B11" s="494" t="s">
        <v>403</v>
      </c>
      <c r="C11" s="617" t="s">
        <v>1194</v>
      </c>
      <c r="D11" s="495" t="s">
        <v>422</v>
      </c>
      <c r="E11" s="501" t="s">
        <v>408</v>
      </c>
      <c r="F11" s="500" t="s">
        <v>409</v>
      </c>
      <c r="G11" s="455" t="s">
        <v>1644</v>
      </c>
      <c r="H11" s="456">
        <v>0</v>
      </c>
      <c r="I11" s="498">
        <v>452.3</v>
      </c>
      <c r="J11" s="456">
        <v>0</v>
      </c>
      <c r="K11" s="499">
        <v>0</v>
      </c>
      <c r="L11" s="499">
        <v>0</v>
      </c>
      <c r="M11" s="457">
        <f t="shared" si="0"/>
        <v>0</v>
      </c>
      <c r="N11" s="456">
        <v>0</v>
      </c>
      <c r="O11" s="456">
        <v>0</v>
      </c>
      <c r="P11" s="456">
        <v>0</v>
      </c>
      <c r="Q11" s="458">
        <v>0</v>
      </c>
      <c r="R11" s="458">
        <v>0</v>
      </c>
      <c r="S11" s="456">
        <f t="shared" si="1"/>
        <v>0</v>
      </c>
      <c r="T11" s="456">
        <v>0</v>
      </c>
      <c r="U11" s="456">
        <v>0</v>
      </c>
      <c r="V11" s="456">
        <v>0</v>
      </c>
      <c r="W11" s="461"/>
      <c r="X11" s="456">
        <v>0</v>
      </c>
      <c r="Y11" s="459">
        <v>0</v>
      </c>
      <c r="Z11" s="459">
        <v>0</v>
      </c>
      <c r="AA11" s="459"/>
      <c r="AB11" s="460">
        <f t="shared" si="2"/>
        <v>452.3</v>
      </c>
    </row>
    <row r="12" spans="1:28" ht="35.1" customHeight="1">
      <c r="A12" s="454" t="s">
        <v>402</v>
      </c>
      <c r="B12" s="494" t="s">
        <v>403</v>
      </c>
      <c r="C12" s="617" t="s">
        <v>1195</v>
      </c>
      <c r="D12" s="495" t="s">
        <v>424</v>
      </c>
      <c r="E12" s="501" t="s">
        <v>419</v>
      </c>
      <c r="F12" s="500" t="s">
        <v>423</v>
      </c>
      <c r="G12" s="455" t="s">
        <v>1644</v>
      </c>
      <c r="H12" s="456">
        <v>0</v>
      </c>
      <c r="I12" s="498">
        <v>193.52</v>
      </c>
      <c r="J12" s="456">
        <v>0</v>
      </c>
      <c r="K12" s="499">
        <v>190.5</v>
      </c>
      <c r="L12" s="499">
        <v>1</v>
      </c>
      <c r="M12" s="457">
        <f t="shared" si="0"/>
        <v>189.5</v>
      </c>
      <c r="N12" s="456">
        <v>0</v>
      </c>
      <c r="O12" s="456">
        <v>0</v>
      </c>
      <c r="P12" s="456">
        <v>0</v>
      </c>
      <c r="Q12" s="458">
        <v>131.19999999999999</v>
      </c>
      <c r="R12" s="456">
        <v>85.5</v>
      </c>
      <c r="S12" s="456">
        <f t="shared" si="1"/>
        <v>45.699999999999989</v>
      </c>
      <c r="T12" s="456">
        <v>0</v>
      </c>
      <c r="U12" s="456">
        <v>0</v>
      </c>
      <c r="V12" s="456">
        <v>0</v>
      </c>
      <c r="W12" s="461"/>
      <c r="X12" s="456">
        <v>0</v>
      </c>
      <c r="Y12" s="459">
        <v>0</v>
      </c>
      <c r="Z12" s="459">
        <v>0</v>
      </c>
      <c r="AA12" s="459"/>
      <c r="AB12" s="460">
        <f t="shared" si="2"/>
        <v>428.72</v>
      </c>
    </row>
    <row r="13" spans="1:28" ht="35.1" customHeight="1">
      <c r="A13" s="454" t="s">
        <v>402</v>
      </c>
      <c r="B13" s="494" t="s">
        <v>403</v>
      </c>
      <c r="C13" s="617" t="s">
        <v>1196</v>
      </c>
      <c r="D13" s="495" t="s">
        <v>425</v>
      </c>
      <c r="E13" s="501" t="s">
        <v>408</v>
      </c>
      <c r="F13" s="500" t="s">
        <v>411</v>
      </c>
      <c r="G13" s="455" t="s">
        <v>1644</v>
      </c>
      <c r="H13" s="456">
        <v>0</v>
      </c>
      <c r="I13" s="498">
        <v>154.5</v>
      </c>
      <c r="J13" s="456">
        <v>0</v>
      </c>
      <c r="K13" s="499">
        <v>190.5</v>
      </c>
      <c r="L13" s="499">
        <v>1</v>
      </c>
      <c r="M13" s="457">
        <f t="shared" si="0"/>
        <v>189.5</v>
      </c>
      <c r="N13" s="456">
        <v>0</v>
      </c>
      <c r="O13" s="456">
        <v>0</v>
      </c>
      <c r="P13" s="456">
        <v>0</v>
      </c>
      <c r="Q13" s="458">
        <v>262.39999999999998</v>
      </c>
      <c r="R13" s="456">
        <v>84.72</v>
      </c>
      <c r="S13" s="456">
        <f t="shared" si="1"/>
        <v>177.67999999999998</v>
      </c>
      <c r="T13" s="456">
        <v>0</v>
      </c>
      <c r="U13" s="456">
        <v>0</v>
      </c>
      <c r="V13" s="456">
        <v>0</v>
      </c>
      <c r="W13" s="461"/>
      <c r="X13" s="456">
        <v>0</v>
      </c>
      <c r="Y13" s="459">
        <v>0</v>
      </c>
      <c r="Z13" s="459">
        <v>0</v>
      </c>
      <c r="AA13" s="459"/>
      <c r="AB13" s="460">
        <f t="shared" si="2"/>
        <v>521.67999999999995</v>
      </c>
    </row>
    <row r="14" spans="1:28" ht="35.1" customHeight="1">
      <c r="A14" s="454" t="s">
        <v>402</v>
      </c>
      <c r="B14" s="494" t="s">
        <v>403</v>
      </c>
      <c r="C14" s="617" t="s">
        <v>1197</v>
      </c>
      <c r="D14" s="502" t="s">
        <v>426</v>
      </c>
      <c r="E14" s="501" t="s">
        <v>408</v>
      </c>
      <c r="F14" s="503" t="s">
        <v>417</v>
      </c>
      <c r="G14" s="455" t="s">
        <v>1644</v>
      </c>
      <c r="H14" s="456">
        <v>0</v>
      </c>
      <c r="I14" s="498">
        <v>347.82</v>
      </c>
      <c r="J14" s="456">
        <v>0</v>
      </c>
      <c r="K14" s="499">
        <v>190.5</v>
      </c>
      <c r="L14" s="499">
        <v>1</v>
      </c>
      <c r="M14" s="457">
        <f t="shared" si="0"/>
        <v>189.5</v>
      </c>
      <c r="N14" s="456">
        <v>0</v>
      </c>
      <c r="O14" s="456">
        <v>0</v>
      </c>
      <c r="P14" s="456">
        <v>0</v>
      </c>
      <c r="Q14" s="458">
        <v>0</v>
      </c>
      <c r="R14" s="458">
        <v>0</v>
      </c>
      <c r="S14" s="456">
        <f t="shared" si="1"/>
        <v>0</v>
      </c>
      <c r="T14" s="456">
        <v>0</v>
      </c>
      <c r="U14" s="456">
        <v>0</v>
      </c>
      <c r="V14" s="456">
        <v>0</v>
      </c>
      <c r="W14" s="461"/>
      <c r="X14" s="456">
        <v>0</v>
      </c>
      <c r="Y14" s="459">
        <v>0</v>
      </c>
      <c r="Z14" s="459">
        <v>0</v>
      </c>
      <c r="AA14" s="459"/>
      <c r="AB14" s="460">
        <f t="shared" si="2"/>
        <v>537.31999999999994</v>
      </c>
    </row>
    <row r="15" spans="1:28" ht="35.1" customHeight="1">
      <c r="A15" s="454" t="s">
        <v>402</v>
      </c>
      <c r="B15" s="494" t="s">
        <v>403</v>
      </c>
      <c r="C15" s="617" t="s">
        <v>1198</v>
      </c>
      <c r="D15" s="495" t="s">
        <v>427</v>
      </c>
      <c r="E15" s="501" t="s">
        <v>405</v>
      </c>
      <c r="F15" s="500" t="s">
        <v>413</v>
      </c>
      <c r="G15" s="455" t="s">
        <v>1644</v>
      </c>
      <c r="H15" s="456">
        <v>0</v>
      </c>
      <c r="I15" s="498">
        <v>1011.12</v>
      </c>
      <c r="J15" s="456">
        <v>0</v>
      </c>
      <c r="K15" s="499">
        <v>190.5</v>
      </c>
      <c r="L15" s="499">
        <v>1</v>
      </c>
      <c r="M15" s="457">
        <f t="shared" si="0"/>
        <v>189.5</v>
      </c>
      <c r="N15" s="456">
        <v>0</v>
      </c>
      <c r="O15" s="456">
        <v>0</v>
      </c>
      <c r="P15" s="456">
        <v>0</v>
      </c>
      <c r="Q15" s="458">
        <v>0</v>
      </c>
      <c r="R15" s="458">
        <v>0</v>
      </c>
      <c r="S15" s="456">
        <f t="shared" si="1"/>
        <v>0</v>
      </c>
      <c r="T15" s="456">
        <v>0</v>
      </c>
      <c r="U15" s="456">
        <v>0</v>
      </c>
      <c r="V15" s="456">
        <v>0</v>
      </c>
      <c r="W15" s="461"/>
      <c r="X15" s="456">
        <v>0</v>
      </c>
      <c r="Y15" s="459">
        <v>0</v>
      </c>
      <c r="Z15" s="459">
        <v>0</v>
      </c>
      <c r="AA15" s="459"/>
      <c r="AB15" s="460">
        <f t="shared" si="2"/>
        <v>1200.6199999999999</v>
      </c>
    </row>
    <row r="16" spans="1:28" ht="35.1" customHeight="1">
      <c r="A16" s="454" t="s">
        <v>402</v>
      </c>
      <c r="B16" s="494" t="s">
        <v>403</v>
      </c>
      <c r="C16" s="617" t="s">
        <v>1199</v>
      </c>
      <c r="D16" s="495" t="s">
        <v>428</v>
      </c>
      <c r="E16" s="501" t="s">
        <v>408</v>
      </c>
      <c r="F16" s="500" t="s">
        <v>429</v>
      </c>
      <c r="G16" s="455" t="s">
        <v>1644</v>
      </c>
      <c r="H16" s="456">
        <v>0</v>
      </c>
      <c r="I16" s="498">
        <v>152.44</v>
      </c>
      <c r="J16" s="456">
        <v>0</v>
      </c>
      <c r="K16" s="499">
        <v>190.5</v>
      </c>
      <c r="L16" s="499">
        <v>1</v>
      </c>
      <c r="M16" s="457">
        <f t="shared" si="0"/>
        <v>189.5</v>
      </c>
      <c r="N16" s="456">
        <v>0</v>
      </c>
      <c r="O16" s="456">
        <v>0</v>
      </c>
      <c r="P16" s="456">
        <v>0</v>
      </c>
      <c r="Q16" s="458">
        <v>131.19999999999999</v>
      </c>
      <c r="R16" s="456">
        <v>85.54</v>
      </c>
      <c r="S16" s="456">
        <f t="shared" si="1"/>
        <v>45.659999999999982</v>
      </c>
      <c r="T16" s="456">
        <v>0</v>
      </c>
      <c r="U16" s="456">
        <v>0</v>
      </c>
      <c r="V16" s="456">
        <v>0</v>
      </c>
      <c r="W16" s="461"/>
      <c r="X16" s="456">
        <v>0</v>
      </c>
      <c r="Y16" s="459">
        <v>0</v>
      </c>
      <c r="Z16" s="459">
        <v>0</v>
      </c>
      <c r="AA16" s="459"/>
      <c r="AB16" s="460">
        <f t="shared" si="2"/>
        <v>387.59999999999997</v>
      </c>
    </row>
    <row r="17" spans="1:28" ht="35.1" customHeight="1">
      <c r="A17" s="454" t="s">
        <v>402</v>
      </c>
      <c r="B17" s="494" t="s">
        <v>403</v>
      </c>
      <c r="C17" s="617" t="s">
        <v>1200</v>
      </c>
      <c r="D17" s="502" t="s">
        <v>430</v>
      </c>
      <c r="E17" s="501" t="s">
        <v>408</v>
      </c>
      <c r="F17" s="500" t="s">
        <v>429</v>
      </c>
      <c r="G17" s="455" t="s">
        <v>1644</v>
      </c>
      <c r="H17" s="456">
        <v>0</v>
      </c>
      <c r="I17" s="498">
        <v>185.03</v>
      </c>
      <c r="J17" s="456">
        <v>0</v>
      </c>
      <c r="K17" s="499">
        <v>190.5</v>
      </c>
      <c r="L17" s="499">
        <v>1</v>
      </c>
      <c r="M17" s="457">
        <f t="shared" si="0"/>
        <v>189.5</v>
      </c>
      <c r="N17" s="456">
        <v>0</v>
      </c>
      <c r="O17" s="456">
        <v>0</v>
      </c>
      <c r="P17" s="456">
        <v>0</v>
      </c>
      <c r="Q17" s="458">
        <v>262.39999999999998</v>
      </c>
      <c r="R17" s="456">
        <v>84.72</v>
      </c>
      <c r="S17" s="456">
        <f t="shared" si="1"/>
        <v>177.67999999999998</v>
      </c>
      <c r="T17" s="456">
        <v>0</v>
      </c>
      <c r="U17" s="456">
        <v>0</v>
      </c>
      <c r="V17" s="456">
        <v>0</v>
      </c>
      <c r="W17" s="461"/>
      <c r="X17" s="456">
        <v>0</v>
      </c>
      <c r="Y17" s="459">
        <v>0</v>
      </c>
      <c r="Z17" s="459">
        <v>0</v>
      </c>
      <c r="AA17" s="459"/>
      <c r="AB17" s="460">
        <f t="shared" si="2"/>
        <v>552.20999999999992</v>
      </c>
    </row>
    <row r="18" spans="1:28" ht="35.1" customHeight="1">
      <c r="A18" s="454" t="s">
        <v>402</v>
      </c>
      <c r="B18" s="494" t="s">
        <v>403</v>
      </c>
      <c r="C18" s="617" t="s">
        <v>1201</v>
      </c>
      <c r="D18" s="495" t="s">
        <v>431</v>
      </c>
      <c r="E18" s="501" t="s">
        <v>419</v>
      </c>
      <c r="F18" s="500" t="s">
        <v>423</v>
      </c>
      <c r="G18" s="455" t="s">
        <v>1644</v>
      </c>
      <c r="H18" s="456">
        <v>0</v>
      </c>
      <c r="I18" s="498">
        <v>244.82</v>
      </c>
      <c r="J18" s="456">
        <v>0</v>
      </c>
      <c r="K18" s="499">
        <v>190.5</v>
      </c>
      <c r="L18" s="499">
        <v>1</v>
      </c>
      <c r="M18" s="457">
        <f t="shared" si="0"/>
        <v>189.5</v>
      </c>
      <c r="N18" s="456">
        <v>0</v>
      </c>
      <c r="O18" s="456">
        <v>0</v>
      </c>
      <c r="P18" s="456">
        <v>0</v>
      </c>
      <c r="Q18" s="458">
        <v>0</v>
      </c>
      <c r="R18" s="458">
        <v>0</v>
      </c>
      <c r="S18" s="456">
        <f>Q18-R18</f>
        <v>0</v>
      </c>
      <c r="T18" s="456">
        <v>0</v>
      </c>
      <c r="U18" s="456">
        <v>0</v>
      </c>
      <c r="V18" s="456">
        <v>0</v>
      </c>
      <c r="W18" s="461"/>
      <c r="X18" s="456">
        <v>0</v>
      </c>
      <c r="Y18" s="459">
        <v>0</v>
      </c>
      <c r="Z18" s="459">
        <v>0</v>
      </c>
      <c r="AA18" s="459"/>
      <c r="AB18" s="460">
        <f t="shared" si="2"/>
        <v>434.32</v>
      </c>
    </row>
    <row r="19" spans="1:28" ht="35.1" customHeight="1">
      <c r="A19" s="454" t="s">
        <v>402</v>
      </c>
      <c r="B19" s="494" t="s">
        <v>403</v>
      </c>
      <c r="C19" s="617" t="s">
        <v>1202</v>
      </c>
      <c r="D19" s="495" t="s">
        <v>432</v>
      </c>
      <c r="E19" s="501" t="s">
        <v>419</v>
      </c>
      <c r="F19" s="500" t="s">
        <v>423</v>
      </c>
      <c r="G19" s="455" t="s">
        <v>1644</v>
      </c>
      <c r="H19" s="456">
        <v>0</v>
      </c>
      <c r="I19" s="498">
        <v>1.1000000000000001</v>
      </c>
      <c r="J19" s="456">
        <v>0</v>
      </c>
      <c r="K19" s="499">
        <v>0</v>
      </c>
      <c r="L19" s="499">
        <v>0</v>
      </c>
      <c r="M19" s="457">
        <f t="shared" si="0"/>
        <v>0</v>
      </c>
      <c r="N19" s="456">
        <v>0</v>
      </c>
      <c r="O19" s="456">
        <v>0</v>
      </c>
      <c r="P19" s="456">
        <v>0</v>
      </c>
      <c r="Q19" s="458">
        <v>0</v>
      </c>
      <c r="R19" s="458">
        <v>0</v>
      </c>
      <c r="S19" s="456">
        <f t="shared" si="1"/>
        <v>0</v>
      </c>
      <c r="T19" s="456">
        <v>0</v>
      </c>
      <c r="U19" s="456">
        <v>0</v>
      </c>
      <c r="V19" s="456">
        <v>0</v>
      </c>
      <c r="W19" s="461"/>
      <c r="X19" s="456">
        <v>0</v>
      </c>
      <c r="Y19" s="459">
        <v>0</v>
      </c>
      <c r="Z19" s="459">
        <v>0</v>
      </c>
      <c r="AA19" s="459"/>
      <c r="AB19" s="460">
        <f t="shared" si="2"/>
        <v>1.1000000000000001</v>
      </c>
    </row>
    <row r="20" spans="1:28" ht="35.1" customHeight="1">
      <c r="A20" s="454" t="s">
        <v>402</v>
      </c>
      <c r="B20" s="494" t="s">
        <v>403</v>
      </c>
      <c r="C20" s="617" t="s">
        <v>1203</v>
      </c>
      <c r="D20" s="495" t="s">
        <v>433</v>
      </c>
      <c r="E20" s="501" t="s">
        <v>405</v>
      </c>
      <c r="F20" s="500" t="s">
        <v>434</v>
      </c>
      <c r="G20" s="455" t="s">
        <v>1644</v>
      </c>
      <c r="H20" s="456">
        <v>0</v>
      </c>
      <c r="I20" s="498">
        <v>1625.34</v>
      </c>
      <c r="J20" s="456">
        <v>0</v>
      </c>
      <c r="K20" s="499">
        <v>190.5</v>
      </c>
      <c r="L20" s="499">
        <v>1</v>
      </c>
      <c r="M20" s="457">
        <f t="shared" si="0"/>
        <v>189.5</v>
      </c>
      <c r="N20" s="456">
        <v>0</v>
      </c>
      <c r="O20" s="456">
        <v>0</v>
      </c>
      <c r="P20" s="456">
        <v>0</v>
      </c>
      <c r="Q20" s="458">
        <v>0</v>
      </c>
      <c r="R20" s="458">
        <v>0</v>
      </c>
      <c r="S20" s="456">
        <f t="shared" si="1"/>
        <v>0</v>
      </c>
      <c r="T20" s="456">
        <v>0</v>
      </c>
      <c r="U20" s="456">
        <v>0</v>
      </c>
      <c r="V20" s="456">
        <v>0</v>
      </c>
      <c r="W20" s="461"/>
      <c r="X20" s="456">
        <v>0</v>
      </c>
      <c r="Y20" s="459">
        <v>0</v>
      </c>
      <c r="Z20" s="459">
        <v>0</v>
      </c>
      <c r="AA20" s="459"/>
      <c r="AB20" s="460">
        <f t="shared" si="2"/>
        <v>1814.84</v>
      </c>
    </row>
    <row r="21" spans="1:28" ht="35.1" customHeight="1">
      <c r="A21" s="454" t="s">
        <v>402</v>
      </c>
      <c r="B21" s="494" t="s">
        <v>403</v>
      </c>
      <c r="C21" s="617" t="s">
        <v>1204</v>
      </c>
      <c r="D21" s="495" t="s">
        <v>435</v>
      </c>
      <c r="E21" s="501" t="s">
        <v>408</v>
      </c>
      <c r="F21" s="500" t="s">
        <v>429</v>
      </c>
      <c r="G21" s="455" t="s">
        <v>1644</v>
      </c>
      <c r="H21" s="456">
        <v>0</v>
      </c>
      <c r="I21" s="498">
        <v>135.55000000000001</v>
      </c>
      <c r="J21" s="456">
        <v>0</v>
      </c>
      <c r="K21" s="499">
        <v>190.5</v>
      </c>
      <c r="L21" s="499">
        <v>1</v>
      </c>
      <c r="M21" s="457">
        <f t="shared" si="0"/>
        <v>189.5</v>
      </c>
      <c r="N21" s="456">
        <v>0</v>
      </c>
      <c r="O21" s="456">
        <v>0</v>
      </c>
      <c r="P21" s="456">
        <v>0</v>
      </c>
      <c r="Q21" s="458">
        <v>131.19999999999999</v>
      </c>
      <c r="R21" s="456">
        <v>84.72</v>
      </c>
      <c r="S21" s="456">
        <f t="shared" si="1"/>
        <v>46.47999999999999</v>
      </c>
      <c r="T21" s="456">
        <v>0</v>
      </c>
      <c r="U21" s="456">
        <v>0</v>
      </c>
      <c r="V21" s="456">
        <v>0</v>
      </c>
      <c r="W21" s="461"/>
      <c r="X21" s="456">
        <v>0</v>
      </c>
      <c r="Y21" s="459">
        <v>0</v>
      </c>
      <c r="Z21" s="459">
        <v>0</v>
      </c>
      <c r="AA21" s="459"/>
      <c r="AB21" s="460">
        <f t="shared" si="2"/>
        <v>371.53</v>
      </c>
    </row>
    <row r="22" spans="1:28" ht="35.1" customHeight="1">
      <c r="A22" s="454" t="s">
        <v>402</v>
      </c>
      <c r="B22" s="494" t="s">
        <v>403</v>
      </c>
      <c r="C22" s="617" t="s">
        <v>1205</v>
      </c>
      <c r="D22" s="495" t="s">
        <v>436</v>
      </c>
      <c r="E22" s="501" t="s">
        <v>408</v>
      </c>
      <c r="F22" s="500" t="s">
        <v>411</v>
      </c>
      <c r="G22" s="455" t="s">
        <v>1644</v>
      </c>
      <c r="H22" s="456">
        <v>0</v>
      </c>
      <c r="I22" s="498">
        <v>135.55000000000001</v>
      </c>
      <c r="J22" s="456">
        <v>0</v>
      </c>
      <c r="K22" s="499">
        <v>190.5</v>
      </c>
      <c r="L22" s="499">
        <v>1</v>
      </c>
      <c r="M22" s="457">
        <f t="shared" si="0"/>
        <v>189.5</v>
      </c>
      <c r="N22" s="456">
        <v>0</v>
      </c>
      <c r="O22" s="456">
        <v>0</v>
      </c>
      <c r="P22" s="456">
        <v>0</v>
      </c>
      <c r="Q22" s="458">
        <v>196.8</v>
      </c>
      <c r="R22" s="456">
        <v>84.72</v>
      </c>
      <c r="S22" s="456">
        <f t="shared" si="1"/>
        <v>112.08000000000001</v>
      </c>
      <c r="T22" s="456">
        <v>0</v>
      </c>
      <c r="U22" s="456">
        <v>0</v>
      </c>
      <c r="V22" s="456">
        <v>0</v>
      </c>
      <c r="W22" s="461"/>
      <c r="X22" s="456">
        <v>0</v>
      </c>
      <c r="Y22" s="459">
        <v>0</v>
      </c>
      <c r="Z22" s="459">
        <v>0</v>
      </c>
      <c r="AA22" s="459"/>
      <c r="AB22" s="460">
        <f t="shared" si="2"/>
        <v>437.13000000000005</v>
      </c>
    </row>
    <row r="23" spans="1:28" ht="35.1" customHeight="1">
      <c r="A23" s="454" t="s">
        <v>402</v>
      </c>
      <c r="B23" s="494" t="s">
        <v>403</v>
      </c>
      <c r="C23" s="617" t="s">
        <v>1206</v>
      </c>
      <c r="D23" s="495" t="s">
        <v>437</v>
      </c>
      <c r="E23" s="501" t="s">
        <v>408</v>
      </c>
      <c r="F23" s="500" t="s">
        <v>438</v>
      </c>
      <c r="G23" s="455" t="s">
        <v>1644</v>
      </c>
      <c r="H23" s="456">
        <v>0</v>
      </c>
      <c r="I23" s="498">
        <v>226.64</v>
      </c>
      <c r="J23" s="456">
        <v>0</v>
      </c>
      <c r="K23" s="499">
        <v>190.5</v>
      </c>
      <c r="L23" s="499">
        <v>1</v>
      </c>
      <c r="M23" s="457">
        <f t="shared" si="0"/>
        <v>189.5</v>
      </c>
      <c r="N23" s="456">
        <v>0</v>
      </c>
      <c r="O23" s="456">
        <v>0</v>
      </c>
      <c r="P23" s="456">
        <v>0</v>
      </c>
      <c r="Q23" s="458">
        <v>0</v>
      </c>
      <c r="R23" s="458">
        <v>0</v>
      </c>
      <c r="S23" s="456">
        <f t="shared" si="1"/>
        <v>0</v>
      </c>
      <c r="T23" s="456">
        <v>77.569999999999993</v>
      </c>
      <c r="U23" s="456">
        <v>0</v>
      </c>
      <c r="V23" s="456">
        <v>0</v>
      </c>
      <c r="W23" s="461" t="s">
        <v>602</v>
      </c>
      <c r="X23" s="456">
        <v>0</v>
      </c>
      <c r="Y23" s="459">
        <v>0</v>
      </c>
      <c r="Z23" s="459">
        <v>0</v>
      </c>
      <c r="AA23" s="459"/>
      <c r="AB23" s="460">
        <f t="shared" si="2"/>
        <v>416.14</v>
      </c>
    </row>
    <row r="24" spans="1:28" ht="35.1" customHeight="1">
      <c r="A24" s="454" t="s">
        <v>402</v>
      </c>
      <c r="B24" s="494" t="s">
        <v>403</v>
      </c>
      <c r="C24" s="617" t="s">
        <v>1207</v>
      </c>
      <c r="D24" s="495" t="s">
        <v>440</v>
      </c>
      <c r="E24" s="501" t="s">
        <v>408</v>
      </c>
      <c r="F24" s="497">
        <v>322205</v>
      </c>
      <c r="G24" s="455" t="s">
        <v>1644</v>
      </c>
      <c r="H24" s="456">
        <v>0</v>
      </c>
      <c r="I24" s="498">
        <v>153.94999999999999</v>
      </c>
      <c r="J24" s="456">
        <v>0</v>
      </c>
      <c r="K24" s="499">
        <v>190.5</v>
      </c>
      <c r="L24" s="499">
        <v>1</v>
      </c>
      <c r="M24" s="457">
        <f t="shared" si="0"/>
        <v>189.5</v>
      </c>
      <c r="N24" s="456">
        <v>0</v>
      </c>
      <c r="O24" s="456">
        <v>0</v>
      </c>
      <c r="P24" s="456">
        <v>0</v>
      </c>
      <c r="Q24" s="458">
        <v>0</v>
      </c>
      <c r="R24" s="458">
        <v>0</v>
      </c>
      <c r="S24" s="456">
        <f>Q24-R24</f>
        <v>0</v>
      </c>
      <c r="T24" s="456">
        <v>0</v>
      </c>
      <c r="U24" s="456">
        <v>0</v>
      </c>
      <c r="V24" s="456">
        <v>0</v>
      </c>
      <c r="W24" s="461"/>
      <c r="X24" s="456">
        <v>0</v>
      </c>
      <c r="Y24" s="459">
        <v>0</v>
      </c>
      <c r="Z24" s="459">
        <v>0</v>
      </c>
      <c r="AA24" s="459"/>
      <c r="AB24" s="460">
        <f t="shared" si="2"/>
        <v>343.45</v>
      </c>
    </row>
    <row r="25" spans="1:28" ht="35.1" customHeight="1">
      <c r="A25" s="454" t="s">
        <v>402</v>
      </c>
      <c r="B25" s="494" t="s">
        <v>403</v>
      </c>
      <c r="C25" s="617" t="s">
        <v>1208</v>
      </c>
      <c r="D25" s="495" t="s">
        <v>441</v>
      </c>
      <c r="E25" s="501" t="s">
        <v>419</v>
      </c>
      <c r="F25" s="455" t="s">
        <v>442</v>
      </c>
      <c r="G25" s="455" t="s">
        <v>1644</v>
      </c>
      <c r="H25" s="456">
        <v>0</v>
      </c>
      <c r="I25" s="498">
        <v>230.88</v>
      </c>
      <c r="J25" s="456">
        <v>0</v>
      </c>
      <c r="K25" s="499">
        <v>190.5</v>
      </c>
      <c r="L25" s="499">
        <v>1</v>
      </c>
      <c r="M25" s="457">
        <f t="shared" si="0"/>
        <v>189.5</v>
      </c>
      <c r="N25" s="456">
        <v>0</v>
      </c>
      <c r="O25" s="456">
        <v>0</v>
      </c>
      <c r="P25" s="456">
        <v>0</v>
      </c>
      <c r="Q25" s="458">
        <v>0</v>
      </c>
      <c r="R25" s="458">
        <v>0</v>
      </c>
      <c r="S25" s="456">
        <f t="shared" si="1"/>
        <v>0</v>
      </c>
      <c r="T25" s="456">
        <v>0</v>
      </c>
      <c r="U25" s="456">
        <v>0</v>
      </c>
      <c r="V25" s="456">
        <v>0</v>
      </c>
      <c r="W25" s="461"/>
      <c r="X25" s="456">
        <v>0</v>
      </c>
      <c r="Y25" s="459">
        <v>0</v>
      </c>
      <c r="Z25" s="459">
        <v>0</v>
      </c>
      <c r="AA25" s="459"/>
      <c r="AB25" s="460">
        <f t="shared" si="2"/>
        <v>420.38</v>
      </c>
    </row>
    <row r="26" spans="1:28" ht="35.1" customHeight="1">
      <c r="A26" s="454" t="s">
        <v>402</v>
      </c>
      <c r="B26" s="494" t="s">
        <v>403</v>
      </c>
      <c r="C26" s="617" t="s">
        <v>1209</v>
      </c>
      <c r="D26" s="495" t="s">
        <v>443</v>
      </c>
      <c r="E26" s="501" t="s">
        <v>408</v>
      </c>
      <c r="F26" s="500" t="s">
        <v>409</v>
      </c>
      <c r="G26" s="455" t="s">
        <v>1644</v>
      </c>
      <c r="H26" s="456">
        <v>0</v>
      </c>
      <c r="I26" s="498">
        <v>385.06</v>
      </c>
      <c r="J26" s="456">
        <v>0</v>
      </c>
      <c r="K26" s="499">
        <v>190.5</v>
      </c>
      <c r="L26" s="499">
        <v>1</v>
      </c>
      <c r="M26" s="457">
        <f t="shared" si="0"/>
        <v>189.5</v>
      </c>
      <c r="N26" s="456">
        <v>0</v>
      </c>
      <c r="O26" s="456">
        <v>0</v>
      </c>
      <c r="P26" s="456">
        <v>0</v>
      </c>
      <c r="Q26" s="458">
        <v>0</v>
      </c>
      <c r="R26" s="458">
        <v>0</v>
      </c>
      <c r="S26" s="456">
        <f t="shared" si="1"/>
        <v>0</v>
      </c>
      <c r="T26" s="456">
        <v>0</v>
      </c>
      <c r="U26" s="456">
        <v>0</v>
      </c>
      <c r="V26" s="456">
        <v>0</v>
      </c>
      <c r="W26" s="461"/>
      <c r="X26" s="456">
        <v>0</v>
      </c>
      <c r="Y26" s="459">
        <v>0</v>
      </c>
      <c r="Z26" s="459">
        <v>0</v>
      </c>
      <c r="AA26" s="459"/>
      <c r="AB26" s="460">
        <f t="shared" si="2"/>
        <v>574.55999999999995</v>
      </c>
    </row>
    <row r="27" spans="1:28" ht="35.1" customHeight="1">
      <c r="A27" s="454" t="s">
        <v>402</v>
      </c>
      <c r="B27" s="494" t="s">
        <v>403</v>
      </c>
      <c r="C27" s="617" t="s">
        <v>1210</v>
      </c>
      <c r="D27" s="495" t="s">
        <v>444</v>
      </c>
      <c r="E27" s="501" t="s">
        <v>419</v>
      </c>
      <c r="F27" s="500" t="s">
        <v>445</v>
      </c>
      <c r="G27" s="455" t="s">
        <v>1644</v>
      </c>
      <c r="H27" s="456">
        <v>0</v>
      </c>
      <c r="I27" s="498">
        <v>185.65</v>
      </c>
      <c r="J27" s="456">
        <v>0</v>
      </c>
      <c r="K27" s="499">
        <v>190.5</v>
      </c>
      <c r="L27" s="499">
        <v>1</v>
      </c>
      <c r="M27" s="457">
        <f t="shared" si="0"/>
        <v>189.5</v>
      </c>
      <c r="N27" s="456">
        <v>0</v>
      </c>
      <c r="O27" s="456">
        <v>0</v>
      </c>
      <c r="P27" s="456">
        <v>0</v>
      </c>
      <c r="Q27" s="458">
        <v>262.39999999999998</v>
      </c>
      <c r="R27" s="456">
        <v>101.56</v>
      </c>
      <c r="S27" s="456">
        <f t="shared" si="1"/>
        <v>160.83999999999997</v>
      </c>
      <c r="T27" s="456">
        <v>0</v>
      </c>
      <c r="U27" s="456">
        <v>0</v>
      </c>
      <c r="V27" s="456">
        <v>0</v>
      </c>
      <c r="W27" s="461"/>
      <c r="X27" s="456">
        <v>0</v>
      </c>
      <c r="Y27" s="459">
        <v>0</v>
      </c>
      <c r="Z27" s="459">
        <v>0</v>
      </c>
      <c r="AA27" s="459"/>
      <c r="AB27" s="460">
        <f t="shared" si="2"/>
        <v>535.99</v>
      </c>
    </row>
    <row r="28" spans="1:28" ht="35.1" customHeight="1">
      <c r="A28" s="454" t="s">
        <v>402</v>
      </c>
      <c r="B28" s="494" t="s">
        <v>403</v>
      </c>
      <c r="C28" s="617" t="s">
        <v>1211</v>
      </c>
      <c r="D28" s="495" t="s">
        <v>446</v>
      </c>
      <c r="E28" s="501" t="s">
        <v>405</v>
      </c>
      <c r="F28" s="500" t="s">
        <v>413</v>
      </c>
      <c r="G28" s="455" t="s">
        <v>1644</v>
      </c>
      <c r="H28" s="456">
        <v>0</v>
      </c>
      <c r="I28" s="498">
        <v>238.98</v>
      </c>
      <c r="J28" s="456">
        <v>0</v>
      </c>
      <c r="K28" s="499">
        <v>190.5</v>
      </c>
      <c r="L28" s="499">
        <v>1</v>
      </c>
      <c r="M28" s="457">
        <f t="shared" si="0"/>
        <v>189.5</v>
      </c>
      <c r="N28" s="456">
        <v>0</v>
      </c>
      <c r="O28" s="456">
        <v>0</v>
      </c>
      <c r="P28" s="456">
        <v>0</v>
      </c>
      <c r="Q28" s="458">
        <v>0</v>
      </c>
      <c r="R28" s="458">
        <v>0</v>
      </c>
      <c r="S28" s="456">
        <f t="shared" si="1"/>
        <v>0</v>
      </c>
      <c r="T28" s="456">
        <v>0</v>
      </c>
      <c r="U28" s="456">
        <v>0</v>
      </c>
      <c r="V28" s="456">
        <v>0</v>
      </c>
      <c r="W28" s="461"/>
      <c r="X28" s="456">
        <v>0</v>
      </c>
      <c r="Y28" s="459">
        <v>0</v>
      </c>
      <c r="Z28" s="459">
        <v>0</v>
      </c>
      <c r="AA28" s="459"/>
      <c r="AB28" s="460">
        <f t="shared" si="2"/>
        <v>428.48</v>
      </c>
    </row>
    <row r="29" spans="1:28" ht="35.1" customHeight="1">
      <c r="A29" s="454" t="s">
        <v>402</v>
      </c>
      <c r="B29" s="494" t="s">
        <v>403</v>
      </c>
      <c r="C29" s="617" t="s">
        <v>1212</v>
      </c>
      <c r="D29" s="495" t="s">
        <v>447</v>
      </c>
      <c r="E29" s="501" t="s">
        <v>408</v>
      </c>
      <c r="F29" s="500" t="s">
        <v>411</v>
      </c>
      <c r="G29" s="455" t="s">
        <v>1644</v>
      </c>
      <c r="H29" s="456">
        <v>0</v>
      </c>
      <c r="I29" s="498">
        <v>151.63</v>
      </c>
      <c r="J29" s="456">
        <v>0</v>
      </c>
      <c r="K29" s="499">
        <v>190.5</v>
      </c>
      <c r="L29" s="499">
        <v>1</v>
      </c>
      <c r="M29" s="457">
        <f t="shared" si="0"/>
        <v>189.5</v>
      </c>
      <c r="N29" s="456">
        <v>0</v>
      </c>
      <c r="O29" s="456">
        <v>0</v>
      </c>
      <c r="P29" s="456">
        <v>0</v>
      </c>
      <c r="Q29" s="458">
        <v>114.8</v>
      </c>
      <c r="R29" s="456">
        <v>84.72</v>
      </c>
      <c r="S29" s="456">
        <f t="shared" si="1"/>
        <v>30.08</v>
      </c>
      <c r="T29" s="456">
        <v>0</v>
      </c>
      <c r="U29" s="456">
        <v>0</v>
      </c>
      <c r="V29" s="456">
        <v>0</v>
      </c>
      <c r="W29" s="461"/>
      <c r="X29" s="456">
        <v>0</v>
      </c>
      <c r="Y29" s="459">
        <v>0</v>
      </c>
      <c r="Z29" s="459">
        <v>0</v>
      </c>
      <c r="AA29" s="459"/>
      <c r="AB29" s="460">
        <f t="shared" si="2"/>
        <v>371.21</v>
      </c>
    </row>
    <row r="30" spans="1:28" ht="35.1" customHeight="1">
      <c r="A30" s="454" t="s">
        <v>402</v>
      </c>
      <c r="B30" s="494" t="s">
        <v>403</v>
      </c>
      <c r="C30" s="617" t="s">
        <v>1213</v>
      </c>
      <c r="D30" s="495" t="s">
        <v>448</v>
      </c>
      <c r="E30" s="501" t="s">
        <v>405</v>
      </c>
      <c r="F30" s="500" t="s">
        <v>413</v>
      </c>
      <c r="G30" s="455" t="s">
        <v>1644</v>
      </c>
      <c r="H30" s="456">
        <v>0</v>
      </c>
      <c r="I30" s="498">
        <v>655</v>
      </c>
      <c r="J30" s="456">
        <v>0</v>
      </c>
      <c r="K30" s="499">
        <v>190.5</v>
      </c>
      <c r="L30" s="499">
        <v>1</v>
      </c>
      <c r="M30" s="457">
        <f t="shared" si="0"/>
        <v>189.5</v>
      </c>
      <c r="N30" s="456">
        <v>0</v>
      </c>
      <c r="O30" s="456">
        <v>0</v>
      </c>
      <c r="P30" s="456">
        <v>0</v>
      </c>
      <c r="Q30" s="458">
        <v>0</v>
      </c>
      <c r="R30" s="458">
        <v>0</v>
      </c>
      <c r="S30" s="456">
        <f>Q30-R30</f>
        <v>0</v>
      </c>
      <c r="T30" s="456">
        <v>0</v>
      </c>
      <c r="U30" s="456">
        <v>0</v>
      </c>
      <c r="V30" s="456">
        <v>0</v>
      </c>
      <c r="W30" s="461"/>
      <c r="X30" s="456">
        <v>0</v>
      </c>
      <c r="Y30" s="459">
        <v>0</v>
      </c>
      <c r="Z30" s="459">
        <v>0</v>
      </c>
      <c r="AA30" s="459"/>
      <c r="AB30" s="460">
        <f t="shared" si="2"/>
        <v>844.5</v>
      </c>
    </row>
    <row r="31" spans="1:28" ht="35.1" customHeight="1">
      <c r="A31" s="454" t="s">
        <v>402</v>
      </c>
      <c r="B31" s="494" t="s">
        <v>403</v>
      </c>
      <c r="C31" s="617" t="s">
        <v>1214</v>
      </c>
      <c r="D31" s="495" t="s">
        <v>449</v>
      </c>
      <c r="E31" s="501" t="s">
        <v>408</v>
      </c>
      <c r="F31" s="500" t="s">
        <v>415</v>
      </c>
      <c r="G31" s="455" t="s">
        <v>1644</v>
      </c>
      <c r="H31" s="456">
        <v>0</v>
      </c>
      <c r="I31" s="498">
        <v>214.13</v>
      </c>
      <c r="J31" s="456">
        <v>0</v>
      </c>
      <c r="K31" s="499">
        <v>190.5</v>
      </c>
      <c r="L31" s="499">
        <v>1</v>
      </c>
      <c r="M31" s="457">
        <f t="shared" si="0"/>
        <v>189.5</v>
      </c>
      <c r="N31" s="456">
        <v>0</v>
      </c>
      <c r="O31" s="456">
        <v>0</v>
      </c>
      <c r="P31" s="456">
        <v>0</v>
      </c>
      <c r="Q31" s="458">
        <v>0</v>
      </c>
      <c r="R31" s="458">
        <v>0</v>
      </c>
      <c r="S31" s="456">
        <f t="shared" si="1"/>
        <v>0</v>
      </c>
      <c r="T31" s="456">
        <v>0</v>
      </c>
      <c r="U31" s="456">
        <v>0</v>
      </c>
      <c r="V31" s="456">
        <v>0</v>
      </c>
      <c r="W31" s="461"/>
      <c r="X31" s="456">
        <v>0</v>
      </c>
      <c r="Y31" s="459">
        <v>0</v>
      </c>
      <c r="Z31" s="459">
        <v>0</v>
      </c>
      <c r="AA31" s="459"/>
      <c r="AB31" s="460">
        <f t="shared" si="2"/>
        <v>403.63</v>
      </c>
    </row>
    <row r="32" spans="1:28" ht="35.1" customHeight="1">
      <c r="A32" s="454" t="s">
        <v>402</v>
      </c>
      <c r="B32" s="494" t="s">
        <v>403</v>
      </c>
      <c r="C32" s="617" t="s">
        <v>1215</v>
      </c>
      <c r="D32" s="495" t="s">
        <v>450</v>
      </c>
      <c r="E32" s="501" t="s">
        <v>408</v>
      </c>
      <c r="F32" s="500" t="s">
        <v>415</v>
      </c>
      <c r="G32" s="455" t="s">
        <v>1644</v>
      </c>
      <c r="H32" s="456">
        <v>0</v>
      </c>
      <c r="I32" s="498">
        <v>250.11</v>
      </c>
      <c r="J32" s="456">
        <v>0</v>
      </c>
      <c r="K32" s="499">
        <v>190.5</v>
      </c>
      <c r="L32" s="499">
        <v>1</v>
      </c>
      <c r="M32" s="457">
        <f t="shared" si="0"/>
        <v>189.5</v>
      </c>
      <c r="N32" s="456">
        <v>0</v>
      </c>
      <c r="O32" s="456">
        <v>0</v>
      </c>
      <c r="P32" s="456">
        <v>0</v>
      </c>
      <c r="Q32" s="458">
        <v>0</v>
      </c>
      <c r="R32" s="458">
        <v>0</v>
      </c>
      <c r="S32" s="456">
        <f t="shared" si="1"/>
        <v>0</v>
      </c>
      <c r="T32" s="456">
        <v>0</v>
      </c>
      <c r="U32" s="456">
        <v>0</v>
      </c>
      <c r="V32" s="456">
        <v>0</v>
      </c>
      <c r="W32" s="461"/>
      <c r="X32" s="456">
        <v>0</v>
      </c>
      <c r="Y32" s="459">
        <v>0</v>
      </c>
      <c r="Z32" s="459">
        <v>0</v>
      </c>
      <c r="AA32" s="459"/>
      <c r="AB32" s="460">
        <f t="shared" si="2"/>
        <v>439.61</v>
      </c>
    </row>
    <row r="33" spans="1:29" ht="35.1" customHeight="1">
      <c r="A33" s="454" t="s">
        <v>402</v>
      </c>
      <c r="B33" s="494" t="s">
        <v>403</v>
      </c>
      <c r="C33" s="617" t="s">
        <v>1216</v>
      </c>
      <c r="D33" s="495" t="s">
        <v>451</v>
      </c>
      <c r="E33" s="501" t="s">
        <v>419</v>
      </c>
      <c r="F33" s="500" t="s">
        <v>452</v>
      </c>
      <c r="G33" s="455" t="s">
        <v>1644</v>
      </c>
      <c r="H33" s="456">
        <v>0</v>
      </c>
      <c r="I33" s="498">
        <v>183</v>
      </c>
      <c r="J33" s="456">
        <v>0</v>
      </c>
      <c r="K33" s="499">
        <v>190.5</v>
      </c>
      <c r="L33" s="499">
        <v>1</v>
      </c>
      <c r="M33" s="457">
        <f t="shared" si="0"/>
        <v>189.5</v>
      </c>
      <c r="N33" s="456">
        <v>0</v>
      </c>
      <c r="O33" s="456">
        <v>0</v>
      </c>
      <c r="P33" s="456">
        <v>0</v>
      </c>
      <c r="Q33" s="458">
        <v>0</v>
      </c>
      <c r="R33" s="458">
        <v>0</v>
      </c>
      <c r="S33" s="456">
        <f t="shared" si="1"/>
        <v>0</v>
      </c>
      <c r="T33" s="456">
        <v>0</v>
      </c>
      <c r="U33" s="456">
        <v>0</v>
      </c>
      <c r="V33" s="456">
        <v>0</v>
      </c>
      <c r="W33" s="461"/>
      <c r="X33" s="456">
        <v>0</v>
      </c>
      <c r="Y33" s="459">
        <v>0</v>
      </c>
      <c r="Z33" s="459">
        <v>0</v>
      </c>
      <c r="AA33" s="459"/>
      <c r="AB33" s="460">
        <f t="shared" si="2"/>
        <v>372.5</v>
      </c>
    </row>
    <row r="34" spans="1:29" ht="35.1" customHeight="1">
      <c r="A34" s="454" t="s">
        <v>402</v>
      </c>
      <c r="B34" s="494" t="s">
        <v>403</v>
      </c>
      <c r="C34" s="617" t="s">
        <v>1217</v>
      </c>
      <c r="D34" s="495" t="s">
        <v>453</v>
      </c>
      <c r="E34" s="501" t="s">
        <v>405</v>
      </c>
      <c r="F34" s="500" t="s">
        <v>434</v>
      </c>
      <c r="G34" s="455" t="s">
        <v>1644</v>
      </c>
      <c r="H34" s="456">
        <v>0</v>
      </c>
      <c r="I34" s="498">
        <v>984.26</v>
      </c>
      <c r="J34" s="456">
        <v>0</v>
      </c>
      <c r="K34" s="499">
        <v>190.5</v>
      </c>
      <c r="L34" s="499">
        <v>1</v>
      </c>
      <c r="M34" s="457">
        <f t="shared" si="0"/>
        <v>189.5</v>
      </c>
      <c r="N34" s="456">
        <v>0</v>
      </c>
      <c r="O34" s="456">
        <v>0</v>
      </c>
      <c r="P34" s="456">
        <v>0</v>
      </c>
      <c r="Q34" s="458">
        <v>0</v>
      </c>
      <c r="R34" s="458">
        <v>0</v>
      </c>
      <c r="S34" s="456">
        <f t="shared" si="1"/>
        <v>0</v>
      </c>
      <c r="T34" s="456">
        <v>0</v>
      </c>
      <c r="U34" s="456">
        <v>0</v>
      </c>
      <c r="V34" s="456">
        <v>0</v>
      </c>
      <c r="W34" s="461"/>
      <c r="X34" s="456">
        <v>0</v>
      </c>
      <c r="Y34" s="459">
        <v>0</v>
      </c>
      <c r="Z34" s="459">
        <v>0</v>
      </c>
      <c r="AA34" s="459"/>
      <c r="AB34" s="460">
        <f t="shared" si="2"/>
        <v>1173.76</v>
      </c>
    </row>
    <row r="35" spans="1:29" ht="35.1" customHeight="1">
      <c r="A35" s="454" t="s">
        <v>402</v>
      </c>
      <c r="B35" s="494" t="s">
        <v>403</v>
      </c>
      <c r="C35" s="617" t="s">
        <v>1218</v>
      </c>
      <c r="D35" s="495" t="s">
        <v>454</v>
      </c>
      <c r="E35" s="501" t="s">
        <v>408</v>
      </c>
      <c r="F35" s="500" t="s">
        <v>415</v>
      </c>
      <c r="G35" s="455" t="s">
        <v>1644</v>
      </c>
      <c r="H35" s="456">
        <v>0</v>
      </c>
      <c r="I35" s="498">
        <v>279.77999999999997</v>
      </c>
      <c r="J35" s="456">
        <v>0</v>
      </c>
      <c r="K35" s="499">
        <v>190.5</v>
      </c>
      <c r="L35" s="499">
        <v>1</v>
      </c>
      <c r="M35" s="457">
        <f t="shared" si="0"/>
        <v>189.5</v>
      </c>
      <c r="N35" s="456">
        <v>0</v>
      </c>
      <c r="O35" s="456">
        <v>0</v>
      </c>
      <c r="P35" s="456">
        <v>0</v>
      </c>
      <c r="Q35" s="458">
        <v>0</v>
      </c>
      <c r="R35" s="458">
        <v>0</v>
      </c>
      <c r="S35" s="456">
        <f t="shared" si="1"/>
        <v>0</v>
      </c>
      <c r="T35" s="456">
        <v>0</v>
      </c>
      <c r="U35" s="456">
        <v>0</v>
      </c>
      <c r="V35" s="456">
        <v>0</v>
      </c>
      <c r="W35" s="461"/>
      <c r="X35" s="456">
        <v>0</v>
      </c>
      <c r="Y35" s="459">
        <v>0</v>
      </c>
      <c r="Z35" s="459">
        <v>0</v>
      </c>
      <c r="AA35" s="459"/>
      <c r="AB35" s="460">
        <f t="shared" si="2"/>
        <v>469.28</v>
      </c>
    </row>
    <row r="36" spans="1:29" s="507" customFormat="1" ht="35.1" customHeight="1">
      <c r="A36" s="462" t="s">
        <v>402</v>
      </c>
      <c r="B36" s="504" t="s">
        <v>403</v>
      </c>
      <c r="C36" s="617" t="s">
        <v>1219</v>
      </c>
      <c r="D36" s="505" t="s">
        <v>1086</v>
      </c>
      <c r="E36" s="506" t="s">
        <v>408</v>
      </c>
      <c r="F36" s="506" t="s">
        <v>411</v>
      </c>
      <c r="G36" s="455" t="s">
        <v>1644</v>
      </c>
      <c r="H36" s="456">
        <v>0</v>
      </c>
      <c r="I36" s="463">
        <v>135.55000000000001</v>
      </c>
      <c r="J36" s="456">
        <v>0</v>
      </c>
      <c r="K36" s="499">
        <v>190.5</v>
      </c>
      <c r="L36" s="499">
        <v>1</v>
      </c>
      <c r="M36" s="457">
        <f t="shared" si="0"/>
        <v>189.5</v>
      </c>
      <c r="N36" s="456">
        <v>0</v>
      </c>
      <c r="O36" s="456">
        <v>0</v>
      </c>
      <c r="P36" s="456">
        <v>0</v>
      </c>
      <c r="Q36" s="458">
        <v>114.8</v>
      </c>
      <c r="R36" s="456">
        <v>84.72</v>
      </c>
      <c r="S36" s="456">
        <f>Q36-R36</f>
        <v>30.08</v>
      </c>
      <c r="T36" s="456">
        <v>0</v>
      </c>
      <c r="U36" s="456">
        <v>0</v>
      </c>
      <c r="V36" s="456">
        <v>0</v>
      </c>
      <c r="W36" s="464"/>
      <c r="X36" s="456">
        <v>0</v>
      </c>
      <c r="Y36" s="459">
        <v>0</v>
      </c>
      <c r="Z36" s="459">
        <v>0</v>
      </c>
      <c r="AA36" s="465"/>
      <c r="AB36" s="460">
        <f t="shared" si="2"/>
        <v>355.13</v>
      </c>
    </row>
    <row r="37" spans="1:29" ht="35.1" customHeight="1">
      <c r="A37" s="454" t="s">
        <v>402</v>
      </c>
      <c r="B37" s="494" t="s">
        <v>403</v>
      </c>
      <c r="C37" s="617" t="s">
        <v>1220</v>
      </c>
      <c r="D37" s="495" t="s">
        <v>455</v>
      </c>
      <c r="E37" s="501" t="s">
        <v>419</v>
      </c>
      <c r="F37" s="500" t="s">
        <v>456</v>
      </c>
      <c r="G37" s="455" t="s">
        <v>1644</v>
      </c>
      <c r="H37" s="456">
        <v>0</v>
      </c>
      <c r="I37" s="498">
        <v>156.44</v>
      </c>
      <c r="J37" s="456">
        <v>0</v>
      </c>
      <c r="K37" s="499">
        <v>190.5</v>
      </c>
      <c r="L37" s="499">
        <v>1</v>
      </c>
      <c r="M37" s="457">
        <f t="shared" si="0"/>
        <v>189.5</v>
      </c>
      <c r="N37" s="456">
        <v>0</v>
      </c>
      <c r="O37" s="456">
        <v>0</v>
      </c>
      <c r="P37" s="456">
        <v>0</v>
      </c>
      <c r="Q37" s="458">
        <v>0</v>
      </c>
      <c r="R37" s="458">
        <v>0</v>
      </c>
      <c r="S37" s="456">
        <f t="shared" si="1"/>
        <v>0</v>
      </c>
      <c r="T37" s="456">
        <v>0</v>
      </c>
      <c r="U37" s="456">
        <v>0</v>
      </c>
      <c r="V37" s="456">
        <v>0</v>
      </c>
      <c r="W37" s="461"/>
      <c r="X37" s="456">
        <v>0</v>
      </c>
      <c r="Y37" s="459">
        <v>0</v>
      </c>
      <c r="Z37" s="459">
        <v>0</v>
      </c>
      <c r="AA37" s="459"/>
      <c r="AB37" s="460">
        <f t="shared" si="2"/>
        <v>345.94</v>
      </c>
    </row>
    <row r="38" spans="1:29" ht="35.1" customHeight="1">
      <c r="A38" s="454" t="s">
        <v>402</v>
      </c>
      <c r="B38" s="494" t="s">
        <v>403</v>
      </c>
      <c r="C38" s="617" t="s">
        <v>1221</v>
      </c>
      <c r="D38" s="495" t="s">
        <v>457</v>
      </c>
      <c r="E38" s="501" t="s">
        <v>408</v>
      </c>
      <c r="F38" s="500" t="s">
        <v>411</v>
      </c>
      <c r="G38" s="455" t="s">
        <v>1644</v>
      </c>
      <c r="H38" s="456">
        <v>0</v>
      </c>
      <c r="I38" s="498">
        <v>135.55000000000001</v>
      </c>
      <c r="J38" s="456">
        <v>0</v>
      </c>
      <c r="K38" s="499">
        <v>190.5</v>
      </c>
      <c r="L38" s="499">
        <v>1</v>
      </c>
      <c r="M38" s="457">
        <f t="shared" si="0"/>
        <v>189.5</v>
      </c>
      <c r="N38" s="456">
        <v>0</v>
      </c>
      <c r="O38" s="456">
        <v>0</v>
      </c>
      <c r="P38" s="456">
        <v>0</v>
      </c>
      <c r="Q38" s="458">
        <v>0</v>
      </c>
      <c r="R38" s="458">
        <v>0</v>
      </c>
      <c r="S38" s="456">
        <f>Q38-R38</f>
        <v>0</v>
      </c>
      <c r="T38" s="456">
        <v>0</v>
      </c>
      <c r="U38" s="456">
        <v>0</v>
      </c>
      <c r="V38" s="456">
        <v>0</v>
      </c>
      <c r="W38" s="461"/>
      <c r="X38" s="456">
        <v>0</v>
      </c>
      <c r="Y38" s="459">
        <v>0</v>
      </c>
      <c r="Z38" s="459">
        <v>0</v>
      </c>
      <c r="AA38" s="459"/>
      <c r="AB38" s="460">
        <f t="shared" si="2"/>
        <v>325.05</v>
      </c>
    </row>
    <row r="39" spans="1:29" ht="35.1" customHeight="1">
      <c r="A39" s="454" t="s">
        <v>402</v>
      </c>
      <c r="B39" s="494" t="s">
        <v>403</v>
      </c>
      <c r="C39" s="617" t="s">
        <v>1222</v>
      </c>
      <c r="D39" s="495" t="s">
        <v>458</v>
      </c>
      <c r="E39" s="508" t="s">
        <v>405</v>
      </c>
      <c r="F39" s="509" t="s">
        <v>413</v>
      </c>
      <c r="G39" s="455" t="s">
        <v>1644</v>
      </c>
      <c r="H39" s="466">
        <v>0</v>
      </c>
      <c r="I39" s="510">
        <v>796.86</v>
      </c>
      <c r="J39" s="466">
        <v>0</v>
      </c>
      <c r="K39" s="499">
        <v>190.5</v>
      </c>
      <c r="L39" s="511">
        <v>1</v>
      </c>
      <c r="M39" s="457">
        <f t="shared" si="0"/>
        <v>189.5</v>
      </c>
      <c r="N39" s="456">
        <v>0</v>
      </c>
      <c r="O39" s="456">
        <v>0</v>
      </c>
      <c r="P39" s="456">
        <v>0</v>
      </c>
      <c r="Q39" s="458">
        <v>0</v>
      </c>
      <c r="R39" s="458">
        <v>0</v>
      </c>
      <c r="S39" s="456">
        <f t="shared" si="1"/>
        <v>0</v>
      </c>
      <c r="T39" s="456">
        <v>0</v>
      </c>
      <c r="U39" s="456">
        <v>0</v>
      </c>
      <c r="V39" s="456">
        <v>0</v>
      </c>
      <c r="W39" s="461"/>
      <c r="X39" s="456">
        <v>0</v>
      </c>
      <c r="Y39" s="459">
        <v>0</v>
      </c>
      <c r="Z39" s="459">
        <v>0</v>
      </c>
      <c r="AA39" s="459"/>
      <c r="AB39" s="460">
        <f t="shared" si="2"/>
        <v>986.36</v>
      </c>
    </row>
    <row r="40" spans="1:29" ht="35.1" customHeight="1">
      <c r="A40" s="454" t="s">
        <v>402</v>
      </c>
      <c r="B40" s="494" t="s">
        <v>403</v>
      </c>
      <c r="C40" s="617" t="s">
        <v>1223</v>
      </c>
      <c r="D40" s="512" t="s">
        <v>459</v>
      </c>
      <c r="E40" s="624" t="s">
        <v>408</v>
      </c>
      <c r="F40" s="625" t="s">
        <v>411</v>
      </c>
      <c r="G40" s="455" t="s">
        <v>1644</v>
      </c>
      <c r="H40" s="626">
        <v>0</v>
      </c>
      <c r="I40" s="627">
        <v>204.77</v>
      </c>
      <c r="J40" s="626">
        <v>0</v>
      </c>
      <c r="K40" s="499">
        <v>190.5</v>
      </c>
      <c r="L40" s="628">
        <v>1</v>
      </c>
      <c r="M40" s="467">
        <f t="shared" si="0"/>
        <v>189.5</v>
      </c>
      <c r="N40" s="456">
        <v>0</v>
      </c>
      <c r="O40" s="456">
        <v>0</v>
      </c>
      <c r="P40" s="456">
        <v>0</v>
      </c>
      <c r="Q40" s="458">
        <v>131.19999999999999</v>
      </c>
      <c r="R40" s="456">
        <v>84.72</v>
      </c>
      <c r="S40" s="456">
        <f t="shared" si="1"/>
        <v>46.47999999999999</v>
      </c>
      <c r="T40" s="456">
        <v>0</v>
      </c>
      <c r="U40" s="456">
        <v>0</v>
      </c>
      <c r="V40" s="456">
        <v>0</v>
      </c>
      <c r="W40" s="461"/>
      <c r="X40" s="456">
        <v>0</v>
      </c>
      <c r="Y40" s="459">
        <v>0</v>
      </c>
      <c r="Z40" s="459">
        <v>0</v>
      </c>
      <c r="AA40" s="459"/>
      <c r="AB40" s="460">
        <f t="shared" si="2"/>
        <v>440.75</v>
      </c>
    </row>
    <row r="41" spans="1:29" ht="35.1" customHeight="1">
      <c r="A41" s="454" t="s">
        <v>402</v>
      </c>
      <c r="B41" s="494" t="s">
        <v>403</v>
      </c>
      <c r="C41" s="617" t="s">
        <v>1225</v>
      </c>
      <c r="D41" s="495" t="s">
        <v>460</v>
      </c>
      <c r="E41" s="513" t="s">
        <v>408</v>
      </c>
      <c r="F41" s="514" t="s">
        <v>415</v>
      </c>
      <c r="G41" s="455" t="s">
        <v>1644</v>
      </c>
      <c r="H41" s="468">
        <v>0</v>
      </c>
      <c r="I41" s="515">
        <v>224.66</v>
      </c>
      <c r="J41" s="468">
        <v>0</v>
      </c>
      <c r="K41" s="499">
        <v>190.5</v>
      </c>
      <c r="L41" s="516">
        <v>1</v>
      </c>
      <c r="M41" s="457">
        <f t="shared" si="0"/>
        <v>189.5</v>
      </c>
      <c r="N41" s="456">
        <v>0</v>
      </c>
      <c r="O41" s="456">
        <v>0</v>
      </c>
      <c r="P41" s="456">
        <v>0</v>
      </c>
      <c r="Q41" s="458">
        <v>0</v>
      </c>
      <c r="R41" s="458">
        <v>0</v>
      </c>
      <c r="S41" s="456">
        <f t="shared" si="1"/>
        <v>0</v>
      </c>
      <c r="T41" s="456">
        <v>0</v>
      </c>
      <c r="U41" s="456">
        <v>0</v>
      </c>
      <c r="V41" s="456">
        <v>0</v>
      </c>
      <c r="W41" s="461"/>
      <c r="X41" s="456">
        <v>0</v>
      </c>
      <c r="Y41" s="459">
        <v>0</v>
      </c>
      <c r="Z41" s="459">
        <v>0</v>
      </c>
      <c r="AA41" s="459"/>
      <c r="AB41" s="460">
        <f t="shared" si="2"/>
        <v>414.15999999999997</v>
      </c>
    </row>
    <row r="42" spans="1:29" ht="35.1" customHeight="1">
      <c r="A42" s="454" t="s">
        <v>402</v>
      </c>
      <c r="B42" s="494" t="s">
        <v>403</v>
      </c>
      <c r="C42" s="617" t="s">
        <v>1226</v>
      </c>
      <c r="D42" s="495" t="s">
        <v>461</v>
      </c>
      <c r="E42" s="501" t="s">
        <v>419</v>
      </c>
      <c r="F42" s="503" t="s">
        <v>462</v>
      </c>
      <c r="G42" s="455" t="s">
        <v>1644</v>
      </c>
      <c r="H42" s="456">
        <v>0</v>
      </c>
      <c r="I42" s="498">
        <v>156.34</v>
      </c>
      <c r="J42" s="456">
        <v>0</v>
      </c>
      <c r="K42" s="499">
        <v>190.5</v>
      </c>
      <c r="L42" s="499">
        <v>1</v>
      </c>
      <c r="M42" s="457">
        <f t="shared" si="0"/>
        <v>189.5</v>
      </c>
      <c r="N42" s="456">
        <v>0</v>
      </c>
      <c r="O42" s="456">
        <v>0</v>
      </c>
      <c r="P42" s="456">
        <v>0</v>
      </c>
      <c r="Q42" s="458">
        <v>0</v>
      </c>
      <c r="R42" s="458">
        <v>0</v>
      </c>
      <c r="S42" s="456">
        <f t="shared" si="1"/>
        <v>0</v>
      </c>
      <c r="T42" s="456">
        <v>77.569999999999993</v>
      </c>
      <c r="U42" s="456">
        <v>0</v>
      </c>
      <c r="V42" s="456">
        <v>77.569999999999993</v>
      </c>
      <c r="W42" s="461" t="s">
        <v>602</v>
      </c>
      <c r="X42" s="456">
        <v>0</v>
      </c>
      <c r="Y42" s="459">
        <v>0</v>
      </c>
      <c r="Z42" s="459">
        <v>0</v>
      </c>
      <c r="AA42" s="459"/>
      <c r="AB42" s="460">
        <f t="shared" si="2"/>
        <v>423.40999999999997</v>
      </c>
    </row>
    <row r="43" spans="1:29" ht="35.1" customHeight="1">
      <c r="A43" s="454" t="s">
        <v>402</v>
      </c>
      <c r="B43" s="494" t="s">
        <v>403</v>
      </c>
      <c r="C43" s="617" t="s">
        <v>1227</v>
      </c>
      <c r="D43" s="495" t="s">
        <v>463</v>
      </c>
      <c r="E43" s="501" t="s">
        <v>408</v>
      </c>
      <c r="F43" s="500" t="s">
        <v>415</v>
      </c>
      <c r="G43" s="455" t="s">
        <v>1644</v>
      </c>
      <c r="H43" s="456">
        <v>0</v>
      </c>
      <c r="I43" s="498">
        <v>224.66</v>
      </c>
      <c r="J43" s="456">
        <v>0</v>
      </c>
      <c r="K43" s="499">
        <v>190.5</v>
      </c>
      <c r="L43" s="499">
        <v>1</v>
      </c>
      <c r="M43" s="457">
        <f t="shared" si="0"/>
        <v>189.5</v>
      </c>
      <c r="N43" s="456">
        <v>0</v>
      </c>
      <c r="O43" s="456">
        <v>0</v>
      </c>
      <c r="P43" s="456">
        <v>0</v>
      </c>
      <c r="Q43" s="458">
        <v>0</v>
      </c>
      <c r="R43" s="458">
        <v>0</v>
      </c>
      <c r="S43" s="456">
        <f t="shared" si="1"/>
        <v>0</v>
      </c>
      <c r="T43" s="456">
        <v>0</v>
      </c>
      <c r="U43" s="456">
        <v>0</v>
      </c>
      <c r="V43" s="456">
        <v>0</v>
      </c>
      <c r="W43" s="461"/>
      <c r="X43" s="456">
        <v>0</v>
      </c>
      <c r="Y43" s="459">
        <v>0</v>
      </c>
      <c r="Z43" s="459">
        <v>0</v>
      </c>
      <c r="AA43" s="459"/>
      <c r="AB43" s="460">
        <f t="shared" si="2"/>
        <v>414.15999999999997</v>
      </c>
    </row>
    <row r="44" spans="1:29" s="507" customFormat="1" ht="35.1" customHeight="1">
      <c r="A44" s="454" t="s">
        <v>402</v>
      </c>
      <c r="B44" s="494" t="s">
        <v>403</v>
      </c>
      <c r="C44" s="629" t="s">
        <v>1228</v>
      </c>
      <c r="D44" s="495" t="s">
        <v>1230</v>
      </c>
      <c r="E44" s="630" t="s">
        <v>408</v>
      </c>
      <c r="F44" s="500" t="s">
        <v>438</v>
      </c>
      <c r="G44" s="455" t="s">
        <v>1644</v>
      </c>
      <c r="H44" s="456">
        <v>0</v>
      </c>
      <c r="I44" s="498">
        <v>218.76</v>
      </c>
      <c r="J44" s="456">
        <v>0</v>
      </c>
      <c r="K44" s="499">
        <v>190.5</v>
      </c>
      <c r="L44" s="499">
        <v>1</v>
      </c>
      <c r="M44" s="457">
        <f t="shared" si="0"/>
        <v>189.5</v>
      </c>
      <c r="N44" s="456">
        <v>0</v>
      </c>
      <c r="O44" s="456">
        <v>0</v>
      </c>
      <c r="P44" s="456">
        <v>0</v>
      </c>
      <c r="Q44" s="458">
        <v>0</v>
      </c>
      <c r="R44" s="458">
        <v>0</v>
      </c>
      <c r="S44" s="456">
        <f t="shared" si="1"/>
        <v>0</v>
      </c>
      <c r="T44" s="456">
        <v>0</v>
      </c>
      <c r="U44" s="456">
        <v>0</v>
      </c>
      <c r="V44" s="456">
        <v>0</v>
      </c>
      <c r="W44" s="461"/>
      <c r="X44" s="456">
        <v>0</v>
      </c>
      <c r="Y44" s="631">
        <v>0</v>
      </c>
      <c r="Z44" s="631">
        <v>0</v>
      </c>
      <c r="AA44" s="631"/>
      <c r="AB44" s="632">
        <f t="shared" si="2"/>
        <v>408.26</v>
      </c>
      <c r="AC44" s="633"/>
    </row>
    <row r="45" spans="1:29" ht="35.1" customHeight="1">
      <c r="A45" s="454" t="s">
        <v>402</v>
      </c>
      <c r="B45" s="494" t="s">
        <v>403</v>
      </c>
      <c r="C45" s="617" t="s">
        <v>1229</v>
      </c>
      <c r="D45" s="495" t="s">
        <v>465</v>
      </c>
      <c r="E45" s="501" t="s">
        <v>419</v>
      </c>
      <c r="F45" s="503" t="s">
        <v>466</v>
      </c>
      <c r="G45" s="455" t="s">
        <v>1644</v>
      </c>
      <c r="H45" s="456">
        <v>0</v>
      </c>
      <c r="I45" s="498">
        <v>237.7</v>
      </c>
      <c r="J45" s="456">
        <v>0</v>
      </c>
      <c r="K45" s="499">
        <v>190.5</v>
      </c>
      <c r="L45" s="499">
        <v>1</v>
      </c>
      <c r="M45" s="457">
        <f t="shared" si="0"/>
        <v>189.5</v>
      </c>
      <c r="N45" s="456">
        <v>0</v>
      </c>
      <c r="O45" s="456">
        <v>0</v>
      </c>
      <c r="P45" s="456">
        <v>0</v>
      </c>
      <c r="Q45" s="458">
        <v>262.39999999999998</v>
      </c>
      <c r="R45" s="456">
        <v>96.96</v>
      </c>
      <c r="S45" s="456">
        <f t="shared" si="1"/>
        <v>165.44</v>
      </c>
      <c r="T45" s="456">
        <v>0</v>
      </c>
      <c r="U45" s="456">
        <v>0</v>
      </c>
      <c r="V45" s="456">
        <v>0</v>
      </c>
      <c r="W45" s="461"/>
      <c r="X45" s="456">
        <v>0</v>
      </c>
      <c r="Y45" s="459">
        <v>0</v>
      </c>
      <c r="Z45" s="459">
        <v>0</v>
      </c>
      <c r="AA45" s="459"/>
      <c r="AB45" s="460">
        <f t="shared" si="2"/>
        <v>592.64</v>
      </c>
    </row>
    <row r="46" spans="1:29" ht="35.1" customHeight="1">
      <c r="A46" s="454" t="s">
        <v>402</v>
      </c>
      <c r="B46" s="494" t="s">
        <v>403</v>
      </c>
      <c r="C46" s="617" t="s">
        <v>1231</v>
      </c>
      <c r="D46" s="495" t="s">
        <v>467</v>
      </c>
      <c r="E46" s="501" t="s">
        <v>419</v>
      </c>
      <c r="F46" s="500" t="s">
        <v>468</v>
      </c>
      <c r="G46" s="455" t="s">
        <v>1644</v>
      </c>
      <c r="H46" s="456">
        <v>0</v>
      </c>
      <c r="I46" s="498">
        <v>163.97</v>
      </c>
      <c r="J46" s="456">
        <v>0</v>
      </c>
      <c r="K46" s="499">
        <v>190.5</v>
      </c>
      <c r="L46" s="499">
        <v>1</v>
      </c>
      <c r="M46" s="457">
        <f t="shared" si="0"/>
        <v>189.5</v>
      </c>
      <c r="N46" s="456">
        <v>0</v>
      </c>
      <c r="O46" s="456">
        <v>0</v>
      </c>
      <c r="P46" s="456">
        <v>0</v>
      </c>
      <c r="Q46" s="458">
        <v>262.39999999999998</v>
      </c>
      <c r="R46" s="456">
        <v>85.5</v>
      </c>
      <c r="S46" s="456">
        <f>Q46-R46</f>
        <v>176.89999999999998</v>
      </c>
      <c r="T46" s="456">
        <v>0</v>
      </c>
      <c r="U46" s="456">
        <v>0</v>
      </c>
      <c r="V46" s="456">
        <v>0</v>
      </c>
      <c r="W46" s="461"/>
      <c r="X46" s="456">
        <v>0</v>
      </c>
      <c r="Y46" s="459">
        <v>0</v>
      </c>
      <c r="Z46" s="459">
        <v>0</v>
      </c>
      <c r="AA46" s="459"/>
      <c r="AB46" s="460">
        <f t="shared" si="2"/>
        <v>530.37</v>
      </c>
    </row>
    <row r="47" spans="1:29" ht="35.1" customHeight="1">
      <c r="A47" s="454" t="s">
        <v>402</v>
      </c>
      <c r="B47" s="494" t="s">
        <v>403</v>
      </c>
      <c r="C47" s="617" t="s">
        <v>1232</v>
      </c>
      <c r="D47" s="495" t="s">
        <v>469</v>
      </c>
      <c r="E47" s="501" t="s">
        <v>408</v>
      </c>
      <c r="F47" s="501" t="s">
        <v>409</v>
      </c>
      <c r="G47" s="455" t="s">
        <v>1644</v>
      </c>
      <c r="H47" s="456">
        <v>0</v>
      </c>
      <c r="I47" s="498">
        <v>447.11</v>
      </c>
      <c r="J47" s="456">
        <v>0</v>
      </c>
      <c r="K47" s="499">
        <v>190.5</v>
      </c>
      <c r="L47" s="499">
        <v>1</v>
      </c>
      <c r="M47" s="457">
        <f t="shared" si="0"/>
        <v>189.5</v>
      </c>
      <c r="N47" s="456">
        <v>0</v>
      </c>
      <c r="O47" s="456">
        <v>0</v>
      </c>
      <c r="P47" s="456">
        <v>0</v>
      </c>
      <c r="Q47" s="458">
        <v>0</v>
      </c>
      <c r="R47" s="458">
        <v>0</v>
      </c>
      <c r="S47" s="456">
        <f t="shared" si="1"/>
        <v>0</v>
      </c>
      <c r="T47" s="456">
        <v>0</v>
      </c>
      <c r="U47" s="456">
        <v>0</v>
      </c>
      <c r="V47" s="456">
        <v>0</v>
      </c>
      <c r="W47" s="461"/>
      <c r="X47" s="456">
        <v>0</v>
      </c>
      <c r="Y47" s="459">
        <v>0</v>
      </c>
      <c r="Z47" s="459">
        <v>0</v>
      </c>
      <c r="AA47" s="459"/>
      <c r="AB47" s="460">
        <f t="shared" si="2"/>
        <v>636.61</v>
      </c>
    </row>
    <row r="48" spans="1:29" ht="35.1" customHeight="1">
      <c r="A48" s="454" t="s">
        <v>402</v>
      </c>
      <c r="B48" s="494" t="s">
        <v>403</v>
      </c>
      <c r="C48" s="617" t="s">
        <v>1233</v>
      </c>
      <c r="D48" s="495" t="s">
        <v>470</v>
      </c>
      <c r="E48" s="501" t="s">
        <v>408</v>
      </c>
      <c r="F48" s="503" t="s">
        <v>409</v>
      </c>
      <c r="G48" s="455" t="s">
        <v>1644</v>
      </c>
      <c r="H48" s="456">
        <v>0</v>
      </c>
      <c r="I48" s="498">
        <v>385.37</v>
      </c>
      <c r="J48" s="456">
        <v>0</v>
      </c>
      <c r="K48" s="499">
        <v>190.5</v>
      </c>
      <c r="L48" s="499">
        <v>1</v>
      </c>
      <c r="M48" s="457">
        <f t="shared" si="0"/>
        <v>189.5</v>
      </c>
      <c r="N48" s="456">
        <v>0</v>
      </c>
      <c r="O48" s="456">
        <v>0</v>
      </c>
      <c r="P48" s="456">
        <v>0</v>
      </c>
      <c r="Q48" s="458">
        <v>0</v>
      </c>
      <c r="R48" s="458">
        <v>0</v>
      </c>
      <c r="S48" s="456">
        <f t="shared" si="1"/>
        <v>0</v>
      </c>
      <c r="T48" s="456">
        <v>0</v>
      </c>
      <c r="U48" s="456">
        <v>0</v>
      </c>
      <c r="V48" s="456">
        <v>0</v>
      </c>
      <c r="W48" s="461"/>
      <c r="X48" s="456">
        <v>0</v>
      </c>
      <c r="Y48" s="459">
        <v>0</v>
      </c>
      <c r="Z48" s="459">
        <v>0</v>
      </c>
      <c r="AA48" s="459"/>
      <c r="AB48" s="460">
        <f t="shared" si="2"/>
        <v>574.87</v>
      </c>
    </row>
    <row r="49" spans="1:28" ht="35.1" customHeight="1">
      <c r="A49" s="454" t="s">
        <v>402</v>
      </c>
      <c r="B49" s="494" t="s">
        <v>403</v>
      </c>
      <c r="C49" s="617" t="s">
        <v>1234</v>
      </c>
      <c r="D49" s="495" t="s">
        <v>471</v>
      </c>
      <c r="E49" s="501" t="s">
        <v>419</v>
      </c>
      <c r="F49" s="500" t="s">
        <v>468</v>
      </c>
      <c r="G49" s="455" t="s">
        <v>1644</v>
      </c>
      <c r="H49" s="456">
        <v>0</v>
      </c>
      <c r="I49" s="498">
        <v>137.75</v>
      </c>
      <c r="J49" s="456">
        <v>0</v>
      </c>
      <c r="K49" s="499">
        <v>190.5</v>
      </c>
      <c r="L49" s="499">
        <v>1</v>
      </c>
      <c r="M49" s="457">
        <f t="shared" si="0"/>
        <v>189.5</v>
      </c>
      <c r="N49" s="456">
        <v>0</v>
      </c>
      <c r="O49" s="456">
        <v>0</v>
      </c>
      <c r="P49" s="456">
        <v>0</v>
      </c>
      <c r="Q49" s="458">
        <v>262.39999999999998</v>
      </c>
      <c r="R49" s="456">
        <v>85.5</v>
      </c>
      <c r="S49" s="456">
        <f t="shared" si="1"/>
        <v>176.89999999999998</v>
      </c>
      <c r="T49" s="456">
        <v>0</v>
      </c>
      <c r="U49" s="456">
        <v>0</v>
      </c>
      <c r="V49" s="456">
        <v>0</v>
      </c>
      <c r="W49" s="461"/>
      <c r="X49" s="456">
        <v>0</v>
      </c>
      <c r="Y49" s="459">
        <v>0</v>
      </c>
      <c r="Z49" s="459">
        <v>0</v>
      </c>
      <c r="AA49" s="459"/>
      <c r="AB49" s="460">
        <f t="shared" si="2"/>
        <v>504.15</v>
      </c>
    </row>
    <row r="50" spans="1:28" ht="35.1" customHeight="1">
      <c r="A50" s="454" t="s">
        <v>402</v>
      </c>
      <c r="B50" s="494" t="s">
        <v>403</v>
      </c>
      <c r="C50" s="617" t="s">
        <v>1235</v>
      </c>
      <c r="D50" s="502" t="s">
        <v>472</v>
      </c>
      <c r="E50" s="501" t="s">
        <v>408</v>
      </c>
      <c r="F50" s="500" t="s">
        <v>417</v>
      </c>
      <c r="G50" s="455" t="s">
        <v>1644</v>
      </c>
      <c r="H50" s="456">
        <v>0</v>
      </c>
      <c r="I50" s="498">
        <v>333.39</v>
      </c>
      <c r="J50" s="456">
        <v>0</v>
      </c>
      <c r="K50" s="499">
        <v>190.5</v>
      </c>
      <c r="L50" s="499">
        <v>1</v>
      </c>
      <c r="M50" s="457">
        <f t="shared" si="0"/>
        <v>189.5</v>
      </c>
      <c r="N50" s="456">
        <v>0</v>
      </c>
      <c r="O50" s="456">
        <v>0</v>
      </c>
      <c r="P50" s="456">
        <v>0</v>
      </c>
      <c r="Q50" s="458">
        <v>0</v>
      </c>
      <c r="R50" s="458">
        <v>0</v>
      </c>
      <c r="S50" s="456">
        <f t="shared" si="1"/>
        <v>0</v>
      </c>
      <c r="T50" s="456">
        <v>0</v>
      </c>
      <c r="U50" s="456">
        <v>0</v>
      </c>
      <c r="V50" s="456">
        <v>0</v>
      </c>
      <c r="W50" s="461"/>
      <c r="X50" s="456">
        <v>0</v>
      </c>
      <c r="Y50" s="459">
        <v>0</v>
      </c>
      <c r="Z50" s="459">
        <v>0</v>
      </c>
      <c r="AA50" s="459"/>
      <c r="AB50" s="460">
        <f t="shared" si="2"/>
        <v>522.89</v>
      </c>
    </row>
    <row r="51" spans="1:28" ht="35.1" customHeight="1">
      <c r="A51" s="454" t="s">
        <v>402</v>
      </c>
      <c r="B51" s="494" t="s">
        <v>403</v>
      </c>
      <c r="C51" s="617" t="s">
        <v>1236</v>
      </c>
      <c r="D51" s="502" t="s">
        <v>473</v>
      </c>
      <c r="E51" s="501" t="s">
        <v>419</v>
      </c>
      <c r="F51" s="500" t="s">
        <v>456</v>
      </c>
      <c r="G51" s="455" t="s">
        <v>1644</v>
      </c>
      <c r="H51" s="456">
        <v>0</v>
      </c>
      <c r="I51" s="498">
        <v>169.17</v>
      </c>
      <c r="J51" s="456">
        <v>0</v>
      </c>
      <c r="K51" s="499">
        <v>190.5</v>
      </c>
      <c r="L51" s="499">
        <v>1</v>
      </c>
      <c r="M51" s="457">
        <f t="shared" si="0"/>
        <v>189.5</v>
      </c>
      <c r="N51" s="456">
        <v>0</v>
      </c>
      <c r="O51" s="456">
        <v>0</v>
      </c>
      <c r="P51" s="456">
        <v>0</v>
      </c>
      <c r="Q51" s="458">
        <v>0</v>
      </c>
      <c r="R51" s="458">
        <v>0</v>
      </c>
      <c r="S51" s="456">
        <f t="shared" si="1"/>
        <v>0</v>
      </c>
      <c r="T51" s="456">
        <v>0</v>
      </c>
      <c r="U51" s="456">
        <v>0</v>
      </c>
      <c r="V51" s="456">
        <v>0</v>
      </c>
      <c r="W51" s="461"/>
      <c r="X51" s="456">
        <v>0</v>
      </c>
      <c r="Y51" s="459">
        <v>0</v>
      </c>
      <c r="Z51" s="459">
        <v>0</v>
      </c>
      <c r="AA51" s="459"/>
      <c r="AB51" s="460">
        <f t="shared" si="2"/>
        <v>358.66999999999996</v>
      </c>
    </row>
    <row r="52" spans="1:28" ht="35.1" customHeight="1">
      <c r="A52" s="454" t="s">
        <v>402</v>
      </c>
      <c r="B52" s="494" t="s">
        <v>403</v>
      </c>
      <c r="C52" s="617" t="s">
        <v>1237</v>
      </c>
      <c r="D52" s="495" t="s">
        <v>1152</v>
      </c>
      <c r="E52" s="513" t="s">
        <v>408</v>
      </c>
      <c r="F52" s="514" t="s">
        <v>415</v>
      </c>
      <c r="G52" s="455" t="s">
        <v>1644</v>
      </c>
      <c r="H52" s="456">
        <v>0</v>
      </c>
      <c r="I52" s="498">
        <v>224.66</v>
      </c>
      <c r="J52" s="456">
        <v>0</v>
      </c>
      <c r="K52" s="499">
        <v>190.5</v>
      </c>
      <c r="L52" s="499">
        <v>1</v>
      </c>
      <c r="M52" s="457">
        <f t="shared" si="0"/>
        <v>189.5</v>
      </c>
      <c r="N52" s="456">
        <v>0</v>
      </c>
      <c r="O52" s="456">
        <v>0</v>
      </c>
      <c r="P52" s="456">
        <v>0</v>
      </c>
      <c r="Q52" s="458">
        <v>0</v>
      </c>
      <c r="R52" s="458">
        <v>0</v>
      </c>
      <c r="S52" s="456">
        <f t="shared" si="1"/>
        <v>0</v>
      </c>
      <c r="T52" s="456">
        <v>0</v>
      </c>
      <c r="U52" s="456">
        <v>0</v>
      </c>
      <c r="V52" s="456">
        <v>0</v>
      </c>
      <c r="W52" s="461"/>
      <c r="X52" s="456">
        <v>0</v>
      </c>
      <c r="Y52" s="459">
        <v>0</v>
      </c>
      <c r="Z52" s="459">
        <v>0</v>
      </c>
      <c r="AA52" s="459"/>
      <c r="AB52" s="460">
        <f t="shared" si="2"/>
        <v>414.15999999999997</v>
      </c>
    </row>
    <row r="53" spans="1:28" ht="35.1" customHeight="1">
      <c r="A53" s="454" t="s">
        <v>402</v>
      </c>
      <c r="B53" s="494" t="s">
        <v>403</v>
      </c>
      <c r="C53" s="617" t="s">
        <v>1238</v>
      </c>
      <c r="D53" s="495" t="s">
        <v>474</v>
      </c>
      <c r="E53" s="501" t="s">
        <v>419</v>
      </c>
      <c r="F53" s="500" t="s">
        <v>421</v>
      </c>
      <c r="G53" s="455" t="s">
        <v>1644</v>
      </c>
      <c r="H53" s="456">
        <v>0</v>
      </c>
      <c r="I53" s="498">
        <v>154.18</v>
      </c>
      <c r="J53" s="456">
        <v>0</v>
      </c>
      <c r="K53" s="499">
        <v>190.5</v>
      </c>
      <c r="L53" s="499">
        <v>1</v>
      </c>
      <c r="M53" s="457">
        <f t="shared" si="0"/>
        <v>189.5</v>
      </c>
      <c r="N53" s="456">
        <v>0</v>
      </c>
      <c r="O53" s="456">
        <v>0</v>
      </c>
      <c r="P53" s="456">
        <v>0</v>
      </c>
      <c r="Q53" s="458">
        <v>131.19999999999999</v>
      </c>
      <c r="R53" s="456">
        <v>85.5</v>
      </c>
      <c r="S53" s="456">
        <f t="shared" si="1"/>
        <v>45.699999999999989</v>
      </c>
      <c r="T53" s="456">
        <v>0</v>
      </c>
      <c r="U53" s="456">
        <v>0</v>
      </c>
      <c r="V53" s="456">
        <v>0</v>
      </c>
      <c r="W53" s="461"/>
      <c r="X53" s="456">
        <v>0</v>
      </c>
      <c r="Y53" s="459">
        <v>0</v>
      </c>
      <c r="Z53" s="459">
        <v>0</v>
      </c>
      <c r="AA53" s="459"/>
      <c r="AB53" s="460">
        <f t="shared" si="2"/>
        <v>389.38</v>
      </c>
    </row>
    <row r="54" spans="1:28" ht="35.1" customHeight="1">
      <c r="A54" s="454" t="s">
        <v>402</v>
      </c>
      <c r="B54" s="494" t="s">
        <v>403</v>
      </c>
      <c r="C54" s="617" t="s">
        <v>1239</v>
      </c>
      <c r="D54" s="495" t="s">
        <v>475</v>
      </c>
      <c r="E54" s="501" t="s">
        <v>408</v>
      </c>
      <c r="F54" s="500" t="s">
        <v>417</v>
      </c>
      <c r="G54" s="455" t="s">
        <v>1644</v>
      </c>
      <c r="H54" s="456">
        <v>0</v>
      </c>
      <c r="I54" s="498">
        <v>463.15</v>
      </c>
      <c r="J54" s="456">
        <v>0</v>
      </c>
      <c r="K54" s="499">
        <v>190.5</v>
      </c>
      <c r="L54" s="499">
        <v>1</v>
      </c>
      <c r="M54" s="457">
        <f t="shared" si="0"/>
        <v>189.5</v>
      </c>
      <c r="N54" s="456">
        <v>0</v>
      </c>
      <c r="O54" s="456">
        <v>0</v>
      </c>
      <c r="P54" s="456">
        <v>0</v>
      </c>
      <c r="Q54" s="458">
        <v>0</v>
      </c>
      <c r="R54" s="458">
        <v>0</v>
      </c>
      <c r="S54" s="456">
        <f t="shared" si="1"/>
        <v>0</v>
      </c>
      <c r="T54" s="456">
        <v>0</v>
      </c>
      <c r="U54" s="456">
        <v>0</v>
      </c>
      <c r="V54" s="456">
        <v>0</v>
      </c>
      <c r="W54" s="461"/>
      <c r="X54" s="456">
        <v>0</v>
      </c>
      <c r="Y54" s="459">
        <v>0</v>
      </c>
      <c r="Z54" s="459">
        <v>0</v>
      </c>
      <c r="AA54" s="459"/>
      <c r="AB54" s="460">
        <f t="shared" si="2"/>
        <v>652.65</v>
      </c>
    </row>
    <row r="55" spans="1:28" ht="35.1" customHeight="1">
      <c r="A55" s="454" t="s">
        <v>402</v>
      </c>
      <c r="B55" s="494" t="s">
        <v>403</v>
      </c>
      <c r="C55" s="617" t="s">
        <v>1240</v>
      </c>
      <c r="D55" s="495" t="s">
        <v>476</v>
      </c>
      <c r="E55" s="501" t="s">
        <v>419</v>
      </c>
      <c r="F55" s="503" t="s">
        <v>423</v>
      </c>
      <c r="G55" s="455" t="s">
        <v>1644</v>
      </c>
      <c r="H55" s="456">
        <v>0</v>
      </c>
      <c r="I55" s="498">
        <v>137.72999999999999</v>
      </c>
      <c r="J55" s="456">
        <v>0</v>
      </c>
      <c r="K55" s="499">
        <v>190.5</v>
      </c>
      <c r="L55" s="499">
        <v>1</v>
      </c>
      <c r="M55" s="457">
        <f t="shared" si="0"/>
        <v>189.5</v>
      </c>
      <c r="N55" s="456">
        <v>0</v>
      </c>
      <c r="O55" s="456">
        <v>0</v>
      </c>
      <c r="P55" s="456">
        <v>0</v>
      </c>
      <c r="Q55" s="458">
        <v>262.39999999999998</v>
      </c>
      <c r="R55" s="456">
        <v>85.5</v>
      </c>
      <c r="S55" s="456">
        <f t="shared" si="1"/>
        <v>176.89999999999998</v>
      </c>
      <c r="T55" s="456">
        <v>0</v>
      </c>
      <c r="U55" s="456">
        <v>0</v>
      </c>
      <c r="V55" s="456">
        <v>0</v>
      </c>
      <c r="W55" s="461"/>
      <c r="X55" s="456">
        <v>0</v>
      </c>
      <c r="Y55" s="459">
        <v>0</v>
      </c>
      <c r="Z55" s="459">
        <v>0</v>
      </c>
      <c r="AA55" s="459"/>
      <c r="AB55" s="460">
        <f t="shared" si="2"/>
        <v>504.13</v>
      </c>
    </row>
    <row r="56" spans="1:28" ht="35.1" customHeight="1">
      <c r="A56" s="454" t="s">
        <v>402</v>
      </c>
      <c r="B56" s="494" t="s">
        <v>403</v>
      </c>
      <c r="C56" s="617" t="s">
        <v>1241</v>
      </c>
      <c r="D56" s="495" t="s">
        <v>477</v>
      </c>
      <c r="E56" s="496">
        <v>1</v>
      </c>
      <c r="F56" s="496">
        <v>225125</v>
      </c>
      <c r="G56" s="455" t="s">
        <v>1644</v>
      </c>
      <c r="H56" s="456">
        <v>0</v>
      </c>
      <c r="I56" s="498">
        <v>1479.34</v>
      </c>
      <c r="J56" s="456">
        <v>0</v>
      </c>
      <c r="K56" s="499">
        <v>190.5</v>
      </c>
      <c r="L56" s="499">
        <v>1</v>
      </c>
      <c r="M56" s="457">
        <f t="shared" si="0"/>
        <v>189.5</v>
      </c>
      <c r="N56" s="456">
        <v>0</v>
      </c>
      <c r="O56" s="456">
        <v>0</v>
      </c>
      <c r="P56" s="456">
        <v>0</v>
      </c>
      <c r="Q56" s="458">
        <v>0</v>
      </c>
      <c r="R56" s="458">
        <v>0</v>
      </c>
      <c r="S56" s="456">
        <f>Q56-R56</f>
        <v>0</v>
      </c>
      <c r="T56" s="456">
        <v>0</v>
      </c>
      <c r="U56" s="456">
        <v>0</v>
      </c>
      <c r="V56" s="456">
        <v>0</v>
      </c>
      <c r="W56" s="461"/>
      <c r="X56" s="456">
        <v>0</v>
      </c>
      <c r="Y56" s="459">
        <v>0</v>
      </c>
      <c r="Z56" s="459">
        <v>0</v>
      </c>
      <c r="AA56" s="459"/>
      <c r="AB56" s="460">
        <f t="shared" si="2"/>
        <v>1668.84</v>
      </c>
    </row>
    <row r="57" spans="1:28" ht="35.1" customHeight="1">
      <c r="A57" s="454" t="s">
        <v>402</v>
      </c>
      <c r="B57" s="494" t="s">
        <v>403</v>
      </c>
      <c r="C57" s="617" t="s">
        <v>1242</v>
      </c>
      <c r="D57" s="495" t="s">
        <v>478</v>
      </c>
      <c r="E57" s="501" t="s">
        <v>405</v>
      </c>
      <c r="F57" s="503" t="s">
        <v>413</v>
      </c>
      <c r="G57" s="455" t="s">
        <v>1644</v>
      </c>
      <c r="H57" s="456">
        <v>0</v>
      </c>
      <c r="I57" s="498">
        <v>850.21</v>
      </c>
      <c r="J57" s="456">
        <v>0</v>
      </c>
      <c r="K57" s="499">
        <v>190.5</v>
      </c>
      <c r="L57" s="499">
        <v>1</v>
      </c>
      <c r="M57" s="457">
        <f t="shared" si="0"/>
        <v>189.5</v>
      </c>
      <c r="N57" s="456">
        <v>0</v>
      </c>
      <c r="O57" s="456">
        <v>0</v>
      </c>
      <c r="P57" s="456">
        <v>0</v>
      </c>
      <c r="Q57" s="458">
        <v>0</v>
      </c>
      <c r="R57" s="458">
        <v>0</v>
      </c>
      <c r="S57" s="456">
        <f t="shared" si="1"/>
        <v>0</v>
      </c>
      <c r="T57" s="456">
        <v>0</v>
      </c>
      <c r="U57" s="456">
        <v>0</v>
      </c>
      <c r="V57" s="456">
        <v>0</v>
      </c>
      <c r="W57" s="461"/>
      <c r="X57" s="456">
        <v>0</v>
      </c>
      <c r="Y57" s="459">
        <v>0</v>
      </c>
      <c r="Z57" s="459">
        <v>0</v>
      </c>
      <c r="AA57" s="459"/>
      <c r="AB57" s="460">
        <f t="shared" si="2"/>
        <v>1039.71</v>
      </c>
    </row>
    <row r="58" spans="1:28" ht="35.1" customHeight="1">
      <c r="A58" s="454" t="s">
        <v>402</v>
      </c>
      <c r="B58" s="494" t="s">
        <v>403</v>
      </c>
      <c r="C58" s="617" t="s">
        <v>1243</v>
      </c>
      <c r="D58" s="495" t="s">
        <v>479</v>
      </c>
      <c r="E58" s="501" t="s">
        <v>408</v>
      </c>
      <c r="F58" s="503" t="s">
        <v>480</v>
      </c>
      <c r="G58" s="455" t="s">
        <v>1644</v>
      </c>
      <c r="H58" s="456">
        <v>0</v>
      </c>
      <c r="I58" s="498">
        <v>345.46</v>
      </c>
      <c r="J58" s="456">
        <v>0</v>
      </c>
      <c r="K58" s="499">
        <v>190.5</v>
      </c>
      <c r="L58" s="499">
        <v>1</v>
      </c>
      <c r="M58" s="457">
        <f t="shared" si="0"/>
        <v>189.5</v>
      </c>
      <c r="N58" s="456">
        <v>0</v>
      </c>
      <c r="O58" s="456">
        <v>0</v>
      </c>
      <c r="P58" s="456">
        <v>0</v>
      </c>
      <c r="Q58" s="458">
        <v>0</v>
      </c>
      <c r="R58" s="458">
        <v>0</v>
      </c>
      <c r="S58" s="456">
        <f t="shared" si="1"/>
        <v>0</v>
      </c>
      <c r="T58" s="456">
        <v>0</v>
      </c>
      <c r="U58" s="456">
        <v>0</v>
      </c>
      <c r="V58" s="456">
        <v>0</v>
      </c>
      <c r="W58" s="461"/>
      <c r="X58" s="456">
        <v>0</v>
      </c>
      <c r="Y58" s="459">
        <v>0</v>
      </c>
      <c r="Z58" s="459">
        <v>0</v>
      </c>
      <c r="AA58" s="459"/>
      <c r="AB58" s="460">
        <f t="shared" si="2"/>
        <v>534.96</v>
      </c>
    </row>
    <row r="59" spans="1:28" ht="35.1" customHeight="1">
      <c r="A59" s="454" t="s">
        <v>402</v>
      </c>
      <c r="B59" s="494" t="s">
        <v>403</v>
      </c>
      <c r="C59" s="617" t="s">
        <v>1244</v>
      </c>
      <c r="D59" s="495" t="s">
        <v>481</v>
      </c>
      <c r="E59" s="501" t="s">
        <v>408</v>
      </c>
      <c r="F59" s="503" t="s">
        <v>411</v>
      </c>
      <c r="G59" s="455" t="s">
        <v>1644</v>
      </c>
      <c r="H59" s="456">
        <v>0</v>
      </c>
      <c r="I59" s="498">
        <v>135.55000000000001</v>
      </c>
      <c r="J59" s="456">
        <v>0</v>
      </c>
      <c r="K59" s="499">
        <v>190.5</v>
      </c>
      <c r="L59" s="499">
        <v>1</v>
      </c>
      <c r="M59" s="457">
        <f t="shared" si="0"/>
        <v>189.5</v>
      </c>
      <c r="N59" s="456">
        <v>0</v>
      </c>
      <c r="O59" s="456">
        <v>0</v>
      </c>
      <c r="P59" s="456">
        <v>0</v>
      </c>
      <c r="Q59" s="458">
        <v>0</v>
      </c>
      <c r="R59" s="458">
        <v>0</v>
      </c>
      <c r="S59" s="456">
        <f t="shared" si="1"/>
        <v>0</v>
      </c>
      <c r="T59" s="456">
        <v>77.569999999999993</v>
      </c>
      <c r="U59" s="456">
        <v>0</v>
      </c>
      <c r="V59" s="456">
        <v>77.569999999999993</v>
      </c>
      <c r="W59" s="461" t="s">
        <v>602</v>
      </c>
      <c r="X59" s="456">
        <v>0</v>
      </c>
      <c r="Y59" s="459">
        <v>0</v>
      </c>
      <c r="Z59" s="459">
        <v>0</v>
      </c>
      <c r="AA59" s="459"/>
      <c r="AB59" s="460">
        <f t="shared" si="2"/>
        <v>402.62</v>
      </c>
    </row>
    <row r="60" spans="1:28" ht="35.1" customHeight="1">
      <c r="A60" s="454" t="s">
        <v>402</v>
      </c>
      <c r="B60" s="494" t="s">
        <v>403</v>
      </c>
      <c r="C60" s="617" t="s">
        <v>1245</v>
      </c>
      <c r="D60" s="495" t="s">
        <v>482</v>
      </c>
      <c r="E60" s="501" t="s">
        <v>408</v>
      </c>
      <c r="F60" s="500" t="s">
        <v>417</v>
      </c>
      <c r="G60" s="455" t="s">
        <v>1644</v>
      </c>
      <c r="H60" s="456">
        <v>0</v>
      </c>
      <c r="I60" s="498">
        <v>324.51</v>
      </c>
      <c r="J60" s="456">
        <v>0</v>
      </c>
      <c r="K60" s="499">
        <v>190.5</v>
      </c>
      <c r="L60" s="499">
        <v>1</v>
      </c>
      <c r="M60" s="457">
        <f t="shared" si="0"/>
        <v>189.5</v>
      </c>
      <c r="N60" s="456">
        <v>0</v>
      </c>
      <c r="O60" s="456">
        <v>0</v>
      </c>
      <c r="P60" s="456">
        <v>0</v>
      </c>
      <c r="Q60" s="458">
        <v>0</v>
      </c>
      <c r="R60" s="458">
        <v>0</v>
      </c>
      <c r="S60" s="456">
        <f t="shared" si="1"/>
        <v>0</v>
      </c>
      <c r="T60" s="456">
        <v>0</v>
      </c>
      <c r="U60" s="456">
        <v>0</v>
      </c>
      <c r="V60" s="456">
        <v>0</v>
      </c>
      <c r="W60" s="461"/>
      <c r="X60" s="456">
        <v>0</v>
      </c>
      <c r="Y60" s="459">
        <v>0</v>
      </c>
      <c r="Z60" s="459">
        <v>0</v>
      </c>
      <c r="AA60" s="459"/>
      <c r="AB60" s="460">
        <f t="shared" si="2"/>
        <v>514.01</v>
      </c>
    </row>
    <row r="61" spans="1:28" ht="35.1" customHeight="1">
      <c r="A61" s="454" t="s">
        <v>402</v>
      </c>
      <c r="B61" s="494" t="s">
        <v>403</v>
      </c>
      <c r="C61" s="617" t="s">
        <v>1246</v>
      </c>
      <c r="D61" s="495" t="s">
        <v>483</v>
      </c>
      <c r="E61" s="501" t="s">
        <v>408</v>
      </c>
      <c r="F61" s="500" t="s">
        <v>421</v>
      </c>
      <c r="G61" s="455" t="s">
        <v>1644</v>
      </c>
      <c r="H61" s="456">
        <v>0</v>
      </c>
      <c r="I61" s="498">
        <v>0</v>
      </c>
      <c r="J61" s="456">
        <v>0</v>
      </c>
      <c r="K61" s="499">
        <v>0</v>
      </c>
      <c r="L61" s="499">
        <v>0</v>
      </c>
      <c r="M61" s="457">
        <f t="shared" si="0"/>
        <v>0</v>
      </c>
      <c r="N61" s="456">
        <v>0</v>
      </c>
      <c r="O61" s="456">
        <v>0</v>
      </c>
      <c r="P61" s="456">
        <v>0</v>
      </c>
      <c r="Q61" s="458">
        <v>0</v>
      </c>
      <c r="R61" s="458">
        <v>0</v>
      </c>
      <c r="S61" s="456">
        <f t="shared" si="1"/>
        <v>0</v>
      </c>
      <c r="T61" s="456">
        <v>0</v>
      </c>
      <c r="U61" s="456">
        <v>0</v>
      </c>
      <c r="V61" s="456">
        <v>0</v>
      </c>
      <c r="W61" s="461"/>
      <c r="X61" s="456">
        <v>0</v>
      </c>
      <c r="Y61" s="459">
        <v>0</v>
      </c>
      <c r="Z61" s="459">
        <v>0</v>
      </c>
      <c r="AA61" s="459"/>
      <c r="AB61" s="460">
        <f t="shared" si="2"/>
        <v>0</v>
      </c>
    </row>
    <row r="62" spans="1:28" ht="35.1" customHeight="1">
      <c r="A62" s="454" t="s">
        <v>402</v>
      </c>
      <c r="B62" s="494" t="s">
        <v>403</v>
      </c>
      <c r="C62" s="617" t="s">
        <v>1247</v>
      </c>
      <c r="D62" s="495" t="s">
        <v>484</v>
      </c>
      <c r="E62" s="501" t="s">
        <v>408</v>
      </c>
      <c r="F62" s="503" t="s">
        <v>415</v>
      </c>
      <c r="G62" s="455" t="s">
        <v>1644</v>
      </c>
      <c r="H62" s="456">
        <v>0</v>
      </c>
      <c r="I62" s="498">
        <v>514.46</v>
      </c>
      <c r="J62" s="456">
        <v>0</v>
      </c>
      <c r="K62" s="499">
        <v>190.5</v>
      </c>
      <c r="L62" s="499">
        <v>1</v>
      </c>
      <c r="M62" s="457">
        <f t="shared" si="0"/>
        <v>189.5</v>
      </c>
      <c r="N62" s="456">
        <v>0</v>
      </c>
      <c r="O62" s="456">
        <v>0</v>
      </c>
      <c r="P62" s="456">
        <v>0</v>
      </c>
      <c r="Q62" s="458">
        <v>0</v>
      </c>
      <c r="R62" s="458">
        <v>0</v>
      </c>
      <c r="S62" s="456">
        <f t="shared" si="1"/>
        <v>0</v>
      </c>
      <c r="T62" s="456">
        <v>0</v>
      </c>
      <c r="U62" s="456">
        <v>0</v>
      </c>
      <c r="V62" s="456">
        <v>0</v>
      </c>
      <c r="W62" s="461"/>
      <c r="X62" s="456">
        <v>0</v>
      </c>
      <c r="Y62" s="459">
        <v>0</v>
      </c>
      <c r="Z62" s="459">
        <v>0</v>
      </c>
      <c r="AA62" s="459"/>
      <c r="AB62" s="460">
        <f t="shared" si="2"/>
        <v>703.96</v>
      </c>
    </row>
    <row r="63" spans="1:28" ht="35.1" customHeight="1">
      <c r="A63" s="454" t="s">
        <v>402</v>
      </c>
      <c r="B63" s="494" t="s">
        <v>403</v>
      </c>
      <c r="C63" s="617" t="s">
        <v>1248</v>
      </c>
      <c r="D63" s="495" t="s">
        <v>485</v>
      </c>
      <c r="E63" s="501" t="s">
        <v>419</v>
      </c>
      <c r="F63" s="503" t="s">
        <v>462</v>
      </c>
      <c r="G63" s="455" t="s">
        <v>1644</v>
      </c>
      <c r="H63" s="456">
        <v>0</v>
      </c>
      <c r="I63" s="498">
        <v>156.30000000000001</v>
      </c>
      <c r="J63" s="456">
        <v>0</v>
      </c>
      <c r="K63" s="499">
        <v>190.5</v>
      </c>
      <c r="L63" s="499">
        <v>1</v>
      </c>
      <c r="M63" s="457">
        <f t="shared" si="0"/>
        <v>189.5</v>
      </c>
      <c r="N63" s="456">
        <v>0</v>
      </c>
      <c r="O63" s="456">
        <v>0</v>
      </c>
      <c r="P63" s="456">
        <v>0</v>
      </c>
      <c r="Q63" s="469">
        <v>510</v>
      </c>
      <c r="R63" s="456">
        <v>85.5</v>
      </c>
      <c r="S63" s="456">
        <f>Q63-R63</f>
        <v>424.5</v>
      </c>
      <c r="T63" s="456">
        <v>0</v>
      </c>
      <c r="U63" s="456">
        <v>0</v>
      </c>
      <c r="V63" s="456">
        <v>0</v>
      </c>
      <c r="W63" s="461"/>
      <c r="X63" s="456">
        <v>0</v>
      </c>
      <c r="Y63" s="459">
        <v>0</v>
      </c>
      <c r="Z63" s="459">
        <v>0</v>
      </c>
      <c r="AA63" s="459"/>
      <c r="AB63" s="460">
        <f t="shared" si="2"/>
        <v>770.3</v>
      </c>
    </row>
    <row r="64" spans="1:28" ht="35.1" customHeight="1">
      <c r="A64" s="454" t="s">
        <v>402</v>
      </c>
      <c r="B64" s="494" t="s">
        <v>403</v>
      </c>
      <c r="C64" s="617" t="s">
        <v>1249</v>
      </c>
      <c r="D64" s="495" t="s">
        <v>486</v>
      </c>
      <c r="E64" s="501" t="s">
        <v>408</v>
      </c>
      <c r="F64" s="500" t="s">
        <v>438</v>
      </c>
      <c r="G64" s="455" t="s">
        <v>1644</v>
      </c>
      <c r="H64" s="456">
        <v>0</v>
      </c>
      <c r="I64" s="498">
        <v>230.55</v>
      </c>
      <c r="J64" s="456">
        <v>0</v>
      </c>
      <c r="K64" s="499">
        <v>190.5</v>
      </c>
      <c r="L64" s="499">
        <v>1</v>
      </c>
      <c r="M64" s="457">
        <f t="shared" si="0"/>
        <v>189.5</v>
      </c>
      <c r="N64" s="456">
        <v>0</v>
      </c>
      <c r="O64" s="456">
        <v>0</v>
      </c>
      <c r="P64" s="456">
        <v>0</v>
      </c>
      <c r="Q64" s="458">
        <v>0</v>
      </c>
      <c r="R64" s="458">
        <v>0</v>
      </c>
      <c r="S64" s="456">
        <f t="shared" si="1"/>
        <v>0</v>
      </c>
      <c r="T64" s="456">
        <v>0</v>
      </c>
      <c r="U64" s="456">
        <v>0</v>
      </c>
      <c r="V64" s="456">
        <v>0</v>
      </c>
      <c r="W64" s="461"/>
      <c r="X64" s="456">
        <v>0</v>
      </c>
      <c r="Y64" s="459">
        <v>0</v>
      </c>
      <c r="Z64" s="459">
        <v>0</v>
      </c>
      <c r="AA64" s="459"/>
      <c r="AB64" s="460">
        <f t="shared" si="2"/>
        <v>420.05</v>
      </c>
    </row>
    <row r="65" spans="1:28" ht="35.1" customHeight="1">
      <c r="A65" s="454" t="s">
        <v>402</v>
      </c>
      <c r="B65" s="494" t="s">
        <v>403</v>
      </c>
      <c r="C65" s="617" t="s">
        <v>1250</v>
      </c>
      <c r="D65" s="495" t="s">
        <v>487</v>
      </c>
      <c r="E65" s="501" t="s">
        <v>408</v>
      </c>
      <c r="F65" s="503" t="s">
        <v>423</v>
      </c>
      <c r="G65" s="455" t="s">
        <v>1644</v>
      </c>
      <c r="H65" s="456">
        <v>0</v>
      </c>
      <c r="I65" s="498">
        <v>152.87</v>
      </c>
      <c r="J65" s="456">
        <v>0</v>
      </c>
      <c r="K65" s="499">
        <v>190.5</v>
      </c>
      <c r="L65" s="499">
        <v>1</v>
      </c>
      <c r="M65" s="457">
        <f t="shared" si="0"/>
        <v>189.5</v>
      </c>
      <c r="N65" s="456">
        <v>0</v>
      </c>
      <c r="O65" s="456">
        <v>0</v>
      </c>
      <c r="P65" s="456">
        <v>0</v>
      </c>
      <c r="Q65" s="458">
        <v>0</v>
      </c>
      <c r="R65" s="458">
        <v>0</v>
      </c>
      <c r="S65" s="456">
        <f t="shared" si="1"/>
        <v>0</v>
      </c>
      <c r="T65" s="456">
        <v>0</v>
      </c>
      <c r="U65" s="456">
        <v>0</v>
      </c>
      <c r="V65" s="456">
        <v>0</v>
      </c>
      <c r="W65" s="461"/>
      <c r="X65" s="456">
        <v>0</v>
      </c>
      <c r="Y65" s="459">
        <v>0</v>
      </c>
      <c r="Z65" s="459">
        <v>0</v>
      </c>
      <c r="AA65" s="459"/>
      <c r="AB65" s="460">
        <f t="shared" si="2"/>
        <v>342.37</v>
      </c>
    </row>
    <row r="66" spans="1:28" ht="35.1" customHeight="1">
      <c r="A66" s="454" t="s">
        <v>402</v>
      </c>
      <c r="B66" s="494" t="s">
        <v>403</v>
      </c>
      <c r="C66" s="617" t="s">
        <v>1251</v>
      </c>
      <c r="D66" s="495" t="s">
        <v>12</v>
      </c>
      <c r="E66" s="501" t="s">
        <v>419</v>
      </c>
      <c r="F66" s="500" t="s">
        <v>464</v>
      </c>
      <c r="G66" s="455" t="s">
        <v>1644</v>
      </c>
      <c r="H66" s="456">
        <v>0</v>
      </c>
      <c r="I66" s="498">
        <v>1095.2</v>
      </c>
      <c r="J66" s="456">
        <v>0</v>
      </c>
      <c r="K66" s="499">
        <v>190.5</v>
      </c>
      <c r="L66" s="499">
        <v>1</v>
      </c>
      <c r="M66" s="457">
        <f t="shared" ref="M66:M130" si="3">K66-L66</f>
        <v>189.5</v>
      </c>
      <c r="N66" s="456">
        <v>0</v>
      </c>
      <c r="O66" s="456">
        <v>0</v>
      </c>
      <c r="P66" s="456">
        <v>0</v>
      </c>
      <c r="Q66" s="458">
        <v>0</v>
      </c>
      <c r="R66" s="458">
        <v>0</v>
      </c>
      <c r="S66" s="456">
        <f t="shared" ref="S66:S69" si="4">Q66-R66</f>
        <v>0</v>
      </c>
      <c r="T66" s="456">
        <v>0</v>
      </c>
      <c r="U66" s="456">
        <v>0</v>
      </c>
      <c r="V66" s="456">
        <v>0</v>
      </c>
      <c r="W66" s="461"/>
      <c r="X66" s="456">
        <v>0</v>
      </c>
      <c r="Y66" s="459">
        <v>0</v>
      </c>
      <c r="Z66" s="459">
        <v>0</v>
      </c>
      <c r="AA66" s="459"/>
      <c r="AB66" s="460">
        <f t="shared" si="2"/>
        <v>1284.7</v>
      </c>
    </row>
    <row r="67" spans="1:28" ht="35.1" customHeight="1">
      <c r="A67" s="454" t="s">
        <v>402</v>
      </c>
      <c r="B67" s="494" t="s">
        <v>403</v>
      </c>
      <c r="C67" s="617" t="s">
        <v>1252</v>
      </c>
      <c r="D67" s="495" t="s">
        <v>488</v>
      </c>
      <c r="E67" s="501" t="s">
        <v>419</v>
      </c>
      <c r="F67" s="503" t="s">
        <v>462</v>
      </c>
      <c r="G67" s="455" t="s">
        <v>1644</v>
      </c>
      <c r="H67" s="456">
        <v>0</v>
      </c>
      <c r="I67" s="498">
        <v>198.48</v>
      </c>
      <c r="J67" s="456">
        <v>0</v>
      </c>
      <c r="K67" s="499">
        <v>190.5</v>
      </c>
      <c r="L67" s="499">
        <v>1</v>
      </c>
      <c r="M67" s="457">
        <f t="shared" si="3"/>
        <v>189.5</v>
      </c>
      <c r="N67" s="456">
        <v>0</v>
      </c>
      <c r="O67" s="456">
        <v>0</v>
      </c>
      <c r="P67" s="456">
        <v>0</v>
      </c>
      <c r="Q67" s="458">
        <v>147.6</v>
      </c>
      <c r="R67" s="456">
        <v>85.5</v>
      </c>
      <c r="S67" s="456">
        <f t="shared" si="4"/>
        <v>62.099999999999994</v>
      </c>
      <c r="T67" s="456">
        <v>0</v>
      </c>
      <c r="U67" s="456">
        <v>0</v>
      </c>
      <c r="V67" s="456">
        <v>0</v>
      </c>
      <c r="W67" s="461"/>
      <c r="X67" s="456">
        <v>0</v>
      </c>
      <c r="Y67" s="459">
        <v>0</v>
      </c>
      <c r="Z67" s="459">
        <v>0</v>
      </c>
      <c r="AA67" s="459"/>
      <c r="AB67" s="460">
        <f t="shared" si="2"/>
        <v>450.08</v>
      </c>
    </row>
    <row r="68" spans="1:28" ht="35.1" customHeight="1">
      <c r="A68" s="454" t="s">
        <v>402</v>
      </c>
      <c r="B68" s="494" t="s">
        <v>403</v>
      </c>
      <c r="C68" s="617" t="s">
        <v>1253</v>
      </c>
      <c r="D68" s="495" t="s">
        <v>489</v>
      </c>
      <c r="E68" s="496">
        <v>2</v>
      </c>
      <c r="F68" s="497">
        <v>322205</v>
      </c>
      <c r="G68" s="455" t="s">
        <v>1644</v>
      </c>
      <c r="H68" s="456">
        <v>0</v>
      </c>
      <c r="I68" s="498">
        <v>136.77000000000001</v>
      </c>
      <c r="J68" s="456">
        <v>0</v>
      </c>
      <c r="K68" s="499">
        <v>190.5</v>
      </c>
      <c r="L68" s="499">
        <v>1</v>
      </c>
      <c r="M68" s="457">
        <f t="shared" si="3"/>
        <v>189.5</v>
      </c>
      <c r="N68" s="456">
        <v>0</v>
      </c>
      <c r="O68" s="456">
        <v>0</v>
      </c>
      <c r="P68" s="456">
        <v>0</v>
      </c>
      <c r="Q68" s="458">
        <v>131.19999999999999</v>
      </c>
      <c r="R68" s="456">
        <v>84.72</v>
      </c>
      <c r="S68" s="456">
        <f t="shared" si="4"/>
        <v>46.47999999999999</v>
      </c>
      <c r="T68" s="456">
        <v>0</v>
      </c>
      <c r="U68" s="456">
        <v>0</v>
      </c>
      <c r="V68" s="456">
        <v>0</v>
      </c>
      <c r="W68" s="461"/>
      <c r="X68" s="456">
        <v>0</v>
      </c>
      <c r="Y68" s="459">
        <v>0</v>
      </c>
      <c r="Z68" s="459">
        <v>0</v>
      </c>
      <c r="AA68" s="459"/>
      <c r="AB68" s="460">
        <f t="shared" si="2"/>
        <v>372.75</v>
      </c>
    </row>
    <row r="69" spans="1:28" ht="35.1" customHeight="1">
      <c r="A69" s="454" t="s">
        <v>402</v>
      </c>
      <c r="B69" s="494" t="s">
        <v>403</v>
      </c>
      <c r="C69" s="617" t="s">
        <v>1254</v>
      </c>
      <c r="D69" s="495" t="s">
        <v>490</v>
      </c>
      <c r="E69" s="501" t="s">
        <v>408</v>
      </c>
      <c r="F69" s="500" t="s">
        <v>411</v>
      </c>
      <c r="G69" s="455" t="s">
        <v>1644</v>
      </c>
      <c r="H69" s="456">
        <v>0</v>
      </c>
      <c r="I69" s="498">
        <v>151.44</v>
      </c>
      <c r="J69" s="456">
        <v>0</v>
      </c>
      <c r="K69" s="499">
        <v>190.5</v>
      </c>
      <c r="L69" s="499">
        <v>1</v>
      </c>
      <c r="M69" s="457">
        <f t="shared" si="3"/>
        <v>189.5</v>
      </c>
      <c r="N69" s="456">
        <v>0</v>
      </c>
      <c r="O69" s="456">
        <v>0</v>
      </c>
      <c r="P69" s="456">
        <v>0</v>
      </c>
      <c r="Q69" s="458">
        <v>262.39999999999998</v>
      </c>
      <c r="R69" s="456">
        <v>84.72</v>
      </c>
      <c r="S69" s="456">
        <f t="shared" si="4"/>
        <v>177.67999999999998</v>
      </c>
      <c r="T69" s="456">
        <v>0</v>
      </c>
      <c r="U69" s="456">
        <v>0</v>
      </c>
      <c r="V69" s="456">
        <v>0</v>
      </c>
      <c r="W69" s="461"/>
      <c r="X69" s="456">
        <v>0</v>
      </c>
      <c r="Y69" s="459">
        <v>0</v>
      </c>
      <c r="Z69" s="459">
        <v>0</v>
      </c>
      <c r="AA69" s="459"/>
      <c r="AB69" s="460">
        <f t="shared" si="2"/>
        <v>518.61999999999989</v>
      </c>
    </row>
    <row r="70" spans="1:28" ht="35.1" customHeight="1">
      <c r="A70" s="454" t="s">
        <v>402</v>
      </c>
      <c r="B70" s="494" t="s">
        <v>403</v>
      </c>
      <c r="C70" s="617" t="s">
        <v>1255</v>
      </c>
      <c r="D70" s="495" t="s">
        <v>491</v>
      </c>
      <c r="E70" s="501" t="s">
        <v>419</v>
      </c>
      <c r="F70" s="500" t="s">
        <v>439</v>
      </c>
      <c r="G70" s="455" t="s">
        <v>1644</v>
      </c>
      <c r="H70" s="456">
        <v>0</v>
      </c>
      <c r="I70" s="498">
        <v>161</v>
      </c>
      <c r="J70" s="456">
        <v>0</v>
      </c>
      <c r="K70" s="499">
        <v>190.5</v>
      </c>
      <c r="L70" s="499">
        <v>1</v>
      </c>
      <c r="M70" s="457">
        <f t="shared" si="3"/>
        <v>189.5</v>
      </c>
      <c r="N70" s="456">
        <v>0</v>
      </c>
      <c r="O70" s="456">
        <v>0</v>
      </c>
      <c r="P70" s="456">
        <v>0</v>
      </c>
      <c r="Q70" s="458">
        <v>328</v>
      </c>
      <c r="R70" s="456">
        <v>99.2</v>
      </c>
      <c r="S70" s="456">
        <f>Q70-R70</f>
        <v>228.8</v>
      </c>
      <c r="T70" s="456">
        <v>0</v>
      </c>
      <c r="U70" s="456">
        <v>0</v>
      </c>
      <c r="V70" s="456">
        <v>0</v>
      </c>
      <c r="W70" s="461"/>
      <c r="X70" s="456">
        <v>0</v>
      </c>
      <c r="Y70" s="459">
        <v>0</v>
      </c>
      <c r="Z70" s="459">
        <v>0</v>
      </c>
      <c r="AA70" s="459"/>
      <c r="AB70" s="460">
        <f t="shared" ref="AB70:AB138" si="5">SUM(Z70,V70,S70,P70,M70,J70,I70)</f>
        <v>579.29999999999995</v>
      </c>
    </row>
    <row r="71" spans="1:28" ht="35.1" customHeight="1">
      <c r="A71" s="454" t="s">
        <v>402</v>
      </c>
      <c r="B71" s="494" t="s">
        <v>403</v>
      </c>
      <c r="C71" s="617" t="s">
        <v>1256</v>
      </c>
      <c r="D71" s="495" t="s">
        <v>492</v>
      </c>
      <c r="E71" s="501" t="s">
        <v>408</v>
      </c>
      <c r="F71" s="500" t="s">
        <v>429</v>
      </c>
      <c r="G71" s="455" t="s">
        <v>1644</v>
      </c>
      <c r="H71" s="456">
        <v>0</v>
      </c>
      <c r="I71" s="498">
        <v>153.22999999999999</v>
      </c>
      <c r="J71" s="456">
        <v>0</v>
      </c>
      <c r="K71" s="499">
        <v>190.5</v>
      </c>
      <c r="L71" s="499">
        <v>1</v>
      </c>
      <c r="M71" s="457">
        <f t="shared" si="3"/>
        <v>189.5</v>
      </c>
      <c r="N71" s="456">
        <v>0</v>
      </c>
      <c r="O71" s="456">
        <v>0</v>
      </c>
      <c r="P71" s="456">
        <v>0</v>
      </c>
      <c r="Q71" s="458">
        <v>0</v>
      </c>
      <c r="R71" s="458">
        <v>0</v>
      </c>
      <c r="S71" s="456">
        <f t="shared" ref="S71:S81" si="6">Q71-R71</f>
        <v>0</v>
      </c>
      <c r="T71" s="456">
        <v>0</v>
      </c>
      <c r="U71" s="456">
        <v>0</v>
      </c>
      <c r="V71" s="456">
        <v>0</v>
      </c>
      <c r="W71" s="461"/>
      <c r="X71" s="456">
        <v>0</v>
      </c>
      <c r="Y71" s="459">
        <v>0</v>
      </c>
      <c r="Z71" s="459">
        <v>0</v>
      </c>
      <c r="AA71" s="459"/>
      <c r="AB71" s="460">
        <f t="shared" si="5"/>
        <v>342.73</v>
      </c>
    </row>
    <row r="72" spans="1:28" ht="35.1" customHeight="1">
      <c r="A72" s="454" t="s">
        <v>402</v>
      </c>
      <c r="B72" s="494" t="s">
        <v>403</v>
      </c>
      <c r="C72" s="617" t="s">
        <v>1257</v>
      </c>
      <c r="D72" s="495" t="s">
        <v>493</v>
      </c>
      <c r="E72" s="496">
        <v>2</v>
      </c>
      <c r="F72" s="497">
        <v>322205</v>
      </c>
      <c r="G72" s="455" t="s">
        <v>1644</v>
      </c>
      <c r="H72" s="456">
        <v>0</v>
      </c>
      <c r="I72" s="498">
        <v>140.52000000000001</v>
      </c>
      <c r="J72" s="456">
        <v>0</v>
      </c>
      <c r="K72" s="499">
        <v>190.5</v>
      </c>
      <c r="L72" s="499">
        <v>1</v>
      </c>
      <c r="M72" s="457">
        <f t="shared" si="3"/>
        <v>189.5</v>
      </c>
      <c r="N72" s="456">
        <v>0</v>
      </c>
      <c r="O72" s="456">
        <v>0</v>
      </c>
      <c r="P72" s="456">
        <v>0</v>
      </c>
      <c r="Q72" s="458">
        <v>131.19999999999999</v>
      </c>
      <c r="R72" s="456">
        <v>84.72</v>
      </c>
      <c r="S72" s="456">
        <f t="shared" si="6"/>
        <v>46.47999999999999</v>
      </c>
      <c r="T72" s="456">
        <v>0</v>
      </c>
      <c r="U72" s="456">
        <v>0</v>
      </c>
      <c r="V72" s="456">
        <v>0</v>
      </c>
      <c r="W72" s="461"/>
      <c r="X72" s="456">
        <v>0</v>
      </c>
      <c r="Y72" s="459">
        <v>0</v>
      </c>
      <c r="Z72" s="459">
        <v>0</v>
      </c>
      <c r="AA72" s="459"/>
      <c r="AB72" s="460">
        <f t="shared" si="5"/>
        <v>376.5</v>
      </c>
    </row>
    <row r="73" spans="1:28" ht="35.1" customHeight="1">
      <c r="A73" s="454" t="s">
        <v>402</v>
      </c>
      <c r="B73" s="494" t="s">
        <v>403</v>
      </c>
      <c r="C73" s="617" t="s">
        <v>1258</v>
      </c>
      <c r="D73" s="495" t="s">
        <v>494</v>
      </c>
      <c r="E73" s="501" t="s">
        <v>408</v>
      </c>
      <c r="F73" s="500" t="s">
        <v>409</v>
      </c>
      <c r="G73" s="455" t="s">
        <v>1644</v>
      </c>
      <c r="H73" s="456">
        <v>0</v>
      </c>
      <c r="I73" s="498">
        <v>477.44</v>
      </c>
      <c r="J73" s="456">
        <v>0</v>
      </c>
      <c r="K73" s="499">
        <v>190.5</v>
      </c>
      <c r="L73" s="499">
        <v>1</v>
      </c>
      <c r="M73" s="457">
        <f t="shared" si="3"/>
        <v>189.5</v>
      </c>
      <c r="N73" s="456">
        <v>0</v>
      </c>
      <c r="O73" s="456">
        <v>0</v>
      </c>
      <c r="P73" s="456">
        <v>0</v>
      </c>
      <c r="Q73" s="458">
        <v>0</v>
      </c>
      <c r="R73" s="458">
        <v>0</v>
      </c>
      <c r="S73" s="456">
        <f t="shared" si="6"/>
        <v>0</v>
      </c>
      <c r="T73" s="456">
        <v>163.06</v>
      </c>
      <c r="U73" s="456">
        <v>0</v>
      </c>
      <c r="V73" s="456">
        <v>163.06</v>
      </c>
      <c r="W73" s="461" t="s">
        <v>602</v>
      </c>
      <c r="X73" s="456">
        <v>0</v>
      </c>
      <c r="Y73" s="459">
        <v>0</v>
      </c>
      <c r="Z73" s="459">
        <v>0</v>
      </c>
      <c r="AA73" s="459"/>
      <c r="AB73" s="460">
        <f t="shared" si="5"/>
        <v>830</v>
      </c>
    </row>
    <row r="74" spans="1:28" ht="35.1" customHeight="1">
      <c r="A74" s="454" t="s">
        <v>402</v>
      </c>
      <c r="B74" s="494" t="s">
        <v>403</v>
      </c>
      <c r="C74" s="617" t="s">
        <v>1259</v>
      </c>
      <c r="D74" s="495" t="s">
        <v>495</v>
      </c>
      <c r="E74" s="501" t="s">
        <v>408</v>
      </c>
      <c r="F74" s="500" t="s">
        <v>411</v>
      </c>
      <c r="G74" s="455" t="s">
        <v>1644</v>
      </c>
      <c r="H74" s="456">
        <v>0</v>
      </c>
      <c r="I74" s="498">
        <v>140.33000000000001</v>
      </c>
      <c r="J74" s="456">
        <v>0</v>
      </c>
      <c r="K74" s="499">
        <v>190.5</v>
      </c>
      <c r="L74" s="499">
        <v>1</v>
      </c>
      <c r="M74" s="457">
        <f t="shared" si="3"/>
        <v>189.5</v>
      </c>
      <c r="N74" s="456">
        <v>0</v>
      </c>
      <c r="O74" s="456">
        <v>0</v>
      </c>
      <c r="P74" s="456">
        <v>0</v>
      </c>
      <c r="Q74" s="458">
        <v>262.39999999999998</v>
      </c>
      <c r="R74" s="456">
        <v>76.25</v>
      </c>
      <c r="S74" s="456">
        <f t="shared" si="6"/>
        <v>186.14999999999998</v>
      </c>
      <c r="T74" s="456">
        <v>0</v>
      </c>
      <c r="U74" s="456">
        <v>0</v>
      </c>
      <c r="V74" s="456">
        <v>0</v>
      </c>
      <c r="W74" s="461"/>
      <c r="X74" s="456">
        <v>0</v>
      </c>
      <c r="Y74" s="459">
        <v>0</v>
      </c>
      <c r="Z74" s="459">
        <v>0</v>
      </c>
      <c r="AA74" s="459"/>
      <c r="AB74" s="460">
        <f t="shared" si="5"/>
        <v>515.98</v>
      </c>
    </row>
    <row r="75" spans="1:28" ht="35.1" customHeight="1">
      <c r="A75" s="454" t="s">
        <v>402</v>
      </c>
      <c r="B75" s="494" t="s">
        <v>403</v>
      </c>
      <c r="C75" s="617" t="s">
        <v>1260</v>
      </c>
      <c r="D75" s="495" t="s">
        <v>496</v>
      </c>
      <c r="E75" s="508" t="s">
        <v>419</v>
      </c>
      <c r="F75" s="509" t="s">
        <v>407</v>
      </c>
      <c r="G75" s="455" t="s">
        <v>1644</v>
      </c>
      <c r="H75" s="466">
        <v>0</v>
      </c>
      <c r="I75" s="498">
        <v>171.9</v>
      </c>
      <c r="J75" s="456">
        <v>0</v>
      </c>
      <c r="K75" s="499">
        <v>190.5</v>
      </c>
      <c r="L75" s="499">
        <v>1</v>
      </c>
      <c r="M75" s="457">
        <f t="shared" si="3"/>
        <v>189.5</v>
      </c>
      <c r="N75" s="456">
        <v>0</v>
      </c>
      <c r="O75" s="456">
        <v>0</v>
      </c>
      <c r="P75" s="456">
        <v>0</v>
      </c>
      <c r="Q75" s="458">
        <v>393.6</v>
      </c>
      <c r="R75" s="456">
        <v>85.5</v>
      </c>
      <c r="S75" s="456">
        <f t="shared" si="6"/>
        <v>308.10000000000002</v>
      </c>
      <c r="T75" s="456">
        <v>0</v>
      </c>
      <c r="U75" s="456">
        <v>0</v>
      </c>
      <c r="V75" s="456">
        <v>0</v>
      </c>
      <c r="W75" s="461"/>
      <c r="X75" s="456">
        <v>0</v>
      </c>
      <c r="Y75" s="459">
        <v>0</v>
      </c>
      <c r="Z75" s="459">
        <v>0</v>
      </c>
      <c r="AA75" s="459"/>
      <c r="AB75" s="460">
        <f t="shared" si="5"/>
        <v>669.5</v>
      </c>
    </row>
    <row r="76" spans="1:28" ht="35.1" customHeight="1">
      <c r="A76" s="454" t="s">
        <v>402</v>
      </c>
      <c r="B76" s="494" t="s">
        <v>403</v>
      </c>
      <c r="C76" s="617" t="s">
        <v>1261</v>
      </c>
      <c r="D76" s="512" t="s">
        <v>1120</v>
      </c>
      <c r="E76" s="624" t="s">
        <v>408</v>
      </c>
      <c r="F76" s="500" t="s">
        <v>415</v>
      </c>
      <c r="G76" s="455" t="s">
        <v>1644</v>
      </c>
      <c r="H76" s="470">
        <v>0</v>
      </c>
      <c r="I76" s="517">
        <v>137.99</v>
      </c>
      <c r="J76" s="456">
        <v>0</v>
      </c>
      <c r="K76" s="499">
        <v>190.5</v>
      </c>
      <c r="L76" s="499">
        <v>1</v>
      </c>
      <c r="M76" s="457">
        <f t="shared" si="3"/>
        <v>189.5</v>
      </c>
      <c r="N76" s="456">
        <v>0</v>
      </c>
      <c r="O76" s="456">
        <v>0</v>
      </c>
      <c r="P76" s="456">
        <v>0</v>
      </c>
      <c r="Q76" s="458">
        <v>0</v>
      </c>
      <c r="R76" s="458">
        <v>0</v>
      </c>
      <c r="S76" s="456">
        <v>0</v>
      </c>
      <c r="T76" s="456">
        <v>0</v>
      </c>
      <c r="U76" s="456">
        <v>0</v>
      </c>
      <c r="V76" s="456">
        <v>0</v>
      </c>
      <c r="W76" s="461"/>
      <c r="X76" s="456">
        <v>0</v>
      </c>
      <c r="Y76" s="459">
        <v>0</v>
      </c>
      <c r="Z76" s="459">
        <v>0</v>
      </c>
      <c r="AA76" s="459"/>
      <c r="AB76" s="460">
        <f t="shared" si="5"/>
        <v>327.49</v>
      </c>
    </row>
    <row r="77" spans="1:28" ht="35.1" customHeight="1">
      <c r="A77" s="454" t="s">
        <v>402</v>
      </c>
      <c r="B77" s="494" t="s">
        <v>403</v>
      </c>
      <c r="C77" s="617" t="s">
        <v>504</v>
      </c>
      <c r="D77" s="495" t="s">
        <v>1153</v>
      </c>
      <c r="E77" s="496">
        <v>3</v>
      </c>
      <c r="F77" s="496">
        <v>252405</v>
      </c>
      <c r="G77" s="455" t="s">
        <v>1644</v>
      </c>
      <c r="H77" s="456">
        <v>0</v>
      </c>
      <c r="I77" s="498">
        <v>11.82</v>
      </c>
      <c r="J77" s="456">
        <v>0</v>
      </c>
      <c r="K77" s="499">
        <v>0</v>
      </c>
      <c r="L77" s="499">
        <v>0</v>
      </c>
      <c r="M77" s="457">
        <f t="shared" si="3"/>
        <v>0</v>
      </c>
      <c r="N77" s="456">
        <v>0</v>
      </c>
      <c r="O77" s="456">
        <v>0</v>
      </c>
      <c r="P77" s="456">
        <v>0</v>
      </c>
      <c r="Q77" s="458">
        <v>0</v>
      </c>
      <c r="R77" s="458">
        <v>0</v>
      </c>
      <c r="S77" s="456">
        <f t="shared" si="6"/>
        <v>0</v>
      </c>
      <c r="T77" s="456">
        <v>0</v>
      </c>
      <c r="U77" s="456">
        <v>0</v>
      </c>
      <c r="V77" s="456">
        <v>0</v>
      </c>
      <c r="W77" s="461"/>
      <c r="X77" s="456">
        <v>0</v>
      </c>
      <c r="Y77" s="459">
        <v>0</v>
      </c>
      <c r="Z77" s="459">
        <v>0</v>
      </c>
      <c r="AA77" s="459"/>
      <c r="AB77" s="460">
        <f t="shared" si="5"/>
        <v>11.82</v>
      </c>
    </row>
    <row r="78" spans="1:28" ht="35.1" customHeight="1">
      <c r="A78" s="454" t="s">
        <v>402</v>
      </c>
      <c r="B78" s="494" t="s">
        <v>403</v>
      </c>
      <c r="C78" s="617" t="s">
        <v>1263</v>
      </c>
      <c r="D78" s="495" t="s">
        <v>497</v>
      </c>
      <c r="E78" s="501" t="s">
        <v>408</v>
      </c>
      <c r="F78" s="500" t="s">
        <v>415</v>
      </c>
      <c r="G78" s="455" t="s">
        <v>1644</v>
      </c>
      <c r="H78" s="456">
        <v>0</v>
      </c>
      <c r="I78" s="498">
        <v>280.27999999999997</v>
      </c>
      <c r="J78" s="456">
        <v>0</v>
      </c>
      <c r="K78" s="499">
        <v>190.5</v>
      </c>
      <c r="L78" s="499">
        <v>1</v>
      </c>
      <c r="M78" s="457">
        <f t="shared" si="3"/>
        <v>189.5</v>
      </c>
      <c r="N78" s="456">
        <v>0</v>
      </c>
      <c r="O78" s="456">
        <v>0</v>
      </c>
      <c r="P78" s="456">
        <v>0</v>
      </c>
      <c r="Q78" s="458">
        <v>131.19999999999999</v>
      </c>
      <c r="R78" s="456">
        <v>143.66</v>
      </c>
      <c r="S78" s="456">
        <f t="shared" si="6"/>
        <v>-12.460000000000008</v>
      </c>
      <c r="T78" s="456">
        <v>0</v>
      </c>
      <c r="U78" s="456">
        <v>0</v>
      </c>
      <c r="V78" s="456">
        <v>0</v>
      </c>
      <c r="W78" s="461"/>
      <c r="X78" s="456">
        <v>0</v>
      </c>
      <c r="Y78" s="459">
        <v>0</v>
      </c>
      <c r="Z78" s="459">
        <v>0</v>
      </c>
      <c r="AA78" s="459"/>
      <c r="AB78" s="460">
        <f t="shared" si="5"/>
        <v>457.31999999999994</v>
      </c>
    </row>
    <row r="79" spans="1:28" ht="35.1" customHeight="1">
      <c r="A79" s="454" t="s">
        <v>402</v>
      </c>
      <c r="B79" s="494" t="s">
        <v>403</v>
      </c>
      <c r="C79" s="617" t="s">
        <v>1264</v>
      </c>
      <c r="D79" s="495" t="s">
        <v>498</v>
      </c>
      <c r="E79" s="501" t="s">
        <v>405</v>
      </c>
      <c r="F79" s="500" t="s">
        <v>499</v>
      </c>
      <c r="G79" s="455" t="s">
        <v>1644</v>
      </c>
      <c r="H79" s="456">
        <v>0</v>
      </c>
      <c r="I79" s="498">
        <v>0</v>
      </c>
      <c r="J79" s="456">
        <v>0</v>
      </c>
      <c r="K79" s="499">
        <v>0</v>
      </c>
      <c r="L79" s="499">
        <v>0</v>
      </c>
      <c r="M79" s="457">
        <f t="shared" si="3"/>
        <v>0</v>
      </c>
      <c r="N79" s="456">
        <v>0</v>
      </c>
      <c r="O79" s="456">
        <v>0</v>
      </c>
      <c r="P79" s="456">
        <v>0</v>
      </c>
      <c r="Q79" s="458">
        <v>0</v>
      </c>
      <c r="R79" s="458">
        <v>0</v>
      </c>
      <c r="S79" s="456">
        <f t="shared" si="6"/>
        <v>0</v>
      </c>
      <c r="T79" s="456">
        <v>0</v>
      </c>
      <c r="U79" s="456">
        <v>0</v>
      </c>
      <c r="V79" s="456">
        <v>0</v>
      </c>
      <c r="W79" s="461"/>
      <c r="X79" s="456">
        <v>0</v>
      </c>
      <c r="Y79" s="459">
        <v>0</v>
      </c>
      <c r="Z79" s="459">
        <v>0</v>
      </c>
      <c r="AA79" s="459"/>
      <c r="AB79" s="460">
        <f t="shared" si="5"/>
        <v>0</v>
      </c>
    </row>
    <row r="80" spans="1:28" ht="35.1" customHeight="1">
      <c r="A80" s="454" t="s">
        <v>402</v>
      </c>
      <c r="B80" s="494" t="s">
        <v>403</v>
      </c>
      <c r="C80" s="617" t="s">
        <v>1265</v>
      </c>
      <c r="D80" s="495" t="s">
        <v>500</v>
      </c>
      <c r="E80" s="501" t="s">
        <v>408</v>
      </c>
      <c r="F80" s="500" t="s">
        <v>415</v>
      </c>
      <c r="G80" s="455" t="s">
        <v>1644</v>
      </c>
      <c r="H80" s="456">
        <v>0</v>
      </c>
      <c r="I80" s="498">
        <v>224.66</v>
      </c>
      <c r="J80" s="456">
        <v>0</v>
      </c>
      <c r="K80" s="499">
        <v>190.5</v>
      </c>
      <c r="L80" s="499">
        <v>1</v>
      </c>
      <c r="M80" s="457">
        <f t="shared" si="3"/>
        <v>189.5</v>
      </c>
      <c r="N80" s="456">
        <v>0</v>
      </c>
      <c r="O80" s="456">
        <v>0</v>
      </c>
      <c r="P80" s="456">
        <v>0</v>
      </c>
      <c r="Q80" s="458">
        <v>0</v>
      </c>
      <c r="R80" s="458">
        <v>0</v>
      </c>
      <c r="S80" s="456">
        <f t="shared" si="6"/>
        <v>0</v>
      </c>
      <c r="T80" s="456">
        <v>0</v>
      </c>
      <c r="U80" s="456">
        <v>0</v>
      </c>
      <c r="V80" s="456">
        <v>0</v>
      </c>
      <c r="W80" s="461"/>
      <c r="X80" s="456">
        <v>0</v>
      </c>
      <c r="Y80" s="459">
        <v>0</v>
      </c>
      <c r="Z80" s="459">
        <v>0</v>
      </c>
      <c r="AA80" s="459"/>
      <c r="AB80" s="460">
        <f t="shared" si="5"/>
        <v>414.15999999999997</v>
      </c>
    </row>
    <row r="81" spans="1:28" ht="35.1" customHeight="1">
      <c r="A81" s="454" t="s">
        <v>402</v>
      </c>
      <c r="B81" s="494" t="s">
        <v>403</v>
      </c>
      <c r="C81" s="617" t="s">
        <v>1266</v>
      </c>
      <c r="D81" s="495" t="s">
        <v>501</v>
      </c>
      <c r="E81" s="501" t="s">
        <v>419</v>
      </c>
      <c r="F81" s="503" t="s">
        <v>423</v>
      </c>
      <c r="G81" s="455" t="s">
        <v>1644</v>
      </c>
      <c r="H81" s="456">
        <v>0</v>
      </c>
      <c r="I81" s="498">
        <v>167.15</v>
      </c>
      <c r="J81" s="456">
        <v>0</v>
      </c>
      <c r="K81" s="499">
        <v>190.5</v>
      </c>
      <c r="L81" s="499">
        <v>1</v>
      </c>
      <c r="M81" s="457">
        <f t="shared" si="3"/>
        <v>189.5</v>
      </c>
      <c r="N81" s="456">
        <v>0</v>
      </c>
      <c r="O81" s="456">
        <v>0</v>
      </c>
      <c r="P81" s="456">
        <v>0</v>
      </c>
      <c r="Q81" s="458">
        <v>0</v>
      </c>
      <c r="R81" s="458">
        <v>0</v>
      </c>
      <c r="S81" s="456">
        <f t="shared" si="6"/>
        <v>0</v>
      </c>
      <c r="T81" s="456">
        <v>0</v>
      </c>
      <c r="U81" s="456">
        <v>0</v>
      </c>
      <c r="V81" s="456">
        <v>0</v>
      </c>
      <c r="W81" s="461"/>
      <c r="X81" s="456">
        <v>0</v>
      </c>
      <c r="Y81" s="459">
        <v>0</v>
      </c>
      <c r="Z81" s="459">
        <v>0</v>
      </c>
      <c r="AA81" s="459"/>
      <c r="AB81" s="460">
        <f t="shared" si="5"/>
        <v>356.65</v>
      </c>
    </row>
    <row r="82" spans="1:28" ht="35.1" customHeight="1">
      <c r="A82" s="454" t="s">
        <v>402</v>
      </c>
      <c r="B82" s="494" t="s">
        <v>403</v>
      </c>
      <c r="C82" s="617" t="s">
        <v>502</v>
      </c>
      <c r="D82" s="495" t="s">
        <v>503</v>
      </c>
      <c r="E82" s="501" t="s">
        <v>419</v>
      </c>
      <c r="F82" s="503" t="s">
        <v>462</v>
      </c>
      <c r="G82" s="455" t="s">
        <v>1644</v>
      </c>
      <c r="H82" s="456">
        <v>0</v>
      </c>
      <c r="I82" s="498">
        <v>191.71</v>
      </c>
      <c r="J82" s="456">
        <v>0</v>
      </c>
      <c r="K82" s="499">
        <v>190.5</v>
      </c>
      <c r="L82" s="499">
        <v>1</v>
      </c>
      <c r="M82" s="457">
        <f t="shared" si="3"/>
        <v>189.5</v>
      </c>
      <c r="N82" s="456">
        <v>0</v>
      </c>
      <c r="O82" s="456">
        <v>0</v>
      </c>
      <c r="P82" s="456">
        <v>0</v>
      </c>
      <c r="Q82" s="458">
        <v>0</v>
      </c>
      <c r="R82" s="458">
        <v>0</v>
      </c>
      <c r="S82" s="456">
        <v>0</v>
      </c>
      <c r="T82" s="456">
        <v>0</v>
      </c>
      <c r="U82" s="456">
        <v>0</v>
      </c>
      <c r="V82" s="456">
        <v>0</v>
      </c>
      <c r="W82" s="461"/>
      <c r="X82" s="456">
        <v>0</v>
      </c>
      <c r="Y82" s="459">
        <v>0</v>
      </c>
      <c r="Z82" s="459">
        <v>0</v>
      </c>
      <c r="AA82" s="459"/>
      <c r="AB82" s="460">
        <f t="shared" si="5"/>
        <v>381.21000000000004</v>
      </c>
    </row>
    <row r="83" spans="1:28" ht="35.1" customHeight="1">
      <c r="A83" s="454" t="s">
        <v>402</v>
      </c>
      <c r="B83" s="494" t="s">
        <v>403</v>
      </c>
      <c r="C83" s="617" t="s">
        <v>1267</v>
      </c>
      <c r="D83" s="495" t="s">
        <v>505</v>
      </c>
      <c r="E83" s="501" t="s">
        <v>419</v>
      </c>
      <c r="F83" s="500" t="s">
        <v>456</v>
      </c>
      <c r="G83" s="455" t="s">
        <v>1644</v>
      </c>
      <c r="H83" s="456">
        <v>0</v>
      </c>
      <c r="I83" s="498">
        <v>137.66</v>
      </c>
      <c r="J83" s="456">
        <v>0</v>
      </c>
      <c r="K83" s="499">
        <v>190.5</v>
      </c>
      <c r="L83" s="499">
        <v>1</v>
      </c>
      <c r="M83" s="457">
        <f t="shared" si="3"/>
        <v>189.5</v>
      </c>
      <c r="N83" s="456">
        <v>0</v>
      </c>
      <c r="O83" s="456">
        <v>0</v>
      </c>
      <c r="P83" s="456">
        <v>0</v>
      </c>
      <c r="Q83" s="458">
        <v>393.6</v>
      </c>
      <c r="R83" s="456">
        <v>85.5</v>
      </c>
      <c r="S83" s="456">
        <v>284.49</v>
      </c>
      <c r="T83" s="456">
        <v>0</v>
      </c>
      <c r="U83" s="456">
        <v>0</v>
      </c>
      <c r="V83" s="456">
        <v>0</v>
      </c>
      <c r="W83" s="461"/>
      <c r="X83" s="456">
        <v>0</v>
      </c>
      <c r="Y83" s="459">
        <v>0</v>
      </c>
      <c r="Z83" s="459">
        <v>0</v>
      </c>
      <c r="AA83" s="459"/>
      <c r="AB83" s="460">
        <f t="shared" si="5"/>
        <v>611.65</v>
      </c>
    </row>
    <row r="84" spans="1:28" ht="35.1" customHeight="1">
      <c r="A84" s="454" t="s">
        <v>402</v>
      </c>
      <c r="B84" s="494" t="s">
        <v>403</v>
      </c>
      <c r="C84" s="617" t="s">
        <v>1268</v>
      </c>
      <c r="D84" s="495" t="s">
        <v>506</v>
      </c>
      <c r="E84" s="501" t="s">
        <v>419</v>
      </c>
      <c r="F84" s="500" t="s">
        <v>421</v>
      </c>
      <c r="G84" s="455" t="s">
        <v>1644</v>
      </c>
      <c r="H84" s="456">
        <v>0</v>
      </c>
      <c r="I84" s="498">
        <v>138.9</v>
      </c>
      <c r="J84" s="456">
        <v>0</v>
      </c>
      <c r="K84" s="499">
        <v>190.5</v>
      </c>
      <c r="L84" s="499">
        <v>1</v>
      </c>
      <c r="M84" s="457">
        <f t="shared" si="3"/>
        <v>189.5</v>
      </c>
      <c r="N84" s="456">
        <v>0</v>
      </c>
      <c r="O84" s="456">
        <v>0</v>
      </c>
      <c r="P84" s="456">
        <v>0</v>
      </c>
      <c r="Q84" s="458">
        <v>131.19999999999999</v>
      </c>
      <c r="R84" s="456">
        <v>85.5</v>
      </c>
      <c r="S84" s="456">
        <f t="shared" ref="S84:S93" si="7">Q84-R84</f>
        <v>45.699999999999989</v>
      </c>
      <c r="T84" s="456">
        <v>0</v>
      </c>
      <c r="U84" s="456">
        <v>0</v>
      </c>
      <c r="V84" s="456">
        <v>0</v>
      </c>
      <c r="W84" s="461"/>
      <c r="X84" s="456">
        <v>0</v>
      </c>
      <c r="Y84" s="459">
        <v>0</v>
      </c>
      <c r="Z84" s="459">
        <v>0</v>
      </c>
      <c r="AA84" s="459"/>
      <c r="AB84" s="460">
        <f t="shared" si="5"/>
        <v>374.1</v>
      </c>
    </row>
    <row r="85" spans="1:28" ht="35.1" customHeight="1">
      <c r="A85" s="454" t="s">
        <v>402</v>
      </c>
      <c r="B85" s="494" t="s">
        <v>403</v>
      </c>
      <c r="C85" s="617" t="s">
        <v>1269</v>
      </c>
      <c r="D85" s="495" t="s">
        <v>507</v>
      </c>
      <c r="E85" s="501" t="s">
        <v>408</v>
      </c>
      <c r="F85" s="500" t="s">
        <v>417</v>
      </c>
      <c r="G85" s="455" t="s">
        <v>1644</v>
      </c>
      <c r="H85" s="456">
        <v>0</v>
      </c>
      <c r="I85" s="498">
        <v>324.58999999999997</v>
      </c>
      <c r="J85" s="456">
        <v>0</v>
      </c>
      <c r="K85" s="499">
        <v>190.5</v>
      </c>
      <c r="L85" s="499">
        <v>1</v>
      </c>
      <c r="M85" s="457">
        <f t="shared" si="3"/>
        <v>189.5</v>
      </c>
      <c r="N85" s="456">
        <v>0</v>
      </c>
      <c r="O85" s="456">
        <v>0</v>
      </c>
      <c r="P85" s="456">
        <v>0</v>
      </c>
      <c r="Q85" s="458">
        <v>0</v>
      </c>
      <c r="R85" s="458">
        <v>0</v>
      </c>
      <c r="S85" s="456">
        <f t="shared" si="7"/>
        <v>0</v>
      </c>
      <c r="T85" s="456">
        <v>0</v>
      </c>
      <c r="U85" s="456">
        <v>0</v>
      </c>
      <c r="V85" s="456">
        <v>0</v>
      </c>
      <c r="W85" s="461"/>
      <c r="X85" s="456">
        <v>0</v>
      </c>
      <c r="Y85" s="459">
        <v>0</v>
      </c>
      <c r="Z85" s="459">
        <v>0</v>
      </c>
      <c r="AA85" s="459"/>
      <c r="AB85" s="460">
        <f t="shared" si="5"/>
        <v>514.08999999999992</v>
      </c>
    </row>
    <row r="86" spans="1:28" ht="35.1" customHeight="1">
      <c r="A86" s="454" t="s">
        <v>402</v>
      </c>
      <c r="B86" s="494" t="s">
        <v>403</v>
      </c>
      <c r="C86" s="617" t="s">
        <v>1270</v>
      </c>
      <c r="D86" s="495" t="s">
        <v>508</v>
      </c>
      <c r="E86" s="501" t="s">
        <v>419</v>
      </c>
      <c r="F86" s="500" t="s">
        <v>445</v>
      </c>
      <c r="G86" s="455" t="s">
        <v>1644</v>
      </c>
      <c r="H86" s="456">
        <v>0</v>
      </c>
      <c r="I86" s="498">
        <v>182.66</v>
      </c>
      <c r="J86" s="456">
        <v>0</v>
      </c>
      <c r="K86" s="499">
        <v>190.5</v>
      </c>
      <c r="L86" s="499">
        <v>1</v>
      </c>
      <c r="M86" s="457">
        <f t="shared" si="3"/>
        <v>189.5</v>
      </c>
      <c r="N86" s="456">
        <v>0</v>
      </c>
      <c r="O86" s="456">
        <v>0</v>
      </c>
      <c r="P86" s="456">
        <v>0</v>
      </c>
      <c r="Q86" s="458">
        <v>0</v>
      </c>
      <c r="R86" s="458">
        <v>0</v>
      </c>
      <c r="S86" s="456">
        <f t="shared" si="7"/>
        <v>0</v>
      </c>
      <c r="T86" s="456">
        <v>0</v>
      </c>
      <c r="U86" s="456">
        <v>0</v>
      </c>
      <c r="V86" s="456">
        <v>0</v>
      </c>
      <c r="W86" s="461"/>
      <c r="X86" s="456">
        <v>0</v>
      </c>
      <c r="Y86" s="459">
        <v>0</v>
      </c>
      <c r="Z86" s="459">
        <v>0</v>
      </c>
      <c r="AA86" s="459"/>
      <c r="AB86" s="460">
        <f t="shared" si="5"/>
        <v>372.15999999999997</v>
      </c>
    </row>
    <row r="87" spans="1:28" ht="35.1" customHeight="1">
      <c r="A87" s="454" t="s">
        <v>402</v>
      </c>
      <c r="B87" s="494" t="s">
        <v>403</v>
      </c>
      <c r="C87" s="617" t="s">
        <v>1271</v>
      </c>
      <c r="D87" s="495" t="s">
        <v>509</v>
      </c>
      <c r="E87" s="501" t="s">
        <v>405</v>
      </c>
      <c r="F87" s="500" t="s">
        <v>413</v>
      </c>
      <c r="G87" s="455" t="s">
        <v>1644</v>
      </c>
      <c r="H87" s="456">
        <v>0</v>
      </c>
      <c r="I87" s="498">
        <v>1175.95</v>
      </c>
      <c r="J87" s="456">
        <v>0</v>
      </c>
      <c r="K87" s="499">
        <v>190.5</v>
      </c>
      <c r="L87" s="499">
        <v>1</v>
      </c>
      <c r="M87" s="457">
        <f t="shared" si="3"/>
        <v>189.5</v>
      </c>
      <c r="N87" s="456">
        <v>0</v>
      </c>
      <c r="O87" s="456">
        <v>0</v>
      </c>
      <c r="P87" s="456">
        <v>0</v>
      </c>
      <c r="Q87" s="458">
        <v>0</v>
      </c>
      <c r="R87" s="458">
        <v>0</v>
      </c>
      <c r="S87" s="456">
        <f t="shared" si="7"/>
        <v>0</v>
      </c>
      <c r="T87" s="456">
        <v>0</v>
      </c>
      <c r="U87" s="456">
        <v>0</v>
      </c>
      <c r="V87" s="456">
        <v>0</v>
      </c>
      <c r="W87" s="461"/>
      <c r="X87" s="456">
        <v>0</v>
      </c>
      <c r="Y87" s="459">
        <v>0</v>
      </c>
      <c r="Z87" s="459">
        <v>0</v>
      </c>
      <c r="AA87" s="459"/>
      <c r="AB87" s="460">
        <f t="shared" si="5"/>
        <v>1365.45</v>
      </c>
    </row>
    <row r="88" spans="1:28" s="507" customFormat="1" ht="35.1" customHeight="1">
      <c r="A88" s="462" t="s">
        <v>402</v>
      </c>
      <c r="B88" s="504" t="s">
        <v>403</v>
      </c>
      <c r="C88" s="617" t="s">
        <v>1272</v>
      </c>
      <c r="D88" s="505" t="s">
        <v>1087</v>
      </c>
      <c r="E88" s="506" t="s">
        <v>405</v>
      </c>
      <c r="F88" s="506" t="s">
        <v>413</v>
      </c>
      <c r="G88" s="455" t="s">
        <v>1644</v>
      </c>
      <c r="H88" s="456">
        <v>0</v>
      </c>
      <c r="I88" s="463">
        <v>1193.05</v>
      </c>
      <c r="J88" s="456">
        <v>0</v>
      </c>
      <c r="K88" s="499">
        <v>190.5</v>
      </c>
      <c r="L88" s="499">
        <v>1</v>
      </c>
      <c r="M88" s="457">
        <f t="shared" si="3"/>
        <v>189.5</v>
      </c>
      <c r="N88" s="456">
        <v>0</v>
      </c>
      <c r="O88" s="456">
        <v>0</v>
      </c>
      <c r="P88" s="456">
        <v>0</v>
      </c>
      <c r="Q88" s="458">
        <v>0</v>
      </c>
      <c r="R88" s="458">
        <v>0</v>
      </c>
      <c r="S88" s="456">
        <f t="shared" si="7"/>
        <v>0</v>
      </c>
      <c r="T88" s="456">
        <v>0</v>
      </c>
      <c r="U88" s="456">
        <v>0</v>
      </c>
      <c r="V88" s="456">
        <v>0</v>
      </c>
      <c r="W88" s="464"/>
      <c r="X88" s="456">
        <v>0</v>
      </c>
      <c r="Y88" s="459">
        <v>0</v>
      </c>
      <c r="Z88" s="459">
        <v>0</v>
      </c>
      <c r="AA88" s="465"/>
      <c r="AB88" s="460">
        <f t="shared" si="5"/>
        <v>1382.55</v>
      </c>
    </row>
    <row r="89" spans="1:28" ht="35.1" customHeight="1">
      <c r="A89" s="454" t="s">
        <v>402</v>
      </c>
      <c r="B89" s="494" t="s">
        <v>403</v>
      </c>
      <c r="C89" s="617" t="s">
        <v>1273</v>
      </c>
      <c r="D89" s="495" t="s">
        <v>510</v>
      </c>
      <c r="E89" s="501" t="s">
        <v>405</v>
      </c>
      <c r="F89" s="500" t="s">
        <v>499</v>
      </c>
      <c r="G89" s="455" t="s">
        <v>1644</v>
      </c>
      <c r="H89" s="456">
        <v>0</v>
      </c>
      <c r="I89" s="498">
        <v>1423.32</v>
      </c>
      <c r="J89" s="456">
        <v>0</v>
      </c>
      <c r="K89" s="499">
        <v>190.5</v>
      </c>
      <c r="L89" s="499">
        <v>1</v>
      </c>
      <c r="M89" s="457">
        <f t="shared" si="3"/>
        <v>189.5</v>
      </c>
      <c r="N89" s="456">
        <v>0</v>
      </c>
      <c r="O89" s="456">
        <v>0</v>
      </c>
      <c r="P89" s="456">
        <v>0</v>
      </c>
      <c r="Q89" s="458">
        <v>0</v>
      </c>
      <c r="R89" s="458">
        <v>0</v>
      </c>
      <c r="S89" s="456">
        <f t="shared" si="7"/>
        <v>0</v>
      </c>
      <c r="T89" s="456">
        <v>0</v>
      </c>
      <c r="U89" s="456">
        <v>0</v>
      </c>
      <c r="V89" s="456">
        <v>0</v>
      </c>
      <c r="W89" s="461"/>
      <c r="X89" s="456">
        <v>0</v>
      </c>
      <c r="Y89" s="459">
        <v>0</v>
      </c>
      <c r="Z89" s="459">
        <v>0</v>
      </c>
      <c r="AA89" s="459"/>
      <c r="AB89" s="460">
        <f t="shared" si="5"/>
        <v>1612.82</v>
      </c>
    </row>
    <row r="90" spans="1:28" ht="35.1" customHeight="1">
      <c r="A90" s="454" t="s">
        <v>402</v>
      </c>
      <c r="B90" s="494" t="s">
        <v>403</v>
      </c>
      <c r="C90" s="617" t="s">
        <v>1274</v>
      </c>
      <c r="D90" s="495" t="s">
        <v>511</v>
      </c>
      <c r="E90" s="501" t="s">
        <v>408</v>
      </c>
      <c r="F90" s="500" t="s">
        <v>411</v>
      </c>
      <c r="G90" s="455" t="s">
        <v>1644</v>
      </c>
      <c r="H90" s="456">
        <v>0</v>
      </c>
      <c r="I90" s="498">
        <v>135.55000000000001</v>
      </c>
      <c r="J90" s="456">
        <v>0</v>
      </c>
      <c r="K90" s="499">
        <v>190.5</v>
      </c>
      <c r="L90" s="499">
        <v>1</v>
      </c>
      <c r="M90" s="457">
        <f t="shared" si="3"/>
        <v>189.5</v>
      </c>
      <c r="N90" s="456">
        <v>0</v>
      </c>
      <c r="O90" s="456">
        <v>0</v>
      </c>
      <c r="P90" s="456">
        <v>0</v>
      </c>
      <c r="Q90" s="458">
        <v>0</v>
      </c>
      <c r="R90" s="458">
        <v>0</v>
      </c>
      <c r="S90" s="456">
        <f t="shared" si="7"/>
        <v>0</v>
      </c>
      <c r="T90" s="456">
        <v>0</v>
      </c>
      <c r="U90" s="456">
        <v>0</v>
      </c>
      <c r="V90" s="456">
        <v>0</v>
      </c>
      <c r="W90" s="461"/>
      <c r="X90" s="456">
        <v>0</v>
      </c>
      <c r="Y90" s="459">
        <v>0</v>
      </c>
      <c r="Z90" s="459">
        <v>0</v>
      </c>
      <c r="AA90" s="459"/>
      <c r="AB90" s="460">
        <f t="shared" si="5"/>
        <v>325.05</v>
      </c>
    </row>
    <row r="91" spans="1:28" ht="35.1" customHeight="1">
      <c r="A91" s="454" t="s">
        <v>402</v>
      </c>
      <c r="B91" s="494" t="s">
        <v>403</v>
      </c>
      <c r="C91" s="617" t="s">
        <v>1275</v>
      </c>
      <c r="D91" s="495" t="s">
        <v>512</v>
      </c>
      <c r="E91" s="501" t="s">
        <v>408</v>
      </c>
      <c r="F91" s="503" t="s">
        <v>480</v>
      </c>
      <c r="G91" s="455" t="s">
        <v>1644</v>
      </c>
      <c r="H91" s="456">
        <v>0</v>
      </c>
      <c r="I91" s="498">
        <v>345.58</v>
      </c>
      <c r="J91" s="456">
        <v>0</v>
      </c>
      <c r="K91" s="499">
        <v>190.5</v>
      </c>
      <c r="L91" s="499">
        <v>1</v>
      </c>
      <c r="M91" s="457">
        <f t="shared" si="3"/>
        <v>189.5</v>
      </c>
      <c r="N91" s="456">
        <v>0</v>
      </c>
      <c r="O91" s="456">
        <v>0</v>
      </c>
      <c r="P91" s="456">
        <v>0</v>
      </c>
      <c r="Q91" s="458">
        <v>0</v>
      </c>
      <c r="R91" s="458">
        <v>0</v>
      </c>
      <c r="S91" s="456">
        <f t="shared" si="7"/>
        <v>0</v>
      </c>
      <c r="T91" s="456">
        <v>0</v>
      </c>
      <c r="U91" s="456">
        <v>0</v>
      </c>
      <c r="V91" s="456">
        <v>0</v>
      </c>
      <c r="W91" s="461"/>
      <c r="X91" s="456">
        <v>0</v>
      </c>
      <c r="Y91" s="459">
        <v>0</v>
      </c>
      <c r="Z91" s="459">
        <v>0</v>
      </c>
      <c r="AA91" s="459"/>
      <c r="AB91" s="460">
        <f t="shared" si="5"/>
        <v>535.07999999999993</v>
      </c>
    </row>
    <row r="92" spans="1:28" ht="35.1" customHeight="1">
      <c r="A92" s="454" t="s">
        <v>402</v>
      </c>
      <c r="B92" s="494" t="s">
        <v>403</v>
      </c>
      <c r="C92" s="617" t="s">
        <v>1276</v>
      </c>
      <c r="D92" s="495" t="s">
        <v>513</v>
      </c>
      <c r="E92" s="501" t="s">
        <v>419</v>
      </c>
      <c r="F92" s="500" t="s">
        <v>456</v>
      </c>
      <c r="G92" s="455" t="s">
        <v>1644</v>
      </c>
      <c r="H92" s="456">
        <v>0</v>
      </c>
      <c r="I92" s="498">
        <v>139.91999999999999</v>
      </c>
      <c r="J92" s="456">
        <v>0</v>
      </c>
      <c r="K92" s="499">
        <v>190.5</v>
      </c>
      <c r="L92" s="499">
        <v>1</v>
      </c>
      <c r="M92" s="457">
        <f t="shared" si="3"/>
        <v>189.5</v>
      </c>
      <c r="N92" s="456">
        <v>0</v>
      </c>
      <c r="O92" s="456">
        <v>0</v>
      </c>
      <c r="P92" s="456">
        <v>0</v>
      </c>
      <c r="Q92" s="458">
        <v>131.19999999999999</v>
      </c>
      <c r="R92" s="456">
        <v>85.5</v>
      </c>
      <c r="S92" s="456">
        <f t="shared" si="7"/>
        <v>45.699999999999989</v>
      </c>
      <c r="T92" s="456">
        <v>0</v>
      </c>
      <c r="U92" s="456">
        <v>0</v>
      </c>
      <c r="V92" s="456">
        <v>0</v>
      </c>
      <c r="W92" s="461"/>
      <c r="X92" s="456">
        <v>0</v>
      </c>
      <c r="Y92" s="459">
        <v>0</v>
      </c>
      <c r="Z92" s="459">
        <v>0</v>
      </c>
      <c r="AA92" s="459"/>
      <c r="AB92" s="460">
        <f t="shared" si="5"/>
        <v>375.12</v>
      </c>
    </row>
    <row r="93" spans="1:28" ht="35.1" customHeight="1">
      <c r="A93" s="454" t="s">
        <v>402</v>
      </c>
      <c r="B93" s="494" t="s">
        <v>403</v>
      </c>
      <c r="C93" s="617" t="s">
        <v>1277</v>
      </c>
      <c r="D93" s="495" t="s">
        <v>514</v>
      </c>
      <c r="E93" s="501" t="s">
        <v>408</v>
      </c>
      <c r="F93" s="503" t="s">
        <v>515</v>
      </c>
      <c r="G93" s="455" t="s">
        <v>1644</v>
      </c>
      <c r="H93" s="456">
        <v>0</v>
      </c>
      <c r="I93" s="498">
        <v>295.25</v>
      </c>
      <c r="J93" s="456">
        <v>0</v>
      </c>
      <c r="K93" s="499">
        <v>190.5</v>
      </c>
      <c r="L93" s="499">
        <v>1</v>
      </c>
      <c r="M93" s="457">
        <f t="shared" si="3"/>
        <v>189.5</v>
      </c>
      <c r="N93" s="456">
        <v>0</v>
      </c>
      <c r="O93" s="456">
        <v>0</v>
      </c>
      <c r="P93" s="456">
        <v>0</v>
      </c>
      <c r="Q93" s="458">
        <v>0</v>
      </c>
      <c r="R93" s="458">
        <v>0</v>
      </c>
      <c r="S93" s="456">
        <f t="shared" si="7"/>
        <v>0</v>
      </c>
      <c r="T93" s="456">
        <v>0</v>
      </c>
      <c r="U93" s="456">
        <v>0</v>
      </c>
      <c r="V93" s="456">
        <v>0</v>
      </c>
      <c r="W93" s="461"/>
      <c r="X93" s="456">
        <v>0</v>
      </c>
      <c r="Y93" s="459">
        <v>0</v>
      </c>
      <c r="Z93" s="459">
        <v>0</v>
      </c>
      <c r="AA93" s="459"/>
      <c r="AB93" s="460">
        <f t="shared" si="5"/>
        <v>484.75</v>
      </c>
    </row>
    <row r="94" spans="1:28" ht="35.1" customHeight="1">
      <c r="A94" s="454" t="s">
        <v>402</v>
      </c>
      <c r="B94" s="494" t="s">
        <v>403</v>
      </c>
      <c r="C94" s="617" t="s">
        <v>1278</v>
      </c>
      <c r="D94" s="495" t="s">
        <v>516</v>
      </c>
      <c r="E94" s="501" t="s">
        <v>408</v>
      </c>
      <c r="F94" s="500" t="s">
        <v>480</v>
      </c>
      <c r="G94" s="455" t="s">
        <v>1644</v>
      </c>
      <c r="H94" s="456">
        <v>0</v>
      </c>
      <c r="I94" s="498">
        <v>349.5</v>
      </c>
      <c r="J94" s="456">
        <v>0</v>
      </c>
      <c r="K94" s="499">
        <v>190.5</v>
      </c>
      <c r="L94" s="499">
        <v>1</v>
      </c>
      <c r="M94" s="457">
        <f t="shared" si="3"/>
        <v>189.5</v>
      </c>
      <c r="N94" s="456">
        <v>0</v>
      </c>
      <c r="O94" s="456">
        <v>0</v>
      </c>
      <c r="P94" s="456">
        <v>0</v>
      </c>
      <c r="Q94" s="458">
        <v>0</v>
      </c>
      <c r="R94" s="458">
        <v>0</v>
      </c>
      <c r="S94" s="456">
        <f>Q94-R94</f>
        <v>0</v>
      </c>
      <c r="T94" s="456">
        <v>0</v>
      </c>
      <c r="U94" s="456">
        <v>0</v>
      </c>
      <c r="V94" s="456">
        <v>0</v>
      </c>
      <c r="W94" s="461"/>
      <c r="X94" s="456">
        <v>0</v>
      </c>
      <c r="Y94" s="459">
        <v>0</v>
      </c>
      <c r="Z94" s="459">
        <v>0</v>
      </c>
      <c r="AA94" s="459"/>
      <c r="AB94" s="460">
        <f t="shared" si="5"/>
        <v>539</v>
      </c>
    </row>
    <row r="95" spans="1:28" ht="35.1" customHeight="1">
      <c r="A95" s="454" t="s">
        <v>402</v>
      </c>
      <c r="B95" s="494" t="s">
        <v>403</v>
      </c>
      <c r="C95" s="617" t="s">
        <v>1279</v>
      </c>
      <c r="D95" s="495" t="s">
        <v>517</v>
      </c>
      <c r="E95" s="501" t="s">
        <v>419</v>
      </c>
      <c r="F95" s="500" t="s">
        <v>518</v>
      </c>
      <c r="G95" s="455" t="s">
        <v>1644</v>
      </c>
      <c r="H95" s="456">
        <v>0</v>
      </c>
      <c r="I95" s="498">
        <v>291.45</v>
      </c>
      <c r="J95" s="456">
        <v>0</v>
      </c>
      <c r="K95" s="499">
        <v>190.5</v>
      </c>
      <c r="L95" s="499">
        <v>1</v>
      </c>
      <c r="M95" s="457">
        <f t="shared" si="3"/>
        <v>189.5</v>
      </c>
      <c r="N95" s="456">
        <v>0</v>
      </c>
      <c r="O95" s="456">
        <v>0</v>
      </c>
      <c r="P95" s="456">
        <v>0</v>
      </c>
      <c r="Q95" s="458">
        <v>0</v>
      </c>
      <c r="R95" s="458">
        <v>0</v>
      </c>
      <c r="S95" s="456">
        <f t="shared" ref="S95:S111" si="8">Q95-R95</f>
        <v>0</v>
      </c>
      <c r="T95" s="456">
        <v>0</v>
      </c>
      <c r="U95" s="456">
        <v>0</v>
      </c>
      <c r="V95" s="456">
        <v>0</v>
      </c>
      <c r="W95" s="461"/>
      <c r="X95" s="456">
        <v>0</v>
      </c>
      <c r="Y95" s="459">
        <v>0</v>
      </c>
      <c r="Z95" s="459">
        <v>0</v>
      </c>
      <c r="AA95" s="459"/>
      <c r="AB95" s="460">
        <f t="shared" si="5"/>
        <v>480.95</v>
      </c>
    </row>
    <row r="96" spans="1:28" ht="35.1" customHeight="1">
      <c r="A96" s="454" t="s">
        <v>402</v>
      </c>
      <c r="B96" s="494" t="s">
        <v>403</v>
      </c>
      <c r="C96" s="617" t="s">
        <v>1280</v>
      </c>
      <c r="D96" s="495" t="s">
        <v>519</v>
      </c>
      <c r="E96" s="501" t="s">
        <v>408</v>
      </c>
      <c r="F96" s="500" t="s">
        <v>411</v>
      </c>
      <c r="G96" s="455" t="s">
        <v>1644</v>
      </c>
      <c r="H96" s="456">
        <v>0</v>
      </c>
      <c r="I96" s="498">
        <v>150.58000000000001</v>
      </c>
      <c r="J96" s="456">
        <v>0</v>
      </c>
      <c r="K96" s="499">
        <v>190.5</v>
      </c>
      <c r="L96" s="499">
        <v>1</v>
      </c>
      <c r="M96" s="457">
        <f t="shared" si="3"/>
        <v>189.5</v>
      </c>
      <c r="N96" s="456">
        <v>0</v>
      </c>
      <c r="O96" s="456">
        <v>0</v>
      </c>
      <c r="P96" s="456">
        <v>0</v>
      </c>
      <c r="Q96" s="458">
        <v>262.39999999999998</v>
      </c>
      <c r="R96" s="456">
        <v>84.72</v>
      </c>
      <c r="S96" s="456">
        <f t="shared" si="8"/>
        <v>177.67999999999998</v>
      </c>
      <c r="T96" s="456">
        <v>0</v>
      </c>
      <c r="U96" s="456">
        <v>0</v>
      </c>
      <c r="V96" s="456">
        <v>0</v>
      </c>
      <c r="W96" s="461"/>
      <c r="X96" s="456">
        <v>0</v>
      </c>
      <c r="Y96" s="459">
        <v>0</v>
      </c>
      <c r="Z96" s="459">
        <v>0</v>
      </c>
      <c r="AA96" s="459"/>
      <c r="AB96" s="460">
        <f t="shared" si="5"/>
        <v>517.76</v>
      </c>
    </row>
    <row r="97" spans="1:28" ht="35.1" customHeight="1">
      <c r="A97" s="454" t="s">
        <v>402</v>
      </c>
      <c r="B97" s="494" t="s">
        <v>403</v>
      </c>
      <c r="C97" s="617" t="s">
        <v>1281</v>
      </c>
      <c r="D97" s="495" t="s">
        <v>520</v>
      </c>
      <c r="E97" s="501" t="s">
        <v>408</v>
      </c>
      <c r="F97" s="500" t="s">
        <v>411</v>
      </c>
      <c r="G97" s="455" t="s">
        <v>1644</v>
      </c>
      <c r="H97" s="456">
        <v>0</v>
      </c>
      <c r="I97" s="498">
        <v>152.13999999999999</v>
      </c>
      <c r="J97" s="456">
        <v>0</v>
      </c>
      <c r="K97" s="499">
        <v>190.5</v>
      </c>
      <c r="L97" s="499">
        <v>1</v>
      </c>
      <c r="M97" s="457">
        <f t="shared" si="3"/>
        <v>189.5</v>
      </c>
      <c r="N97" s="456">
        <v>0</v>
      </c>
      <c r="O97" s="456">
        <v>0</v>
      </c>
      <c r="P97" s="456">
        <v>0</v>
      </c>
      <c r="Q97" s="458">
        <v>262.39999999999998</v>
      </c>
      <c r="R97" s="456">
        <v>84.72</v>
      </c>
      <c r="S97" s="456">
        <f>Q97-R97</f>
        <v>177.67999999999998</v>
      </c>
      <c r="T97" s="456">
        <v>0</v>
      </c>
      <c r="U97" s="456">
        <v>0</v>
      </c>
      <c r="V97" s="456">
        <v>0</v>
      </c>
      <c r="W97" s="461"/>
      <c r="X97" s="456">
        <v>0</v>
      </c>
      <c r="Y97" s="459">
        <v>0</v>
      </c>
      <c r="Z97" s="459">
        <v>0</v>
      </c>
      <c r="AA97" s="459"/>
      <c r="AB97" s="460">
        <f t="shared" si="5"/>
        <v>519.31999999999994</v>
      </c>
    </row>
    <row r="98" spans="1:28" ht="35.1" customHeight="1">
      <c r="A98" s="454" t="s">
        <v>402</v>
      </c>
      <c r="B98" s="494" t="s">
        <v>403</v>
      </c>
      <c r="C98" s="617" t="s">
        <v>1282</v>
      </c>
      <c r="D98" s="495" t="s">
        <v>521</v>
      </c>
      <c r="E98" s="508" t="s">
        <v>419</v>
      </c>
      <c r="F98" s="518" t="s">
        <v>407</v>
      </c>
      <c r="G98" s="455" t="s">
        <v>1644</v>
      </c>
      <c r="H98" s="456">
        <v>0</v>
      </c>
      <c r="I98" s="498">
        <v>156.47</v>
      </c>
      <c r="J98" s="456">
        <v>0</v>
      </c>
      <c r="K98" s="499">
        <v>190.5</v>
      </c>
      <c r="L98" s="499">
        <v>1</v>
      </c>
      <c r="M98" s="457">
        <f t="shared" si="3"/>
        <v>189.5</v>
      </c>
      <c r="N98" s="456">
        <v>0</v>
      </c>
      <c r="O98" s="456">
        <v>0</v>
      </c>
      <c r="P98" s="456">
        <v>0</v>
      </c>
      <c r="Q98" s="458">
        <v>196.8</v>
      </c>
      <c r="R98" s="456">
        <v>85.5</v>
      </c>
      <c r="S98" s="456">
        <f t="shared" si="8"/>
        <v>111.30000000000001</v>
      </c>
      <c r="T98" s="456">
        <v>0</v>
      </c>
      <c r="U98" s="456">
        <v>0</v>
      </c>
      <c r="V98" s="456">
        <v>0</v>
      </c>
      <c r="W98" s="461"/>
      <c r="X98" s="456">
        <v>0</v>
      </c>
      <c r="Y98" s="459">
        <v>0</v>
      </c>
      <c r="Z98" s="459">
        <v>0</v>
      </c>
      <c r="AA98" s="459"/>
      <c r="AB98" s="460">
        <f t="shared" si="5"/>
        <v>457.27</v>
      </c>
    </row>
    <row r="99" spans="1:28" ht="35.1" customHeight="1">
      <c r="A99" s="454" t="s">
        <v>402</v>
      </c>
      <c r="B99" s="494" t="s">
        <v>403</v>
      </c>
      <c r="C99" s="617" t="s">
        <v>1127</v>
      </c>
      <c r="D99" s="512" t="s">
        <v>1121</v>
      </c>
      <c r="E99" s="624" t="s">
        <v>408</v>
      </c>
      <c r="F99" s="634" t="s">
        <v>415</v>
      </c>
      <c r="G99" s="455" t="s">
        <v>1644</v>
      </c>
      <c r="H99" s="456">
        <v>0</v>
      </c>
      <c r="I99" s="498">
        <v>152.91999999999999</v>
      </c>
      <c r="J99" s="456">
        <v>0</v>
      </c>
      <c r="K99" s="499">
        <v>190.5</v>
      </c>
      <c r="L99" s="499">
        <v>1</v>
      </c>
      <c r="M99" s="457">
        <f t="shared" si="3"/>
        <v>189.5</v>
      </c>
      <c r="N99" s="456">
        <v>0</v>
      </c>
      <c r="O99" s="456">
        <v>0</v>
      </c>
      <c r="P99" s="456">
        <v>0</v>
      </c>
      <c r="Q99" s="458">
        <v>131.4</v>
      </c>
      <c r="R99" s="456">
        <v>84.72</v>
      </c>
      <c r="S99" s="456">
        <f t="shared" si="8"/>
        <v>46.680000000000007</v>
      </c>
      <c r="T99" s="456">
        <v>0</v>
      </c>
      <c r="U99" s="456">
        <v>0</v>
      </c>
      <c r="V99" s="456">
        <v>0</v>
      </c>
      <c r="W99" s="461"/>
      <c r="X99" s="456">
        <v>0</v>
      </c>
      <c r="Y99" s="459">
        <v>0</v>
      </c>
      <c r="Z99" s="459">
        <v>0</v>
      </c>
      <c r="AA99" s="459"/>
      <c r="AB99" s="460">
        <f t="shared" si="5"/>
        <v>389.1</v>
      </c>
    </row>
    <row r="100" spans="1:28" ht="35.1" customHeight="1">
      <c r="A100" s="454" t="s">
        <v>402</v>
      </c>
      <c r="B100" s="494" t="s">
        <v>403</v>
      </c>
      <c r="C100" s="617" t="s">
        <v>1283</v>
      </c>
      <c r="D100" s="512" t="s">
        <v>1284</v>
      </c>
      <c r="E100" s="501" t="s">
        <v>405</v>
      </c>
      <c r="F100" s="503" t="s">
        <v>434</v>
      </c>
      <c r="G100" s="455" t="s">
        <v>1644</v>
      </c>
      <c r="H100" s="456">
        <v>0</v>
      </c>
      <c r="I100" s="498">
        <v>742.59</v>
      </c>
      <c r="J100" s="456">
        <v>0</v>
      </c>
      <c r="K100" s="499">
        <v>190.5</v>
      </c>
      <c r="L100" s="499">
        <v>1</v>
      </c>
      <c r="M100" s="457">
        <f t="shared" si="3"/>
        <v>189.5</v>
      </c>
      <c r="N100" s="456">
        <v>0</v>
      </c>
      <c r="O100" s="456">
        <v>0</v>
      </c>
      <c r="P100" s="456">
        <v>0</v>
      </c>
      <c r="Q100" s="458">
        <v>0</v>
      </c>
      <c r="R100" s="458">
        <v>0</v>
      </c>
      <c r="S100" s="456">
        <v>0</v>
      </c>
      <c r="T100" s="456">
        <v>0</v>
      </c>
      <c r="U100" s="456">
        <v>0</v>
      </c>
      <c r="V100" s="456">
        <v>0</v>
      </c>
      <c r="W100" s="461"/>
      <c r="X100" s="456">
        <v>0</v>
      </c>
      <c r="Y100" s="459">
        <v>0</v>
      </c>
      <c r="Z100" s="459">
        <v>0</v>
      </c>
      <c r="AA100" s="459"/>
      <c r="AB100" s="460">
        <f t="shared" si="5"/>
        <v>932.09</v>
      </c>
    </row>
    <row r="101" spans="1:28" ht="35.1" customHeight="1">
      <c r="A101" s="454" t="s">
        <v>402</v>
      </c>
      <c r="B101" s="494" t="s">
        <v>403</v>
      </c>
      <c r="C101" s="617" t="s">
        <v>1285</v>
      </c>
      <c r="D101" s="495" t="s">
        <v>522</v>
      </c>
      <c r="E101" s="513" t="s">
        <v>408</v>
      </c>
      <c r="F101" s="514" t="s">
        <v>415</v>
      </c>
      <c r="G101" s="455" t="s">
        <v>1644</v>
      </c>
      <c r="H101" s="456">
        <v>0</v>
      </c>
      <c r="I101" s="498">
        <v>232.41</v>
      </c>
      <c r="J101" s="456">
        <v>0</v>
      </c>
      <c r="K101" s="499">
        <v>190.5</v>
      </c>
      <c r="L101" s="499">
        <v>1</v>
      </c>
      <c r="M101" s="457">
        <f t="shared" si="3"/>
        <v>189.5</v>
      </c>
      <c r="N101" s="456">
        <v>0</v>
      </c>
      <c r="O101" s="456">
        <v>0</v>
      </c>
      <c r="P101" s="456">
        <v>0</v>
      </c>
      <c r="Q101" s="458">
        <v>164</v>
      </c>
      <c r="R101" s="456">
        <v>124.51</v>
      </c>
      <c r="S101" s="456">
        <f t="shared" si="8"/>
        <v>39.489999999999995</v>
      </c>
      <c r="T101" s="456">
        <v>0</v>
      </c>
      <c r="U101" s="456">
        <v>0</v>
      </c>
      <c r="V101" s="456">
        <v>0</v>
      </c>
      <c r="W101" s="461"/>
      <c r="X101" s="456">
        <v>0</v>
      </c>
      <c r="Y101" s="459">
        <v>0</v>
      </c>
      <c r="Z101" s="459">
        <v>0</v>
      </c>
      <c r="AA101" s="459"/>
      <c r="AB101" s="460">
        <f t="shared" si="5"/>
        <v>461.4</v>
      </c>
    </row>
    <row r="102" spans="1:28" ht="35.1" customHeight="1">
      <c r="A102" s="454" t="s">
        <v>402</v>
      </c>
      <c r="B102" s="494" t="s">
        <v>403</v>
      </c>
      <c r="C102" s="617" t="s">
        <v>1286</v>
      </c>
      <c r="D102" s="495" t="s">
        <v>523</v>
      </c>
      <c r="E102" s="496">
        <v>3</v>
      </c>
      <c r="F102" s="496">
        <v>411010</v>
      </c>
      <c r="G102" s="455" t="s">
        <v>1644</v>
      </c>
      <c r="H102" s="456">
        <v>0</v>
      </c>
      <c r="I102" s="498">
        <v>297.55</v>
      </c>
      <c r="J102" s="456">
        <v>0</v>
      </c>
      <c r="K102" s="499">
        <v>190.5</v>
      </c>
      <c r="L102" s="499">
        <v>1</v>
      </c>
      <c r="M102" s="457">
        <f t="shared" si="3"/>
        <v>189.5</v>
      </c>
      <c r="N102" s="456">
        <v>0</v>
      </c>
      <c r="O102" s="456">
        <v>0</v>
      </c>
      <c r="P102" s="456">
        <v>0</v>
      </c>
      <c r="Q102" s="458">
        <v>0</v>
      </c>
      <c r="R102" s="456">
        <v>200.87</v>
      </c>
      <c r="S102" s="456">
        <f t="shared" si="8"/>
        <v>-200.87</v>
      </c>
      <c r="T102" s="456">
        <v>0</v>
      </c>
      <c r="U102" s="456">
        <v>0</v>
      </c>
      <c r="V102" s="456">
        <v>0</v>
      </c>
      <c r="W102" s="461"/>
      <c r="X102" s="456">
        <v>0</v>
      </c>
      <c r="Y102" s="459">
        <v>0</v>
      </c>
      <c r="Z102" s="459">
        <v>0</v>
      </c>
      <c r="AA102" s="459"/>
      <c r="AB102" s="460">
        <f t="shared" si="5"/>
        <v>286.18</v>
      </c>
    </row>
    <row r="103" spans="1:28" ht="35.1" customHeight="1">
      <c r="A103" s="454" t="s">
        <v>402</v>
      </c>
      <c r="B103" s="494" t="s">
        <v>403</v>
      </c>
      <c r="C103" s="617" t="s">
        <v>1287</v>
      </c>
      <c r="D103" s="495" t="s">
        <v>524</v>
      </c>
      <c r="E103" s="501" t="s">
        <v>405</v>
      </c>
      <c r="F103" s="500" t="s">
        <v>499</v>
      </c>
      <c r="G103" s="455" t="s">
        <v>1644</v>
      </c>
      <c r="H103" s="456">
        <v>0</v>
      </c>
      <c r="I103" s="498">
        <v>662.59</v>
      </c>
      <c r="J103" s="456">
        <v>0</v>
      </c>
      <c r="K103" s="499">
        <v>0</v>
      </c>
      <c r="L103" s="499">
        <v>0</v>
      </c>
      <c r="M103" s="457">
        <f t="shared" si="3"/>
        <v>0</v>
      </c>
      <c r="N103" s="456">
        <v>0</v>
      </c>
      <c r="O103" s="456">
        <v>0</v>
      </c>
      <c r="P103" s="456">
        <v>0</v>
      </c>
      <c r="Q103" s="458">
        <v>0</v>
      </c>
      <c r="R103" s="458">
        <v>0</v>
      </c>
      <c r="S103" s="456">
        <f>Q103-R103</f>
        <v>0</v>
      </c>
      <c r="T103" s="456">
        <v>0</v>
      </c>
      <c r="U103" s="456">
        <v>0</v>
      </c>
      <c r="V103" s="456">
        <v>0</v>
      </c>
      <c r="W103" s="461"/>
      <c r="X103" s="456">
        <v>0</v>
      </c>
      <c r="Y103" s="459">
        <v>0</v>
      </c>
      <c r="Z103" s="459">
        <v>0</v>
      </c>
      <c r="AA103" s="459"/>
      <c r="AB103" s="460">
        <f t="shared" si="5"/>
        <v>662.59</v>
      </c>
    </row>
    <row r="104" spans="1:28" ht="35.1" customHeight="1">
      <c r="A104" s="454" t="s">
        <v>402</v>
      </c>
      <c r="B104" s="519" t="s">
        <v>403</v>
      </c>
      <c r="C104" s="617" t="s">
        <v>1128</v>
      </c>
      <c r="D104" s="520" t="s">
        <v>1129</v>
      </c>
      <c r="E104" s="501" t="s">
        <v>419</v>
      </c>
      <c r="F104" s="500" t="s">
        <v>445</v>
      </c>
      <c r="G104" s="455" t="s">
        <v>1644</v>
      </c>
      <c r="H104" s="456">
        <v>0</v>
      </c>
      <c r="I104" s="498">
        <v>177.57</v>
      </c>
      <c r="J104" s="456">
        <v>0</v>
      </c>
      <c r="K104" s="499">
        <v>190.5</v>
      </c>
      <c r="L104" s="499">
        <v>1</v>
      </c>
      <c r="M104" s="457">
        <f t="shared" si="3"/>
        <v>189.5</v>
      </c>
      <c r="N104" s="456">
        <v>0</v>
      </c>
      <c r="O104" s="456">
        <v>0</v>
      </c>
      <c r="P104" s="456">
        <v>0</v>
      </c>
      <c r="Q104" s="458">
        <v>0</v>
      </c>
      <c r="R104" s="458">
        <v>0</v>
      </c>
      <c r="S104" s="456">
        <f>Q104-R104</f>
        <v>0</v>
      </c>
      <c r="T104" s="456">
        <v>0</v>
      </c>
      <c r="U104" s="456">
        <v>0</v>
      </c>
      <c r="V104" s="456">
        <v>0</v>
      </c>
      <c r="W104" s="461"/>
      <c r="X104" s="456">
        <v>0</v>
      </c>
      <c r="Y104" s="459">
        <v>0</v>
      </c>
      <c r="Z104" s="459">
        <v>0</v>
      </c>
      <c r="AA104" s="459"/>
      <c r="AB104" s="460">
        <f t="shared" si="5"/>
        <v>367.07</v>
      </c>
    </row>
    <row r="105" spans="1:28" ht="35.1" customHeight="1">
      <c r="A105" s="454" t="s">
        <v>402</v>
      </c>
      <c r="B105" s="494" t="s">
        <v>403</v>
      </c>
      <c r="C105" s="617" t="s">
        <v>1130</v>
      </c>
      <c r="D105" s="495" t="s">
        <v>1131</v>
      </c>
      <c r="E105" s="501" t="s">
        <v>408</v>
      </c>
      <c r="F105" s="500" t="s">
        <v>415</v>
      </c>
      <c r="G105" s="455" t="s">
        <v>1644</v>
      </c>
      <c r="H105" s="456">
        <v>0</v>
      </c>
      <c r="I105" s="498">
        <v>214.13</v>
      </c>
      <c r="J105" s="456">
        <v>0</v>
      </c>
      <c r="K105" s="499">
        <v>190.5</v>
      </c>
      <c r="L105" s="499">
        <v>1</v>
      </c>
      <c r="M105" s="457">
        <f t="shared" si="3"/>
        <v>189.5</v>
      </c>
      <c r="N105" s="456">
        <v>0</v>
      </c>
      <c r="O105" s="456">
        <v>0</v>
      </c>
      <c r="P105" s="456">
        <v>0</v>
      </c>
      <c r="Q105" s="458">
        <v>0</v>
      </c>
      <c r="R105" s="458">
        <v>0</v>
      </c>
      <c r="S105" s="456">
        <f>Q105-R105</f>
        <v>0</v>
      </c>
      <c r="T105" s="456">
        <v>0</v>
      </c>
      <c r="U105" s="456">
        <v>0</v>
      </c>
      <c r="V105" s="456">
        <v>0</v>
      </c>
      <c r="W105" s="461"/>
      <c r="X105" s="456">
        <v>0</v>
      </c>
      <c r="Y105" s="459">
        <v>0</v>
      </c>
      <c r="Z105" s="459">
        <v>0</v>
      </c>
      <c r="AA105" s="459"/>
      <c r="AB105" s="460">
        <f t="shared" si="5"/>
        <v>403.63</v>
      </c>
    </row>
    <row r="106" spans="1:28" ht="35.1" customHeight="1">
      <c r="A106" s="454" t="s">
        <v>402</v>
      </c>
      <c r="B106" s="494" t="s">
        <v>403</v>
      </c>
      <c r="C106" s="617" t="s">
        <v>1288</v>
      </c>
      <c r="D106" s="495" t="s">
        <v>525</v>
      </c>
      <c r="E106" s="501" t="s">
        <v>405</v>
      </c>
      <c r="F106" s="503" t="s">
        <v>434</v>
      </c>
      <c r="G106" s="455" t="s">
        <v>1644</v>
      </c>
      <c r="H106" s="456">
        <v>0</v>
      </c>
      <c r="I106" s="498">
        <v>830.32</v>
      </c>
      <c r="J106" s="456">
        <v>0</v>
      </c>
      <c r="K106" s="499">
        <v>190.5</v>
      </c>
      <c r="L106" s="499">
        <v>1</v>
      </c>
      <c r="M106" s="457">
        <f t="shared" si="3"/>
        <v>189.5</v>
      </c>
      <c r="N106" s="456">
        <v>0</v>
      </c>
      <c r="O106" s="456">
        <v>0</v>
      </c>
      <c r="P106" s="456">
        <v>0</v>
      </c>
      <c r="Q106" s="458">
        <v>0</v>
      </c>
      <c r="R106" s="458">
        <v>0</v>
      </c>
      <c r="S106" s="456">
        <f t="shared" si="8"/>
        <v>0</v>
      </c>
      <c r="T106" s="456">
        <v>0</v>
      </c>
      <c r="U106" s="456">
        <v>0</v>
      </c>
      <c r="V106" s="456">
        <v>0</v>
      </c>
      <c r="W106" s="461"/>
      <c r="X106" s="456">
        <v>0</v>
      </c>
      <c r="Y106" s="459">
        <v>0</v>
      </c>
      <c r="Z106" s="459">
        <v>0</v>
      </c>
      <c r="AA106" s="459"/>
      <c r="AB106" s="460">
        <f t="shared" si="5"/>
        <v>1019.82</v>
      </c>
    </row>
    <row r="107" spans="1:28" ht="35.1" customHeight="1">
      <c r="A107" s="454" t="s">
        <v>402</v>
      </c>
      <c r="B107" s="494" t="s">
        <v>403</v>
      </c>
      <c r="C107" s="617" t="s">
        <v>1289</v>
      </c>
      <c r="D107" s="495" t="s">
        <v>526</v>
      </c>
      <c r="E107" s="501" t="s">
        <v>408</v>
      </c>
      <c r="F107" s="500" t="s">
        <v>415</v>
      </c>
      <c r="G107" s="455" t="s">
        <v>1644</v>
      </c>
      <c r="H107" s="456">
        <v>0</v>
      </c>
      <c r="I107" s="498">
        <v>341.98</v>
      </c>
      <c r="J107" s="456">
        <v>0</v>
      </c>
      <c r="K107" s="499">
        <v>190.5</v>
      </c>
      <c r="L107" s="499">
        <v>1</v>
      </c>
      <c r="M107" s="457">
        <f t="shared" si="3"/>
        <v>189.5</v>
      </c>
      <c r="N107" s="456">
        <v>0</v>
      </c>
      <c r="O107" s="456">
        <v>0</v>
      </c>
      <c r="P107" s="456">
        <v>0</v>
      </c>
      <c r="Q107" s="458">
        <v>0</v>
      </c>
      <c r="R107" s="458">
        <v>0</v>
      </c>
      <c r="S107" s="456">
        <f t="shared" si="8"/>
        <v>0</v>
      </c>
      <c r="T107" s="456">
        <v>0</v>
      </c>
      <c r="U107" s="456">
        <v>0</v>
      </c>
      <c r="V107" s="456">
        <v>0</v>
      </c>
      <c r="W107" s="461"/>
      <c r="X107" s="456">
        <v>0</v>
      </c>
      <c r="Y107" s="459">
        <v>0</v>
      </c>
      <c r="Z107" s="459">
        <v>0</v>
      </c>
      <c r="AA107" s="459"/>
      <c r="AB107" s="460">
        <f t="shared" si="5"/>
        <v>531.48</v>
      </c>
    </row>
    <row r="108" spans="1:28" ht="35.1" customHeight="1">
      <c r="A108" s="454" t="s">
        <v>402</v>
      </c>
      <c r="B108" s="494" t="s">
        <v>403</v>
      </c>
      <c r="C108" s="617" t="s">
        <v>1290</v>
      </c>
      <c r="D108" s="495" t="s">
        <v>527</v>
      </c>
      <c r="E108" s="501" t="s">
        <v>408</v>
      </c>
      <c r="F108" s="500" t="s">
        <v>415</v>
      </c>
      <c r="G108" s="455" t="s">
        <v>1644</v>
      </c>
      <c r="H108" s="456">
        <v>0</v>
      </c>
      <c r="I108" s="498">
        <v>227.85</v>
      </c>
      <c r="J108" s="456">
        <v>0</v>
      </c>
      <c r="K108" s="499">
        <v>190.5</v>
      </c>
      <c r="L108" s="499">
        <v>1</v>
      </c>
      <c r="M108" s="457">
        <f t="shared" si="3"/>
        <v>189.5</v>
      </c>
      <c r="N108" s="456">
        <v>0</v>
      </c>
      <c r="O108" s="456">
        <v>0</v>
      </c>
      <c r="P108" s="456">
        <v>0</v>
      </c>
      <c r="Q108" s="458">
        <v>0</v>
      </c>
      <c r="R108" s="458">
        <v>0</v>
      </c>
      <c r="S108" s="456">
        <f t="shared" si="8"/>
        <v>0</v>
      </c>
      <c r="T108" s="456">
        <v>0</v>
      </c>
      <c r="U108" s="456">
        <v>0</v>
      </c>
      <c r="V108" s="456">
        <v>0</v>
      </c>
      <c r="W108" s="461"/>
      <c r="X108" s="456">
        <v>0</v>
      </c>
      <c r="Y108" s="459">
        <v>0</v>
      </c>
      <c r="Z108" s="459">
        <v>0</v>
      </c>
      <c r="AA108" s="459"/>
      <c r="AB108" s="460">
        <f t="shared" si="5"/>
        <v>417.35</v>
      </c>
    </row>
    <row r="109" spans="1:28" ht="35.1" customHeight="1">
      <c r="A109" s="454" t="s">
        <v>402</v>
      </c>
      <c r="B109" s="494" t="s">
        <v>403</v>
      </c>
      <c r="C109" s="617" t="s">
        <v>1291</v>
      </c>
      <c r="D109" s="495" t="s">
        <v>528</v>
      </c>
      <c r="E109" s="501" t="s">
        <v>419</v>
      </c>
      <c r="F109" s="500" t="s">
        <v>407</v>
      </c>
      <c r="G109" s="455" t="s">
        <v>1644</v>
      </c>
      <c r="H109" s="456">
        <v>0</v>
      </c>
      <c r="I109" s="498">
        <v>176.65</v>
      </c>
      <c r="J109" s="456">
        <v>0</v>
      </c>
      <c r="K109" s="499">
        <v>190.5</v>
      </c>
      <c r="L109" s="499">
        <v>1</v>
      </c>
      <c r="M109" s="457">
        <f t="shared" si="3"/>
        <v>189.5</v>
      </c>
      <c r="N109" s="456">
        <v>0</v>
      </c>
      <c r="O109" s="456">
        <v>0</v>
      </c>
      <c r="P109" s="456">
        <v>0</v>
      </c>
      <c r="Q109" s="458">
        <v>0</v>
      </c>
      <c r="R109" s="458">
        <v>0</v>
      </c>
      <c r="S109" s="456">
        <f t="shared" si="8"/>
        <v>0</v>
      </c>
      <c r="T109" s="456">
        <v>0</v>
      </c>
      <c r="U109" s="456">
        <v>0</v>
      </c>
      <c r="V109" s="456">
        <v>0</v>
      </c>
      <c r="W109" s="461"/>
      <c r="X109" s="456">
        <v>0</v>
      </c>
      <c r="Y109" s="459">
        <v>0</v>
      </c>
      <c r="Z109" s="459">
        <v>0</v>
      </c>
      <c r="AA109" s="459"/>
      <c r="AB109" s="460">
        <f t="shared" si="5"/>
        <v>366.15</v>
      </c>
    </row>
    <row r="110" spans="1:28" ht="35.1" customHeight="1">
      <c r="A110" s="454" t="s">
        <v>402</v>
      </c>
      <c r="B110" s="494" t="s">
        <v>403</v>
      </c>
      <c r="C110" s="617" t="s">
        <v>1292</v>
      </c>
      <c r="D110" s="495" t="s">
        <v>529</v>
      </c>
      <c r="E110" s="501" t="s">
        <v>419</v>
      </c>
      <c r="F110" s="501" t="s">
        <v>452</v>
      </c>
      <c r="G110" s="455" t="s">
        <v>1644</v>
      </c>
      <c r="H110" s="456">
        <v>0</v>
      </c>
      <c r="I110" s="498">
        <v>161.99</v>
      </c>
      <c r="J110" s="456">
        <v>0</v>
      </c>
      <c r="K110" s="499">
        <v>190.5</v>
      </c>
      <c r="L110" s="499">
        <v>1</v>
      </c>
      <c r="M110" s="457">
        <f t="shared" si="3"/>
        <v>189.5</v>
      </c>
      <c r="N110" s="456">
        <v>0</v>
      </c>
      <c r="O110" s="456">
        <v>0</v>
      </c>
      <c r="P110" s="456">
        <v>0</v>
      </c>
      <c r="Q110" s="458">
        <v>131.19999999999999</v>
      </c>
      <c r="R110" s="456">
        <v>99.2</v>
      </c>
      <c r="S110" s="456">
        <f t="shared" si="8"/>
        <v>31.999999999999986</v>
      </c>
      <c r="T110" s="456">
        <v>0</v>
      </c>
      <c r="U110" s="456">
        <v>0</v>
      </c>
      <c r="V110" s="456">
        <v>0</v>
      </c>
      <c r="W110" s="461"/>
      <c r="X110" s="456">
        <v>0</v>
      </c>
      <c r="Y110" s="459">
        <v>0</v>
      </c>
      <c r="Z110" s="459">
        <v>0</v>
      </c>
      <c r="AA110" s="459"/>
      <c r="AB110" s="460">
        <f t="shared" si="5"/>
        <v>383.49</v>
      </c>
    </row>
    <row r="111" spans="1:28" ht="35.1" customHeight="1">
      <c r="A111" s="454" t="s">
        <v>402</v>
      </c>
      <c r="B111" s="494" t="s">
        <v>403</v>
      </c>
      <c r="C111" s="617" t="s">
        <v>1293</v>
      </c>
      <c r="D111" s="495" t="s">
        <v>530</v>
      </c>
      <c r="E111" s="501" t="s">
        <v>405</v>
      </c>
      <c r="F111" s="500" t="s">
        <v>413</v>
      </c>
      <c r="G111" s="455" t="s">
        <v>1644</v>
      </c>
      <c r="H111" s="456">
        <v>0</v>
      </c>
      <c r="I111" s="498">
        <v>859.72</v>
      </c>
      <c r="J111" s="456">
        <v>0</v>
      </c>
      <c r="K111" s="499">
        <v>190.5</v>
      </c>
      <c r="L111" s="499">
        <v>1</v>
      </c>
      <c r="M111" s="457">
        <f t="shared" si="3"/>
        <v>189.5</v>
      </c>
      <c r="N111" s="456">
        <v>0</v>
      </c>
      <c r="O111" s="456">
        <v>0</v>
      </c>
      <c r="P111" s="456">
        <v>0</v>
      </c>
      <c r="Q111" s="458">
        <v>0</v>
      </c>
      <c r="R111" s="458">
        <v>0</v>
      </c>
      <c r="S111" s="456">
        <f t="shared" si="8"/>
        <v>0</v>
      </c>
      <c r="T111" s="456">
        <v>0</v>
      </c>
      <c r="U111" s="456">
        <v>0</v>
      </c>
      <c r="V111" s="456">
        <v>0</v>
      </c>
      <c r="W111" s="461"/>
      <c r="X111" s="456">
        <v>0</v>
      </c>
      <c r="Y111" s="459">
        <v>0</v>
      </c>
      <c r="Z111" s="459">
        <v>0</v>
      </c>
      <c r="AA111" s="459"/>
      <c r="AB111" s="460">
        <f t="shared" si="5"/>
        <v>1049.22</v>
      </c>
    </row>
    <row r="112" spans="1:28" ht="35.1" customHeight="1">
      <c r="A112" s="454" t="s">
        <v>402</v>
      </c>
      <c r="B112" s="494" t="s">
        <v>403</v>
      </c>
      <c r="C112" s="617" t="s">
        <v>1294</v>
      </c>
      <c r="D112" s="495" t="s">
        <v>531</v>
      </c>
      <c r="E112" s="501" t="s">
        <v>419</v>
      </c>
      <c r="F112" s="503" t="s">
        <v>423</v>
      </c>
      <c r="G112" s="455" t="s">
        <v>1644</v>
      </c>
      <c r="H112" s="456">
        <v>0</v>
      </c>
      <c r="I112" s="498">
        <v>271.75</v>
      </c>
      <c r="J112" s="456">
        <v>0</v>
      </c>
      <c r="K112" s="499">
        <v>190.5</v>
      </c>
      <c r="L112" s="499">
        <v>1</v>
      </c>
      <c r="M112" s="457">
        <f t="shared" si="3"/>
        <v>189.5</v>
      </c>
      <c r="N112" s="456">
        <v>0</v>
      </c>
      <c r="O112" s="456">
        <v>0</v>
      </c>
      <c r="P112" s="456">
        <v>0</v>
      </c>
      <c r="Q112" s="458">
        <v>262.39999999999998</v>
      </c>
      <c r="R112" s="456">
        <v>85.5</v>
      </c>
      <c r="S112" s="456">
        <f>Q112-R112</f>
        <v>176.89999999999998</v>
      </c>
      <c r="T112" s="456">
        <v>0</v>
      </c>
      <c r="U112" s="456">
        <v>0</v>
      </c>
      <c r="V112" s="456">
        <v>0</v>
      </c>
      <c r="W112" s="461"/>
      <c r="X112" s="456">
        <v>0</v>
      </c>
      <c r="Y112" s="459">
        <v>0</v>
      </c>
      <c r="Z112" s="459">
        <v>0</v>
      </c>
      <c r="AA112" s="459"/>
      <c r="AB112" s="460">
        <f t="shared" si="5"/>
        <v>638.15</v>
      </c>
    </row>
    <row r="113" spans="1:28" ht="35.1" customHeight="1">
      <c r="A113" s="454" t="s">
        <v>402</v>
      </c>
      <c r="B113" s="494" t="s">
        <v>403</v>
      </c>
      <c r="C113" s="617" t="s">
        <v>1295</v>
      </c>
      <c r="D113" s="495" t="s">
        <v>532</v>
      </c>
      <c r="E113" s="501" t="s">
        <v>405</v>
      </c>
      <c r="F113" s="500" t="s">
        <v>434</v>
      </c>
      <c r="G113" s="455" t="s">
        <v>1644</v>
      </c>
      <c r="H113" s="456">
        <v>0</v>
      </c>
      <c r="I113" s="498">
        <v>853.08</v>
      </c>
      <c r="J113" s="456">
        <v>0</v>
      </c>
      <c r="K113" s="499">
        <v>190.5</v>
      </c>
      <c r="L113" s="499">
        <v>1</v>
      </c>
      <c r="M113" s="457">
        <f t="shared" si="3"/>
        <v>189.5</v>
      </c>
      <c r="N113" s="456">
        <v>0</v>
      </c>
      <c r="O113" s="456">
        <v>0</v>
      </c>
      <c r="P113" s="456">
        <v>0</v>
      </c>
      <c r="Q113" s="458">
        <v>0</v>
      </c>
      <c r="R113" s="458">
        <v>0</v>
      </c>
      <c r="S113" s="456">
        <f t="shared" ref="S113:S143" si="9">Q113-R113</f>
        <v>0</v>
      </c>
      <c r="T113" s="456">
        <v>0</v>
      </c>
      <c r="U113" s="456">
        <v>0</v>
      </c>
      <c r="V113" s="456">
        <v>0</v>
      </c>
      <c r="W113" s="461"/>
      <c r="X113" s="456">
        <v>0</v>
      </c>
      <c r="Y113" s="459">
        <v>0</v>
      </c>
      <c r="Z113" s="459">
        <v>0</v>
      </c>
      <c r="AA113" s="459"/>
      <c r="AB113" s="460">
        <f t="shared" si="5"/>
        <v>1042.58</v>
      </c>
    </row>
    <row r="114" spans="1:28" ht="35.1" customHeight="1">
      <c r="A114" s="454" t="s">
        <v>402</v>
      </c>
      <c r="B114" s="494" t="s">
        <v>403</v>
      </c>
      <c r="C114" s="562">
        <v>70799239488</v>
      </c>
      <c r="D114" s="495" t="s">
        <v>533</v>
      </c>
      <c r="E114" s="501" t="s">
        <v>419</v>
      </c>
      <c r="F114" s="501" t="s">
        <v>468</v>
      </c>
      <c r="G114" s="455" t="s">
        <v>1644</v>
      </c>
      <c r="H114" s="456">
        <v>0</v>
      </c>
      <c r="I114" s="498">
        <v>137.69</v>
      </c>
      <c r="J114" s="456">
        <v>0</v>
      </c>
      <c r="K114" s="499">
        <v>190.5</v>
      </c>
      <c r="L114" s="499">
        <v>1</v>
      </c>
      <c r="M114" s="457">
        <f t="shared" si="3"/>
        <v>189.5</v>
      </c>
      <c r="N114" s="456">
        <v>0</v>
      </c>
      <c r="O114" s="456">
        <v>0</v>
      </c>
      <c r="P114" s="456">
        <v>0</v>
      </c>
      <c r="Q114" s="458">
        <v>131.19999999999999</v>
      </c>
      <c r="R114" s="456">
        <v>85.5</v>
      </c>
      <c r="S114" s="456">
        <f t="shared" si="9"/>
        <v>45.699999999999989</v>
      </c>
      <c r="T114" s="456">
        <v>0</v>
      </c>
      <c r="U114" s="456">
        <v>0</v>
      </c>
      <c r="V114" s="456">
        <v>0</v>
      </c>
      <c r="W114" s="461"/>
      <c r="X114" s="456">
        <v>0</v>
      </c>
      <c r="Y114" s="459">
        <v>0</v>
      </c>
      <c r="Z114" s="459">
        <v>0</v>
      </c>
      <c r="AA114" s="459"/>
      <c r="AB114" s="460">
        <f t="shared" si="5"/>
        <v>372.89</v>
      </c>
    </row>
    <row r="115" spans="1:28" ht="35.1" customHeight="1">
      <c r="A115" s="454" t="s">
        <v>402</v>
      </c>
      <c r="B115" s="519" t="s">
        <v>403</v>
      </c>
      <c r="C115" s="620">
        <v>87899655404</v>
      </c>
      <c r="D115" s="520" t="s">
        <v>1645</v>
      </c>
      <c r="E115" s="501" t="s">
        <v>408</v>
      </c>
      <c r="F115" s="501" t="s">
        <v>411</v>
      </c>
      <c r="G115" s="455" t="s">
        <v>1644</v>
      </c>
      <c r="H115" s="456">
        <v>0</v>
      </c>
      <c r="I115" s="498">
        <v>134.82</v>
      </c>
      <c r="J115" s="456">
        <v>0</v>
      </c>
      <c r="K115" s="499">
        <v>190.5</v>
      </c>
      <c r="L115" s="499">
        <v>1</v>
      </c>
      <c r="M115" s="457">
        <f t="shared" si="3"/>
        <v>189.5</v>
      </c>
      <c r="N115" s="456">
        <v>0</v>
      </c>
      <c r="O115" s="456">
        <v>0</v>
      </c>
      <c r="P115" s="456">
        <v>0</v>
      </c>
      <c r="Q115" s="458">
        <v>0</v>
      </c>
      <c r="R115" s="458">
        <v>0</v>
      </c>
      <c r="S115" s="456">
        <v>0</v>
      </c>
      <c r="T115" s="456">
        <v>0</v>
      </c>
      <c r="U115" s="456">
        <v>0</v>
      </c>
      <c r="V115" s="456">
        <v>0</v>
      </c>
      <c r="W115" s="461"/>
      <c r="X115" s="456">
        <v>0</v>
      </c>
      <c r="Y115" s="459">
        <v>0</v>
      </c>
      <c r="Z115" s="459">
        <v>0</v>
      </c>
      <c r="AA115" s="459"/>
      <c r="AB115" s="460">
        <v>0</v>
      </c>
    </row>
    <row r="116" spans="1:28" ht="35.1" customHeight="1">
      <c r="A116" s="454" t="s">
        <v>402</v>
      </c>
      <c r="B116" s="494" t="s">
        <v>403</v>
      </c>
      <c r="C116" s="617" t="s">
        <v>1296</v>
      </c>
      <c r="D116" s="495" t="s">
        <v>534</v>
      </c>
      <c r="E116" s="501" t="s">
        <v>408</v>
      </c>
      <c r="F116" s="500" t="s">
        <v>415</v>
      </c>
      <c r="G116" s="455" t="s">
        <v>1644</v>
      </c>
      <c r="H116" s="456">
        <v>0</v>
      </c>
      <c r="I116" s="498">
        <v>259.70999999999998</v>
      </c>
      <c r="J116" s="456">
        <v>0</v>
      </c>
      <c r="K116" s="499">
        <v>190.5</v>
      </c>
      <c r="L116" s="499">
        <v>1</v>
      </c>
      <c r="M116" s="457">
        <f t="shared" si="3"/>
        <v>189.5</v>
      </c>
      <c r="N116" s="456">
        <v>0</v>
      </c>
      <c r="O116" s="456">
        <v>0</v>
      </c>
      <c r="P116" s="456">
        <v>0</v>
      </c>
      <c r="Q116" s="458">
        <v>0</v>
      </c>
      <c r="R116" s="458">
        <v>0</v>
      </c>
      <c r="S116" s="456">
        <f t="shared" si="9"/>
        <v>0</v>
      </c>
      <c r="T116" s="456">
        <v>0</v>
      </c>
      <c r="U116" s="456">
        <v>0</v>
      </c>
      <c r="V116" s="456">
        <v>0</v>
      </c>
      <c r="W116" s="461"/>
      <c r="X116" s="456">
        <v>0</v>
      </c>
      <c r="Y116" s="459">
        <v>0</v>
      </c>
      <c r="Z116" s="459">
        <v>0</v>
      </c>
      <c r="AA116" s="459"/>
      <c r="AB116" s="460">
        <f t="shared" si="5"/>
        <v>449.21</v>
      </c>
    </row>
    <row r="117" spans="1:28" ht="35.1" customHeight="1">
      <c r="A117" s="454" t="s">
        <v>402</v>
      </c>
      <c r="B117" s="494" t="s">
        <v>403</v>
      </c>
      <c r="C117" s="617" t="s">
        <v>1297</v>
      </c>
      <c r="D117" s="495" t="s">
        <v>535</v>
      </c>
      <c r="E117" s="501" t="s">
        <v>419</v>
      </c>
      <c r="F117" s="500" t="s">
        <v>462</v>
      </c>
      <c r="G117" s="455" t="s">
        <v>1644</v>
      </c>
      <c r="H117" s="456">
        <v>0</v>
      </c>
      <c r="I117" s="498">
        <v>137.79</v>
      </c>
      <c r="J117" s="456">
        <v>0</v>
      </c>
      <c r="K117" s="499">
        <v>190.5</v>
      </c>
      <c r="L117" s="499">
        <v>1</v>
      </c>
      <c r="M117" s="457">
        <f t="shared" si="3"/>
        <v>189.5</v>
      </c>
      <c r="N117" s="456">
        <v>0</v>
      </c>
      <c r="O117" s="456">
        <v>0</v>
      </c>
      <c r="P117" s="456">
        <v>0</v>
      </c>
      <c r="Q117" s="458">
        <v>131.19999999999999</v>
      </c>
      <c r="R117" s="456">
        <v>85.5</v>
      </c>
      <c r="S117" s="456">
        <f t="shared" si="9"/>
        <v>45.699999999999989</v>
      </c>
      <c r="T117" s="456">
        <v>0</v>
      </c>
      <c r="U117" s="456">
        <v>0</v>
      </c>
      <c r="V117" s="456">
        <v>0</v>
      </c>
      <c r="W117" s="461"/>
      <c r="X117" s="456">
        <v>0</v>
      </c>
      <c r="Y117" s="459">
        <v>0</v>
      </c>
      <c r="Z117" s="459">
        <v>0</v>
      </c>
      <c r="AA117" s="459"/>
      <c r="AB117" s="460">
        <f t="shared" si="5"/>
        <v>372.99</v>
      </c>
    </row>
    <row r="118" spans="1:28" ht="35.1" customHeight="1">
      <c r="A118" s="454" t="s">
        <v>402</v>
      </c>
      <c r="B118" s="519" t="s">
        <v>403</v>
      </c>
      <c r="C118" s="617" t="s">
        <v>1132</v>
      </c>
      <c r="D118" s="635" t="s">
        <v>1133</v>
      </c>
      <c r="E118" s="501" t="s">
        <v>419</v>
      </c>
      <c r="F118" s="500" t="s">
        <v>550</v>
      </c>
      <c r="G118" s="455" t="s">
        <v>1644</v>
      </c>
      <c r="H118" s="456">
        <v>0</v>
      </c>
      <c r="I118" s="498">
        <v>258.77999999999997</v>
      </c>
      <c r="J118" s="456">
        <v>0</v>
      </c>
      <c r="K118" s="499">
        <v>190.5</v>
      </c>
      <c r="L118" s="499">
        <v>1</v>
      </c>
      <c r="M118" s="457">
        <f t="shared" si="3"/>
        <v>189.5</v>
      </c>
      <c r="N118" s="456">
        <v>0</v>
      </c>
      <c r="O118" s="456">
        <v>0</v>
      </c>
      <c r="P118" s="456">
        <v>0</v>
      </c>
      <c r="Q118" s="458">
        <v>0</v>
      </c>
      <c r="R118" s="458">
        <v>0</v>
      </c>
      <c r="S118" s="456">
        <f t="shared" si="9"/>
        <v>0</v>
      </c>
      <c r="T118" s="456">
        <v>0</v>
      </c>
      <c r="U118" s="456">
        <v>0</v>
      </c>
      <c r="V118" s="456">
        <v>0</v>
      </c>
      <c r="W118" s="461"/>
      <c r="X118" s="456">
        <v>0</v>
      </c>
      <c r="Y118" s="459">
        <v>0</v>
      </c>
      <c r="Z118" s="459">
        <v>0</v>
      </c>
      <c r="AA118" s="459"/>
      <c r="AB118" s="460">
        <f t="shared" si="5"/>
        <v>448.28</v>
      </c>
    </row>
    <row r="119" spans="1:28" ht="35.1" customHeight="1">
      <c r="A119" s="454" t="s">
        <v>402</v>
      </c>
      <c r="B119" s="494" t="s">
        <v>403</v>
      </c>
      <c r="C119" s="617" t="s">
        <v>1298</v>
      </c>
      <c r="D119" s="495" t="s">
        <v>536</v>
      </c>
      <c r="E119" s="500" t="s">
        <v>408</v>
      </c>
      <c r="F119" s="501" t="s">
        <v>411</v>
      </c>
      <c r="G119" s="455" t="s">
        <v>1644</v>
      </c>
      <c r="H119" s="456">
        <v>0</v>
      </c>
      <c r="I119" s="498">
        <v>135.55000000000001</v>
      </c>
      <c r="J119" s="456">
        <v>0</v>
      </c>
      <c r="K119" s="499">
        <v>190.5</v>
      </c>
      <c r="L119" s="499">
        <v>1</v>
      </c>
      <c r="M119" s="457">
        <f t="shared" si="3"/>
        <v>189.5</v>
      </c>
      <c r="N119" s="456">
        <v>0</v>
      </c>
      <c r="O119" s="456">
        <v>0</v>
      </c>
      <c r="P119" s="456">
        <v>0</v>
      </c>
      <c r="Q119" s="458">
        <v>131.19999999999999</v>
      </c>
      <c r="R119" s="456">
        <v>84.72</v>
      </c>
      <c r="S119" s="456">
        <f t="shared" si="9"/>
        <v>46.47999999999999</v>
      </c>
      <c r="T119" s="456">
        <v>77.55</v>
      </c>
      <c r="U119" s="456">
        <v>0</v>
      </c>
      <c r="V119" s="456">
        <v>77.55</v>
      </c>
      <c r="W119" s="461" t="s">
        <v>602</v>
      </c>
      <c r="X119" s="456">
        <v>0</v>
      </c>
      <c r="Y119" s="459">
        <v>0</v>
      </c>
      <c r="Z119" s="459">
        <v>0</v>
      </c>
      <c r="AA119" s="459"/>
      <c r="AB119" s="460">
        <f t="shared" si="5"/>
        <v>449.08</v>
      </c>
    </row>
    <row r="120" spans="1:28" ht="35.1" customHeight="1">
      <c r="A120" s="454" t="s">
        <v>402</v>
      </c>
      <c r="B120" s="494" t="s">
        <v>403</v>
      </c>
      <c r="C120" s="617" t="s">
        <v>1299</v>
      </c>
      <c r="D120" s="495" t="s">
        <v>537</v>
      </c>
      <c r="E120" s="508" t="s">
        <v>419</v>
      </c>
      <c r="F120" s="509" t="s">
        <v>423</v>
      </c>
      <c r="G120" s="455" t="s">
        <v>1644</v>
      </c>
      <c r="H120" s="466">
        <v>0</v>
      </c>
      <c r="I120" s="498">
        <v>238.66</v>
      </c>
      <c r="J120" s="456">
        <v>0</v>
      </c>
      <c r="K120" s="499">
        <v>190.5</v>
      </c>
      <c r="L120" s="499">
        <v>1</v>
      </c>
      <c r="M120" s="457">
        <f t="shared" si="3"/>
        <v>189.5</v>
      </c>
      <c r="N120" s="456">
        <v>0</v>
      </c>
      <c r="O120" s="456">
        <v>0</v>
      </c>
      <c r="P120" s="456">
        <v>0</v>
      </c>
      <c r="Q120" s="458">
        <v>131.19999999999999</v>
      </c>
      <c r="R120" s="456">
        <v>85.5</v>
      </c>
      <c r="S120" s="456">
        <f t="shared" si="9"/>
        <v>45.699999999999989</v>
      </c>
      <c r="T120" s="456">
        <v>0</v>
      </c>
      <c r="U120" s="456">
        <v>0</v>
      </c>
      <c r="V120" s="456">
        <v>0</v>
      </c>
      <c r="W120" s="461"/>
      <c r="X120" s="456">
        <v>0</v>
      </c>
      <c r="Y120" s="459">
        <v>0</v>
      </c>
      <c r="Z120" s="459">
        <v>0</v>
      </c>
      <c r="AA120" s="459"/>
      <c r="AB120" s="460">
        <f t="shared" si="5"/>
        <v>473.86</v>
      </c>
    </row>
    <row r="121" spans="1:28" ht="35.1" customHeight="1">
      <c r="A121" s="454" t="s">
        <v>402</v>
      </c>
      <c r="B121" s="494" t="s">
        <v>403</v>
      </c>
      <c r="C121" s="617" t="s">
        <v>1300</v>
      </c>
      <c r="D121" s="512" t="s">
        <v>1122</v>
      </c>
      <c r="E121" s="624" t="s">
        <v>419</v>
      </c>
      <c r="F121" s="625" t="s">
        <v>462</v>
      </c>
      <c r="G121" s="455" t="s">
        <v>1644</v>
      </c>
      <c r="H121" s="470">
        <v>0</v>
      </c>
      <c r="I121" s="517">
        <v>160.94</v>
      </c>
      <c r="J121" s="456">
        <v>0</v>
      </c>
      <c r="K121" s="499">
        <v>190.5</v>
      </c>
      <c r="L121" s="499">
        <v>1</v>
      </c>
      <c r="M121" s="457">
        <f t="shared" si="3"/>
        <v>189.5</v>
      </c>
      <c r="N121" s="456">
        <v>0</v>
      </c>
      <c r="O121" s="456">
        <v>0</v>
      </c>
      <c r="P121" s="456">
        <v>0</v>
      </c>
      <c r="Q121" s="458">
        <v>131.5</v>
      </c>
      <c r="R121" s="456">
        <v>85.5</v>
      </c>
      <c r="S121" s="456">
        <f t="shared" si="9"/>
        <v>46</v>
      </c>
      <c r="T121" s="456">
        <v>0</v>
      </c>
      <c r="U121" s="456">
        <v>0</v>
      </c>
      <c r="V121" s="456">
        <v>0</v>
      </c>
      <c r="W121" s="461"/>
      <c r="X121" s="456">
        <v>0</v>
      </c>
      <c r="Y121" s="459">
        <v>0</v>
      </c>
      <c r="Z121" s="459">
        <v>0</v>
      </c>
      <c r="AA121" s="459"/>
      <c r="AB121" s="460">
        <f t="shared" si="5"/>
        <v>396.44</v>
      </c>
    </row>
    <row r="122" spans="1:28" ht="35.1" customHeight="1">
      <c r="A122" s="454" t="s">
        <v>402</v>
      </c>
      <c r="B122" s="494" t="s">
        <v>403</v>
      </c>
      <c r="C122" s="617" t="s">
        <v>1301</v>
      </c>
      <c r="D122" s="495" t="s">
        <v>538</v>
      </c>
      <c r="E122" s="513" t="s">
        <v>419</v>
      </c>
      <c r="F122" s="521" t="s">
        <v>423</v>
      </c>
      <c r="G122" s="455" t="s">
        <v>1644</v>
      </c>
      <c r="H122" s="468">
        <v>0</v>
      </c>
      <c r="I122" s="498">
        <v>194.31</v>
      </c>
      <c r="J122" s="456">
        <v>0</v>
      </c>
      <c r="K122" s="499">
        <v>190.5</v>
      </c>
      <c r="L122" s="499">
        <v>1</v>
      </c>
      <c r="M122" s="457">
        <f t="shared" si="3"/>
        <v>189.5</v>
      </c>
      <c r="N122" s="456">
        <v>0</v>
      </c>
      <c r="O122" s="456">
        <v>0</v>
      </c>
      <c r="P122" s="456">
        <v>0</v>
      </c>
      <c r="Q122" s="458">
        <v>262.39999999999998</v>
      </c>
      <c r="R122" s="456">
        <v>85.5</v>
      </c>
      <c r="S122" s="456">
        <f>Q122-R122</f>
        <v>176.89999999999998</v>
      </c>
      <c r="T122" s="456">
        <v>0</v>
      </c>
      <c r="U122" s="456">
        <v>0</v>
      </c>
      <c r="V122" s="456">
        <v>0</v>
      </c>
      <c r="W122" s="461"/>
      <c r="X122" s="456">
        <v>0</v>
      </c>
      <c r="Y122" s="459">
        <v>0</v>
      </c>
      <c r="Z122" s="459">
        <v>0</v>
      </c>
      <c r="AA122" s="459"/>
      <c r="AB122" s="460">
        <f t="shared" si="5"/>
        <v>560.71</v>
      </c>
    </row>
    <row r="123" spans="1:28" ht="35.1" customHeight="1">
      <c r="A123" s="454" t="s">
        <v>402</v>
      </c>
      <c r="B123" s="494" t="s">
        <v>403</v>
      </c>
      <c r="C123" s="617" t="s">
        <v>1302</v>
      </c>
      <c r="D123" s="495" t="s">
        <v>1138</v>
      </c>
      <c r="E123" s="501" t="s">
        <v>405</v>
      </c>
      <c r="F123" s="500" t="s">
        <v>413</v>
      </c>
      <c r="G123" s="455" t="s">
        <v>1644</v>
      </c>
      <c r="H123" s="468">
        <v>0</v>
      </c>
      <c r="I123" s="498">
        <v>1424.62</v>
      </c>
      <c r="J123" s="456">
        <v>0</v>
      </c>
      <c r="K123" s="499">
        <v>190.5</v>
      </c>
      <c r="L123" s="499">
        <v>1</v>
      </c>
      <c r="M123" s="457">
        <f t="shared" si="3"/>
        <v>189.5</v>
      </c>
      <c r="N123" s="456">
        <v>0</v>
      </c>
      <c r="O123" s="456">
        <v>0</v>
      </c>
      <c r="P123" s="456">
        <v>0</v>
      </c>
      <c r="Q123" s="458">
        <v>0</v>
      </c>
      <c r="R123" s="458">
        <v>0</v>
      </c>
      <c r="S123" s="456">
        <f>Q123-R123</f>
        <v>0</v>
      </c>
      <c r="T123" s="456">
        <v>0</v>
      </c>
      <c r="U123" s="456">
        <v>0</v>
      </c>
      <c r="V123" s="456">
        <v>0</v>
      </c>
      <c r="W123" s="461"/>
      <c r="X123" s="456">
        <v>0</v>
      </c>
      <c r="Y123" s="459">
        <v>0</v>
      </c>
      <c r="Z123" s="459">
        <v>0</v>
      </c>
      <c r="AA123" s="459"/>
      <c r="AB123" s="460">
        <f t="shared" si="5"/>
        <v>1614.12</v>
      </c>
    </row>
    <row r="124" spans="1:28" ht="35.1" customHeight="1">
      <c r="A124" s="454" t="s">
        <v>402</v>
      </c>
      <c r="B124" s="494" t="s">
        <v>403</v>
      </c>
      <c r="C124" s="617" t="s">
        <v>1303</v>
      </c>
      <c r="D124" s="495" t="s">
        <v>539</v>
      </c>
      <c r="E124" s="501" t="s">
        <v>408</v>
      </c>
      <c r="F124" s="503" t="s">
        <v>411</v>
      </c>
      <c r="G124" s="455" t="s">
        <v>1644</v>
      </c>
      <c r="H124" s="456">
        <v>0</v>
      </c>
      <c r="I124" s="498">
        <v>166.95</v>
      </c>
      <c r="J124" s="456">
        <v>0</v>
      </c>
      <c r="K124" s="499">
        <v>190.5</v>
      </c>
      <c r="L124" s="499">
        <v>1</v>
      </c>
      <c r="M124" s="457">
        <f t="shared" si="3"/>
        <v>189.5</v>
      </c>
      <c r="N124" s="456">
        <v>0</v>
      </c>
      <c r="O124" s="456">
        <v>0</v>
      </c>
      <c r="P124" s="456">
        <v>0</v>
      </c>
      <c r="Q124" s="458">
        <v>0</v>
      </c>
      <c r="R124" s="458">
        <v>0</v>
      </c>
      <c r="S124" s="456">
        <f t="shared" si="9"/>
        <v>0</v>
      </c>
      <c r="T124" s="456">
        <v>0</v>
      </c>
      <c r="U124" s="456">
        <v>0</v>
      </c>
      <c r="V124" s="456">
        <v>0</v>
      </c>
      <c r="W124" s="461"/>
      <c r="X124" s="456">
        <v>0</v>
      </c>
      <c r="Y124" s="459">
        <v>0</v>
      </c>
      <c r="Z124" s="459">
        <v>0</v>
      </c>
      <c r="AA124" s="459"/>
      <c r="AB124" s="460">
        <f t="shared" si="5"/>
        <v>356.45</v>
      </c>
    </row>
    <row r="125" spans="1:28" ht="35.1" customHeight="1">
      <c r="A125" s="454" t="s">
        <v>402</v>
      </c>
      <c r="B125" s="494" t="s">
        <v>403</v>
      </c>
      <c r="C125" s="617" t="s">
        <v>1304</v>
      </c>
      <c r="D125" s="495" t="s">
        <v>540</v>
      </c>
      <c r="E125" s="501" t="s">
        <v>408</v>
      </c>
      <c r="F125" s="500" t="s">
        <v>411</v>
      </c>
      <c r="G125" s="455" t="s">
        <v>1644</v>
      </c>
      <c r="H125" s="456">
        <v>0</v>
      </c>
      <c r="I125" s="498">
        <v>152.82</v>
      </c>
      <c r="J125" s="456">
        <v>0</v>
      </c>
      <c r="K125" s="499">
        <v>190.5</v>
      </c>
      <c r="L125" s="499">
        <v>1</v>
      </c>
      <c r="M125" s="457">
        <f t="shared" si="3"/>
        <v>189.5</v>
      </c>
      <c r="N125" s="456">
        <v>0</v>
      </c>
      <c r="O125" s="456">
        <v>0</v>
      </c>
      <c r="P125" s="456">
        <v>0</v>
      </c>
      <c r="Q125" s="458">
        <v>262.39999999999998</v>
      </c>
      <c r="R125" s="456">
        <v>76.25</v>
      </c>
      <c r="S125" s="456">
        <f t="shared" si="9"/>
        <v>186.14999999999998</v>
      </c>
      <c r="T125" s="456">
        <v>0</v>
      </c>
      <c r="U125" s="456">
        <v>0</v>
      </c>
      <c r="V125" s="456">
        <v>0</v>
      </c>
      <c r="W125" s="461"/>
      <c r="X125" s="456">
        <v>0</v>
      </c>
      <c r="Y125" s="459">
        <v>0</v>
      </c>
      <c r="Z125" s="459">
        <v>0</v>
      </c>
      <c r="AA125" s="459"/>
      <c r="AB125" s="460">
        <f t="shared" si="5"/>
        <v>528.47</v>
      </c>
    </row>
    <row r="126" spans="1:28" ht="35.1" customHeight="1">
      <c r="A126" s="454" t="s">
        <v>402</v>
      </c>
      <c r="B126" s="494" t="s">
        <v>403</v>
      </c>
      <c r="C126" s="617" t="s">
        <v>1305</v>
      </c>
      <c r="D126" s="495" t="s">
        <v>541</v>
      </c>
      <c r="E126" s="501" t="s">
        <v>408</v>
      </c>
      <c r="F126" s="503" t="s">
        <v>409</v>
      </c>
      <c r="G126" s="455" t="s">
        <v>1644</v>
      </c>
      <c r="H126" s="456">
        <v>0</v>
      </c>
      <c r="I126" s="498">
        <v>451.23</v>
      </c>
      <c r="J126" s="456">
        <v>0</v>
      </c>
      <c r="K126" s="499">
        <v>190.5</v>
      </c>
      <c r="L126" s="499">
        <v>1</v>
      </c>
      <c r="M126" s="457">
        <f t="shared" si="3"/>
        <v>189.5</v>
      </c>
      <c r="N126" s="456">
        <v>0</v>
      </c>
      <c r="O126" s="456">
        <v>0</v>
      </c>
      <c r="P126" s="456">
        <v>0</v>
      </c>
      <c r="Q126" s="458">
        <v>0</v>
      </c>
      <c r="R126" s="458">
        <v>0</v>
      </c>
      <c r="S126" s="456">
        <f t="shared" si="9"/>
        <v>0</v>
      </c>
      <c r="T126" s="456">
        <v>0</v>
      </c>
      <c r="U126" s="456">
        <v>0</v>
      </c>
      <c r="V126" s="456">
        <v>0</v>
      </c>
      <c r="W126" s="461"/>
      <c r="X126" s="456">
        <v>0</v>
      </c>
      <c r="Y126" s="459">
        <v>0</v>
      </c>
      <c r="Z126" s="459">
        <v>0</v>
      </c>
      <c r="AA126" s="459"/>
      <c r="AB126" s="460">
        <f t="shared" si="5"/>
        <v>640.73</v>
      </c>
    </row>
    <row r="127" spans="1:28" ht="35.1" customHeight="1">
      <c r="A127" s="454" t="s">
        <v>402</v>
      </c>
      <c r="B127" s="494" t="s">
        <v>403</v>
      </c>
      <c r="C127" s="617" t="s">
        <v>1306</v>
      </c>
      <c r="D127" s="495" t="s">
        <v>542</v>
      </c>
      <c r="E127" s="501" t="s">
        <v>408</v>
      </c>
      <c r="F127" s="500" t="s">
        <v>543</v>
      </c>
      <c r="G127" s="455" t="s">
        <v>1644</v>
      </c>
      <c r="H127" s="456">
        <v>0</v>
      </c>
      <c r="I127" s="498">
        <v>241.16</v>
      </c>
      <c r="J127" s="456">
        <v>0</v>
      </c>
      <c r="K127" s="499">
        <v>190.5</v>
      </c>
      <c r="L127" s="499">
        <v>1</v>
      </c>
      <c r="M127" s="457">
        <f t="shared" si="3"/>
        <v>189.5</v>
      </c>
      <c r="N127" s="456">
        <v>0</v>
      </c>
      <c r="O127" s="456">
        <v>0</v>
      </c>
      <c r="P127" s="456">
        <v>0</v>
      </c>
      <c r="Q127" s="458">
        <v>0</v>
      </c>
      <c r="R127" s="458">
        <v>0</v>
      </c>
      <c r="S127" s="456">
        <f t="shared" si="9"/>
        <v>0</v>
      </c>
      <c r="T127" s="456">
        <v>0</v>
      </c>
      <c r="U127" s="456">
        <v>0</v>
      </c>
      <c r="V127" s="456">
        <v>0</v>
      </c>
      <c r="W127" s="461"/>
      <c r="X127" s="456">
        <v>0</v>
      </c>
      <c r="Y127" s="459">
        <v>0</v>
      </c>
      <c r="Z127" s="459">
        <v>0</v>
      </c>
      <c r="AA127" s="459"/>
      <c r="AB127" s="460">
        <f t="shared" si="5"/>
        <v>430.65999999999997</v>
      </c>
    </row>
    <row r="128" spans="1:28" ht="35.1" customHeight="1">
      <c r="A128" s="454" t="s">
        <v>402</v>
      </c>
      <c r="B128" s="494" t="s">
        <v>403</v>
      </c>
      <c r="C128" s="617" t="s">
        <v>1307</v>
      </c>
      <c r="D128" s="495" t="s">
        <v>544</v>
      </c>
      <c r="E128" s="501" t="s">
        <v>419</v>
      </c>
      <c r="F128" s="455" t="s">
        <v>466</v>
      </c>
      <c r="G128" s="455" t="s">
        <v>1644</v>
      </c>
      <c r="H128" s="456">
        <v>0</v>
      </c>
      <c r="I128" s="498">
        <v>342.13</v>
      </c>
      <c r="J128" s="456">
        <v>0</v>
      </c>
      <c r="K128" s="499">
        <v>190.5</v>
      </c>
      <c r="L128" s="499">
        <v>1</v>
      </c>
      <c r="M128" s="457">
        <f t="shared" si="3"/>
        <v>189.5</v>
      </c>
      <c r="N128" s="456">
        <v>0</v>
      </c>
      <c r="O128" s="456">
        <v>0</v>
      </c>
      <c r="P128" s="456">
        <v>0</v>
      </c>
      <c r="Q128" s="458">
        <v>0</v>
      </c>
      <c r="R128" s="458">
        <v>0</v>
      </c>
      <c r="S128" s="456">
        <f t="shared" si="9"/>
        <v>0</v>
      </c>
      <c r="T128" s="456">
        <v>0</v>
      </c>
      <c r="U128" s="456">
        <v>0</v>
      </c>
      <c r="V128" s="456">
        <v>0</v>
      </c>
      <c r="W128" s="461"/>
      <c r="X128" s="456">
        <v>0</v>
      </c>
      <c r="Y128" s="459">
        <v>0</v>
      </c>
      <c r="Z128" s="459">
        <v>0</v>
      </c>
      <c r="AA128" s="459"/>
      <c r="AB128" s="460">
        <f t="shared" si="5"/>
        <v>531.63</v>
      </c>
    </row>
    <row r="129" spans="1:28" ht="35.1" customHeight="1">
      <c r="A129" s="454" t="s">
        <v>402</v>
      </c>
      <c r="B129" s="494" t="s">
        <v>403</v>
      </c>
      <c r="C129" s="617" t="s">
        <v>1308</v>
      </c>
      <c r="D129" s="495" t="s">
        <v>545</v>
      </c>
      <c r="E129" s="501" t="s">
        <v>419</v>
      </c>
      <c r="F129" s="500" t="s">
        <v>456</v>
      </c>
      <c r="G129" s="455" t="s">
        <v>1644</v>
      </c>
      <c r="H129" s="456">
        <v>0</v>
      </c>
      <c r="I129" s="498">
        <v>137.63999999999999</v>
      </c>
      <c r="J129" s="456">
        <v>0</v>
      </c>
      <c r="K129" s="499">
        <v>190.5</v>
      </c>
      <c r="L129" s="499">
        <v>1</v>
      </c>
      <c r="M129" s="457">
        <f t="shared" si="3"/>
        <v>189.5</v>
      </c>
      <c r="N129" s="456">
        <v>0</v>
      </c>
      <c r="O129" s="456">
        <v>0</v>
      </c>
      <c r="P129" s="456">
        <v>0</v>
      </c>
      <c r="Q129" s="458">
        <v>262.39999999999998</v>
      </c>
      <c r="R129" s="456">
        <v>85.5</v>
      </c>
      <c r="S129" s="456">
        <f t="shared" si="9"/>
        <v>176.89999999999998</v>
      </c>
      <c r="T129" s="456">
        <v>0</v>
      </c>
      <c r="U129" s="456">
        <v>0</v>
      </c>
      <c r="V129" s="456">
        <v>0</v>
      </c>
      <c r="W129" s="461"/>
      <c r="X129" s="456">
        <v>0</v>
      </c>
      <c r="Y129" s="459">
        <v>0</v>
      </c>
      <c r="Z129" s="459">
        <v>0</v>
      </c>
      <c r="AA129" s="459"/>
      <c r="AB129" s="460">
        <f t="shared" si="5"/>
        <v>504.03999999999996</v>
      </c>
    </row>
    <row r="130" spans="1:28" ht="35.1" customHeight="1">
      <c r="A130" s="454" t="s">
        <v>402</v>
      </c>
      <c r="B130" s="494" t="s">
        <v>403</v>
      </c>
      <c r="C130" s="617" t="s">
        <v>1309</v>
      </c>
      <c r="D130" s="495" t="s">
        <v>546</v>
      </c>
      <c r="E130" s="501" t="s">
        <v>419</v>
      </c>
      <c r="F130" s="500" t="s">
        <v>445</v>
      </c>
      <c r="G130" s="455" t="s">
        <v>1644</v>
      </c>
      <c r="H130" s="456">
        <v>0</v>
      </c>
      <c r="I130" s="498">
        <v>163.72999999999999</v>
      </c>
      <c r="J130" s="456">
        <v>0</v>
      </c>
      <c r="K130" s="499">
        <v>190.5</v>
      </c>
      <c r="L130" s="499">
        <v>1</v>
      </c>
      <c r="M130" s="457">
        <f t="shared" si="3"/>
        <v>189.5</v>
      </c>
      <c r="N130" s="456">
        <v>0</v>
      </c>
      <c r="O130" s="456">
        <v>0</v>
      </c>
      <c r="P130" s="456">
        <v>0</v>
      </c>
      <c r="Q130" s="458">
        <v>0</v>
      </c>
      <c r="R130" s="458">
        <v>0</v>
      </c>
      <c r="S130" s="456">
        <f t="shared" si="9"/>
        <v>0</v>
      </c>
      <c r="T130" s="456">
        <v>0</v>
      </c>
      <c r="U130" s="456">
        <v>0</v>
      </c>
      <c r="V130" s="456">
        <v>0</v>
      </c>
      <c r="W130" s="461"/>
      <c r="X130" s="456">
        <v>0</v>
      </c>
      <c r="Y130" s="459">
        <v>0</v>
      </c>
      <c r="Z130" s="459">
        <v>0</v>
      </c>
      <c r="AA130" s="459"/>
      <c r="AB130" s="460">
        <f t="shared" si="5"/>
        <v>353.23</v>
      </c>
    </row>
    <row r="131" spans="1:28" ht="35.1" customHeight="1">
      <c r="A131" s="454" t="s">
        <v>402</v>
      </c>
      <c r="B131" s="494" t="s">
        <v>403</v>
      </c>
      <c r="C131" s="617" t="s">
        <v>1310</v>
      </c>
      <c r="D131" s="495" t="s">
        <v>1154</v>
      </c>
      <c r="E131" s="501" t="s">
        <v>419</v>
      </c>
      <c r="F131" s="455" t="s">
        <v>466</v>
      </c>
      <c r="G131" s="455" t="s">
        <v>1644</v>
      </c>
      <c r="H131" s="456">
        <v>0</v>
      </c>
      <c r="I131" s="498">
        <v>13.26</v>
      </c>
      <c r="J131" s="456">
        <v>0</v>
      </c>
      <c r="K131" s="499">
        <v>190.5</v>
      </c>
      <c r="L131" s="499">
        <v>1</v>
      </c>
      <c r="M131" s="457">
        <f t="shared" ref="M131:M165" si="10">K131-L131</f>
        <v>189.5</v>
      </c>
      <c r="N131" s="456">
        <v>0</v>
      </c>
      <c r="O131" s="456">
        <v>0</v>
      </c>
      <c r="P131" s="456">
        <v>0</v>
      </c>
      <c r="Q131" s="458">
        <v>164</v>
      </c>
      <c r="R131" s="456">
        <v>39.799999999999997</v>
      </c>
      <c r="S131" s="456">
        <f>Q131-R131</f>
        <v>124.2</v>
      </c>
      <c r="T131" s="456">
        <v>0</v>
      </c>
      <c r="U131" s="456">
        <v>0</v>
      </c>
      <c r="V131" s="456">
        <v>0</v>
      </c>
      <c r="W131" s="461"/>
      <c r="X131" s="456">
        <v>0</v>
      </c>
      <c r="Y131" s="459">
        <v>0</v>
      </c>
      <c r="Z131" s="459">
        <v>0</v>
      </c>
      <c r="AA131" s="459"/>
      <c r="AB131" s="460">
        <f t="shared" si="5"/>
        <v>326.95999999999998</v>
      </c>
    </row>
    <row r="132" spans="1:28" ht="35.1" customHeight="1">
      <c r="A132" s="454" t="s">
        <v>402</v>
      </c>
      <c r="B132" s="494" t="s">
        <v>403</v>
      </c>
      <c r="C132" s="617" t="s">
        <v>1312</v>
      </c>
      <c r="D132" s="495" t="s">
        <v>547</v>
      </c>
      <c r="E132" s="501" t="s">
        <v>405</v>
      </c>
      <c r="F132" s="500" t="s">
        <v>413</v>
      </c>
      <c r="G132" s="455" t="s">
        <v>1644</v>
      </c>
      <c r="H132" s="456">
        <v>0</v>
      </c>
      <c r="I132" s="498">
        <v>1119.57</v>
      </c>
      <c r="J132" s="456">
        <v>0</v>
      </c>
      <c r="K132" s="499">
        <v>190.5</v>
      </c>
      <c r="L132" s="499">
        <v>1</v>
      </c>
      <c r="M132" s="457">
        <f t="shared" si="10"/>
        <v>189.5</v>
      </c>
      <c r="N132" s="456">
        <v>0</v>
      </c>
      <c r="O132" s="456">
        <v>0</v>
      </c>
      <c r="P132" s="456">
        <v>0</v>
      </c>
      <c r="Q132" s="458">
        <v>0</v>
      </c>
      <c r="R132" s="458">
        <v>0</v>
      </c>
      <c r="S132" s="456">
        <f t="shared" si="9"/>
        <v>0</v>
      </c>
      <c r="T132" s="456">
        <v>0</v>
      </c>
      <c r="U132" s="456">
        <v>0</v>
      </c>
      <c r="V132" s="456">
        <v>0</v>
      </c>
      <c r="W132" s="461"/>
      <c r="X132" s="456">
        <v>0</v>
      </c>
      <c r="Y132" s="459">
        <v>0</v>
      </c>
      <c r="Z132" s="459">
        <v>0</v>
      </c>
      <c r="AA132" s="459"/>
      <c r="AB132" s="460">
        <f t="shared" si="5"/>
        <v>1309.07</v>
      </c>
    </row>
    <row r="133" spans="1:28" ht="35.1" customHeight="1">
      <c r="A133" s="454" t="s">
        <v>402</v>
      </c>
      <c r="B133" s="494" t="s">
        <v>403</v>
      </c>
      <c r="C133" s="617" t="s">
        <v>1313</v>
      </c>
      <c r="D133" s="495" t="s">
        <v>548</v>
      </c>
      <c r="E133" s="501" t="s">
        <v>419</v>
      </c>
      <c r="F133" s="500" t="s">
        <v>456</v>
      </c>
      <c r="G133" s="455" t="s">
        <v>1644</v>
      </c>
      <c r="H133" s="456">
        <v>0</v>
      </c>
      <c r="I133" s="498">
        <v>153.9</v>
      </c>
      <c r="J133" s="456">
        <v>0</v>
      </c>
      <c r="K133" s="499">
        <v>190.5</v>
      </c>
      <c r="L133" s="499">
        <v>1</v>
      </c>
      <c r="M133" s="457">
        <f t="shared" si="10"/>
        <v>189.5</v>
      </c>
      <c r="N133" s="456">
        <v>0</v>
      </c>
      <c r="O133" s="456">
        <v>0</v>
      </c>
      <c r="P133" s="456">
        <v>0</v>
      </c>
      <c r="Q133" s="458">
        <v>0</v>
      </c>
      <c r="R133" s="458">
        <v>0</v>
      </c>
      <c r="S133" s="456">
        <f t="shared" si="9"/>
        <v>0</v>
      </c>
      <c r="T133" s="456">
        <v>0</v>
      </c>
      <c r="U133" s="456">
        <v>0</v>
      </c>
      <c r="V133" s="456">
        <v>0</v>
      </c>
      <c r="W133" s="461"/>
      <c r="X133" s="456">
        <v>0</v>
      </c>
      <c r="Y133" s="459">
        <v>0</v>
      </c>
      <c r="Z133" s="459">
        <v>0</v>
      </c>
      <c r="AA133" s="471"/>
      <c r="AB133" s="460">
        <f t="shared" si="5"/>
        <v>343.4</v>
      </c>
    </row>
    <row r="134" spans="1:28" ht="35.1" customHeight="1">
      <c r="A134" s="454" t="s">
        <v>402</v>
      </c>
      <c r="B134" s="494" t="s">
        <v>403</v>
      </c>
      <c r="C134" s="617" t="s">
        <v>1314</v>
      </c>
      <c r="D134" s="495" t="s">
        <v>1315</v>
      </c>
      <c r="E134" s="501" t="s">
        <v>419</v>
      </c>
      <c r="F134" s="500" t="s">
        <v>462</v>
      </c>
      <c r="G134" s="455" t="s">
        <v>1644</v>
      </c>
      <c r="H134" s="456">
        <v>0</v>
      </c>
      <c r="I134" s="498">
        <v>136.59</v>
      </c>
      <c r="J134" s="456">
        <v>0</v>
      </c>
      <c r="K134" s="499">
        <v>190.5</v>
      </c>
      <c r="L134" s="499">
        <v>1</v>
      </c>
      <c r="M134" s="457">
        <f t="shared" si="10"/>
        <v>189.5</v>
      </c>
      <c r="N134" s="456">
        <v>0</v>
      </c>
      <c r="O134" s="456">
        <v>0</v>
      </c>
      <c r="P134" s="456">
        <v>0</v>
      </c>
      <c r="Q134" s="458">
        <v>131.19999999999999</v>
      </c>
      <c r="R134" s="456">
        <v>85.5</v>
      </c>
      <c r="S134" s="456">
        <v>27.85</v>
      </c>
      <c r="T134" s="456">
        <v>0</v>
      </c>
      <c r="U134" s="456">
        <v>0</v>
      </c>
      <c r="V134" s="456">
        <v>0</v>
      </c>
      <c r="W134" s="461"/>
      <c r="X134" s="456">
        <v>0</v>
      </c>
      <c r="Y134" s="459">
        <v>0</v>
      </c>
      <c r="Z134" s="459">
        <v>0</v>
      </c>
      <c r="AA134" s="471"/>
      <c r="AB134" s="460">
        <v>0</v>
      </c>
    </row>
    <row r="135" spans="1:28" ht="35.1" customHeight="1">
      <c r="A135" s="454" t="s">
        <v>402</v>
      </c>
      <c r="B135" s="494" t="s">
        <v>403</v>
      </c>
      <c r="C135" s="617" t="s">
        <v>1316</v>
      </c>
      <c r="D135" s="495" t="s">
        <v>549</v>
      </c>
      <c r="E135" s="501" t="s">
        <v>408</v>
      </c>
      <c r="F135" s="500" t="s">
        <v>429</v>
      </c>
      <c r="G135" s="455" t="s">
        <v>1644</v>
      </c>
      <c r="H135" s="456">
        <v>0</v>
      </c>
      <c r="I135" s="498">
        <v>221.35</v>
      </c>
      <c r="J135" s="456">
        <v>0</v>
      </c>
      <c r="K135" s="499">
        <v>190.5</v>
      </c>
      <c r="L135" s="499">
        <v>1</v>
      </c>
      <c r="M135" s="457">
        <f t="shared" si="10"/>
        <v>189.5</v>
      </c>
      <c r="N135" s="456">
        <v>0</v>
      </c>
      <c r="O135" s="456">
        <v>0</v>
      </c>
      <c r="P135" s="456">
        <v>0</v>
      </c>
      <c r="Q135" s="458">
        <v>131.19999999999999</v>
      </c>
      <c r="R135" s="456">
        <v>85.54</v>
      </c>
      <c r="S135" s="456">
        <f t="shared" si="9"/>
        <v>45.659999999999982</v>
      </c>
      <c r="T135" s="456">
        <v>0</v>
      </c>
      <c r="U135" s="456">
        <v>0</v>
      </c>
      <c r="V135" s="456">
        <v>0</v>
      </c>
      <c r="W135" s="461"/>
      <c r="X135" s="456">
        <v>0</v>
      </c>
      <c r="Y135" s="459">
        <v>0</v>
      </c>
      <c r="Z135" s="459">
        <v>0</v>
      </c>
      <c r="AA135" s="471"/>
      <c r="AB135" s="460">
        <f t="shared" si="5"/>
        <v>456.51</v>
      </c>
    </row>
    <row r="136" spans="1:28" ht="35.1" customHeight="1">
      <c r="A136" s="454" t="s">
        <v>402</v>
      </c>
      <c r="B136" s="494" t="s">
        <v>403</v>
      </c>
      <c r="C136" s="617" t="s">
        <v>1317</v>
      </c>
      <c r="D136" s="495" t="s">
        <v>551</v>
      </c>
      <c r="E136" s="501" t="s">
        <v>419</v>
      </c>
      <c r="F136" s="503" t="s">
        <v>456</v>
      </c>
      <c r="G136" s="455" t="s">
        <v>1644</v>
      </c>
      <c r="H136" s="456">
        <v>0</v>
      </c>
      <c r="I136" s="498">
        <v>154.88</v>
      </c>
      <c r="J136" s="456">
        <v>0</v>
      </c>
      <c r="K136" s="499">
        <v>190.5</v>
      </c>
      <c r="L136" s="499">
        <v>1</v>
      </c>
      <c r="M136" s="457">
        <f t="shared" si="10"/>
        <v>189.5</v>
      </c>
      <c r="N136" s="456">
        <v>0</v>
      </c>
      <c r="O136" s="456">
        <v>0</v>
      </c>
      <c r="P136" s="456">
        <v>0</v>
      </c>
      <c r="Q136" s="458">
        <v>262.39999999999998</v>
      </c>
      <c r="R136" s="456">
        <v>85.5</v>
      </c>
      <c r="S136" s="456">
        <f t="shared" si="9"/>
        <v>176.89999999999998</v>
      </c>
      <c r="T136" s="456">
        <v>0</v>
      </c>
      <c r="U136" s="456">
        <v>0</v>
      </c>
      <c r="V136" s="456">
        <v>0</v>
      </c>
      <c r="W136" s="461"/>
      <c r="X136" s="456">
        <v>0</v>
      </c>
      <c r="Y136" s="459">
        <v>0</v>
      </c>
      <c r="Z136" s="459">
        <v>0</v>
      </c>
      <c r="AA136" s="471"/>
      <c r="AB136" s="460">
        <f t="shared" si="5"/>
        <v>521.28</v>
      </c>
    </row>
    <row r="137" spans="1:28" ht="35.1" customHeight="1">
      <c r="A137" s="454" t="s">
        <v>402</v>
      </c>
      <c r="B137" s="494" t="s">
        <v>403</v>
      </c>
      <c r="C137" s="617" t="s">
        <v>1318</v>
      </c>
      <c r="D137" s="495" t="s">
        <v>552</v>
      </c>
      <c r="E137" s="501" t="s">
        <v>408</v>
      </c>
      <c r="F137" s="455" t="s">
        <v>480</v>
      </c>
      <c r="G137" s="455" t="s">
        <v>1644</v>
      </c>
      <c r="H137" s="456">
        <v>0</v>
      </c>
      <c r="I137" s="498">
        <v>344.53</v>
      </c>
      <c r="J137" s="456">
        <v>0</v>
      </c>
      <c r="K137" s="499">
        <v>190.5</v>
      </c>
      <c r="L137" s="499">
        <v>1</v>
      </c>
      <c r="M137" s="457">
        <f t="shared" si="10"/>
        <v>189.5</v>
      </c>
      <c r="N137" s="456">
        <v>0</v>
      </c>
      <c r="O137" s="456">
        <v>0</v>
      </c>
      <c r="P137" s="456">
        <v>0</v>
      </c>
      <c r="Q137" s="458">
        <v>0</v>
      </c>
      <c r="R137" s="458">
        <v>0</v>
      </c>
      <c r="S137" s="456">
        <f t="shared" si="9"/>
        <v>0</v>
      </c>
      <c r="T137" s="456">
        <v>0</v>
      </c>
      <c r="U137" s="456">
        <v>0</v>
      </c>
      <c r="V137" s="456">
        <v>0</v>
      </c>
      <c r="W137" s="472"/>
      <c r="X137" s="456">
        <v>0</v>
      </c>
      <c r="Y137" s="459">
        <v>0</v>
      </c>
      <c r="Z137" s="459">
        <v>0</v>
      </c>
      <c r="AA137" s="473"/>
      <c r="AB137" s="460">
        <f t="shared" si="5"/>
        <v>534.03</v>
      </c>
    </row>
    <row r="138" spans="1:28" ht="35.1" customHeight="1">
      <c r="A138" s="454" t="s">
        <v>402</v>
      </c>
      <c r="B138" s="494" t="s">
        <v>403</v>
      </c>
      <c r="C138" s="617" t="s">
        <v>1319</v>
      </c>
      <c r="D138" s="495" t="s">
        <v>553</v>
      </c>
      <c r="E138" s="501" t="s">
        <v>408</v>
      </c>
      <c r="F138" s="500" t="s">
        <v>411</v>
      </c>
      <c r="G138" s="455" t="s">
        <v>1644</v>
      </c>
      <c r="H138" s="456">
        <v>0</v>
      </c>
      <c r="I138" s="498">
        <v>151.54</v>
      </c>
      <c r="J138" s="456">
        <v>0</v>
      </c>
      <c r="K138" s="499">
        <v>190.5</v>
      </c>
      <c r="L138" s="499">
        <v>1</v>
      </c>
      <c r="M138" s="457">
        <f t="shared" si="10"/>
        <v>189.5</v>
      </c>
      <c r="N138" s="456">
        <v>0</v>
      </c>
      <c r="O138" s="456">
        <v>0</v>
      </c>
      <c r="P138" s="456">
        <v>0</v>
      </c>
      <c r="Q138" s="458">
        <v>262.39999999999998</v>
      </c>
      <c r="R138" s="456">
        <v>84.72</v>
      </c>
      <c r="S138" s="456">
        <f>Q138-R138</f>
        <v>177.67999999999998</v>
      </c>
      <c r="T138" s="456">
        <v>0</v>
      </c>
      <c r="U138" s="456">
        <v>0</v>
      </c>
      <c r="V138" s="456">
        <v>0</v>
      </c>
      <c r="W138" s="472"/>
      <c r="X138" s="456">
        <v>0</v>
      </c>
      <c r="Y138" s="459">
        <v>0</v>
      </c>
      <c r="Z138" s="459">
        <v>0</v>
      </c>
      <c r="AA138" s="473"/>
      <c r="AB138" s="460">
        <f t="shared" si="5"/>
        <v>518.71999999999991</v>
      </c>
    </row>
    <row r="139" spans="1:28" ht="35.1" customHeight="1">
      <c r="A139" s="454" t="s">
        <v>402</v>
      </c>
      <c r="B139" s="494" t="s">
        <v>403</v>
      </c>
      <c r="C139" s="617" t="s">
        <v>1320</v>
      </c>
      <c r="D139" s="495" t="s">
        <v>554</v>
      </c>
      <c r="E139" s="501" t="s">
        <v>408</v>
      </c>
      <c r="F139" s="503" t="s">
        <v>411</v>
      </c>
      <c r="G139" s="455" t="s">
        <v>1644</v>
      </c>
      <c r="H139" s="456">
        <v>0</v>
      </c>
      <c r="I139" s="498">
        <v>149.91</v>
      </c>
      <c r="J139" s="456">
        <v>0</v>
      </c>
      <c r="K139" s="499">
        <v>190.5</v>
      </c>
      <c r="L139" s="499">
        <v>1</v>
      </c>
      <c r="M139" s="457">
        <f t="shared" si="10"/>
        <v>189.5</v>
      </c>
      <c r="N139" s="456">
        <v>0</v>
      </c>
      <c r="O139" s="456">
        <v>0</v>
      </c>
      <c r="P139" s="456">
        <v>0</v>
      </c>
      <c r="Q139" s="458">
        <v>262.39999999999998</v>
      </c>
      <c r="R139" s="456">
        <v>84.72</v>
      </c>
      <c r="S139" s="456">
        <f t="shared" si="9"/>
        <v>177.67999999999998</v>
      </c>
      <c r="T139" s="456">
        <v>0</v>
      </c>
      <c r="U139" s="456">
        <v>0</v>
      </c>
      <c r="V139" s="456">
        <v>0</v>
      </c>
      <c r="W139" s="472"/>
      <c r="X139" s="456">
        <v>0</v>
      </c>
      <c r="Y139" s="459">
        <v>0</v>
      </c>
      <c r="Z139" s="459">
        <v>0</v>
      </c>
      <c r="AA139" s="473"/>
      <c r="AB139" s="460">
        <f t="shared" ref="AB139:AB165" si="11">SUM(Z139,V139,S139,P139,M139,J139,I139)</f>
        <v>517.08999999999992</v>
      </c>
    </row>
    <row r="140" spans="1:28" ht="35.1" customHeight="1">
      <c r="A140" s="454" t="s">
        <v>402</v>
      </c>
      <c r="B140" s="494" t="s">
        <v>403</v>
      </c>
      <c r="C140" s="617" t="s">
        <v>1321</v>
      </c>
      <c r="D140" s="495" t="s">
        <v>555</v>
      </c>
      <c r="E140" s="501" t="s">
        <v>419</v>
      </c>
      <c r="F140" s="500" t="s">
        <v>462</v>
      </c>
      <c r="G140" s="455" t="s">
        <v>1644</v>
      </c>
      <c r="H140" s="456">
        <v>0</v>
      </c>
      <c r="I140" s="498">
        <v>0.86</v>
      </c>
      <c r="J140" s="456">
        <v>0</v>
      </c>
      <c r="K140" s="499">
        <v>0</v>
      </c>
      <c r="L140" s="499">
        <v>0</v>
      </c>
      <c r="M140" s="457">
        <f t="shared" si="10"/>
        <v>0</v>
      </c>
      <c r="N140" s="456">
        <v>0</v>
      </c>
      <c r="O140" s="456">
        <v>0</v>
      </c>
      <c r="P140" s="456">
        <v>0</v>
      </c>
      <c r="Q140" s="458">
        <v>0</v>
      </c>
      <c r="R140" s="458">
        <v>0</v>
      </c>
      <c r="S140" s="456">
        <f t="shared" si="9"/>
        <v>0</v>
      </c>
      <c r="T140" s="456">
        <v>0</v>
      </c>
      <c r="U140" s="456">
        <v>0</v>
      </c>
      <c r="V140" s="456">
        <v>0</v>
      </c>
      <c r="W140" s="472"/>
      <c r="X140" s="456">
        <v>0</v>
      </c>
      <c r="Y140" s="459">
        <v>0</v>
      </c>
      <c r="Z140" s="459">
        <v>0</v>
      </c>
      <c r="AA140" s="473"/>
      <c r="AB140" s="460">
        <f t="shared" si="11"/>
        <v>0.86</v>
      </c>
    </row>
    <row r="141" spans="1:28" ht="35.1" customHeight="1">
      <c r="A141" s="454" t="s">
        <v>402</v>
      </c>
      <c r="B141" s="494" t="s">
        <v>403</v>
      </c>
      <c r="C141" s="617" t="s">
        <v>1322</v>
      </c>
      <c r="D141" s="495" t="s">
        <v>556</v>
      </c>
      <c r="E141" s="501" t="s">
        <v>408</v>
      </c>
      <c r="F141" s="503" t="s">
        <v>411</v>
      </c>
      <c r="G141" s="455" t="s">
        <v>1644</v>
      </c>
      <c r="H141" s="456">
        <v>0</v>
      </c>
      <c r="I141" s="498">
        <v>204.8</v>
      </c>
      <c r="J141" s="456">
        <v>0</v>
      </c>
      <c r="K141" s="499">
        <v>190.5</v>
      </c>
      <c r="L141" s="499">
        <v>1</v>
      </c>
      <c r="M141" s="457">
        <f t="shared" si="10"/>
        <v>189.5</v>
      </c>
      <c r="N141" s="456">
        <v>0</v>
      </c>
      <c r="O141" s="456">
        <v>0</v>
      </c>
      <c r="P141" s="456">
        <v>0</v>
      </c>
      <c r="Q141" s="458">
        <v>0</v>
      </c>
      <c r="R141" s="458">
        <v>0</v>
      </c>
      <c r="S141" s="456">
        <f t="shared" si="9"/>
        <v>0</v>
      </c>
      <c r="T141" s="456">
        <v>0</v>
      </c>
      <c r="U141" s="456">
        <v>0</v>
      </c>
      <c r="V141" s="456">
        <v>0</v>
      </c>
      <c r="W141" s="472"/>
      <c r="X141" s="456">
        <v>0</v>
      </c>
      <c r="Y141" s="459">
        <v>0</v>
      </c>
      <c r="Z141" s="459">
        <v>0</v>
      </c>
      <c r="AA141" s="473"/>
      <c r="AB141" s="460">
        <f t="shared" si="11"/>
        <v>394.3</v>
      </c>
    </row>
    <row r="142" spans="1:28" ht="35.1" customHeight="1">
      <c r="A142" s="454" t="s">
        <v>402</v>
      </c>
      <c r="B142" s="494" t="s">
        <v>403</v>
      </c>
      <c r="C142" s="617" t="s">
        <v>1323</v>
      </c>
      <c r="D142" s="495" t="s">
        <v>557</v>
      </c>
      <c r="E142" s="501" t="s">
        <v>419</v>
      </c>
      <c r="F142" s="500" t="s">
        <v>423</v>
      </c>
      <c r="G142" s="455" t="s">
        <v>1644</v>
      </c>
      <c r="H142" s="456">
        <v>0</v>
      </c>
      <c r="I142" s="498">
        <v>188.98</v>
      </c>
      <c r="J142" s="456">
        <v>0</v>
      </c>
      <c r="K142" s="499">
        <v>190.5</v>
      </c>
      <c r="L142" s="499">
        <v>1</v>
      </c>
      <c r="M142" s="457">
        <f t="shared" si="10"/>
        <v>189.5</v>
      </c>
      <c r="N142" s="456">
        <v>0</v>
      </c>
      <c r="O142" s="456">
        <v>0</v>
      </c>
      <c r="P142" s="456">
        <v>0</v>
      </c>
      <c r="Q142" s="458">
        <v>0</v>
      </c>
      <c r="R142" s="458">
        <v>0</v>
      </c>
      <c r="S142" s="456">
        <f t="shared" si="9"/>
        <v>0</v>
      </c>
      <c r="T142" s="456">
        <v>0</v>
      </c>
      <c r="U142" s="456">
        <v>0</v>
      </c>
      <c r="V142" s="456">
        <v>0</v>
      </c>
      <c r="W142" s="472"/>
      <c r="X142" s="456">
        <v>0</v>
      </c>
      <c r="Y142" s="459">
        <v>0</v>
      </c>
      <c r="Z142" s="459">
        <v>0</v>
      </c>
      <c r="AA142" s="473"/>
      <c r="AB142" s="460">
        <f t="shared" si="11"/>
        <v>378.48</v>
      </c>
    </row>
    <row r="143" spans="1:28" ht="35.1" customHeight="1">
      <c r="A143" s="454" t="s">
        <v>402</v>
      </c>
      <c r="B143" s="494" t="s">
        <v>403</v>
      </c>
      <c r="C143" s="617" t="s">
        <v>1324</v>
      </c>
      <c r="D143" s="495" t="s">
        <v>558</v>
      </c>
      <c r="E143" s="501" t="s">
        <v>408</v>
      </c>
      <c r="F143" s="500" t="s">
        <v>480</v>
      </c>
      <c r="G143" s="455" t="s">
        <v>1644</v>
      </c>
      <c r="H143" s="456">
        <v>0</v>
      </c>
      <c r="I143" s="498">
        <v>325.39</v>
      </c>
      <c r="J143" s="456">
        <v>0</v>
      </c>
      <c r="K143" s="499">
        <v>190.5</v>
      </c>
      <c r="L143" s="499">
        <v>1</v>
      </c>
      <c r="M143" s="457">
        <f t="shared" si="10"/>
        <v>189.5</v>
      </c>
      <c r="N143" s="456">
        <v>0</v>
      </c>
      <c r="O143" s="456">
        <v>0</v>
      </c>
      <c r="P143" s="456">
        <v>0</v>
      </c>
      <c r="Q143" s="458">
        <v>0</v>
      </c>
      <c r="R143" s="458">
        <v>0</v>
      </c>
      <c r="S143" s="456">
        <f t="shared" si="9"/>
        <v>0</v>
      </c>
      <c r="T143" s="456">
        <v>0</v>
      </c>
      <c r="U143" s="456">
        <v>0</v>
      </c>
      <c r="V143" s="456">
        <v>0</v>
      </c>
      <c r="W143" s="475"/>
      <c r="X143" s="456">
        <v>0</v>
      </c>
      <c r="Y143" s="459">
        <v>0</v>
      </c>
      <c r="Z143" s="459">
        <v>0</v>
      </c>
      <c r="AA143" s="475"/>
      <c r="AB143" s="460">
        <f t="shared" si="11"/>
        <v>514.89</v>
      </c>
    </row>
    <row r="144" spans="1:28" ht="35.1" customHeight="1">
      <c r="A144" s="454" t="s">
        <v>402</v>
      </c>
      <c r="B144" s="494" t="s">
        <v>403</v>
      </c>
      <c r="C144" s="617" t="s">
        <v>1325</v>
      </c>
      <c r="D144" s="495" t="s">
        <v>559</v>
      </c>
      <c r="E144" s="501" t="s">
        <v>419</v>
      </c>
      <c r="F144" s="455" t="s">
        <v>499</v>
      </c>
      <c r="G144" s="455" t="s">
        <v>1644</v>
      </c>
      <c r="H144" s="456">
        <v>0</v>
      </c>
      <c r="I144" s="498">
        <v>957.14</v>
      </c>
      <c r="J144" s="456">
        <v>0</v>
      </c>
      <c r="K144" s="499">
        <v>190.5</v>
      </c>
      <c r="L144" s="499">
        <v>1</v>
      </c>
      <c r="M144" s="457">
        <f t="shared" si="10"/>
        <v>189.5</v>
      </c>
      <c r="N144" s="456">
        <v>0</v>
      </c>
      <c r="O144" s="456">
        <v>0</v>
      </c>
      <c r="P144" s="456">
        <v>0</v>
      </c>
      <c r="Q144" s="458">
        <v>0</v>
      </c>
      <c r="R144" s="458">
        <v>0</v>
      </c>
      <c r="S144" s="456">
        <f>Q144-R144</f>
        <v>0</v>
      </c>
      <c r="T144" s="456">
        <v>0</v>
      </c>
      <c r="U144" s="456">
        <v>0</v>
      </c>
      <c r="V144" s="456">
        <v>0</v>
      </c>
      <c r="W144" s="472"/>
      <c r="X144" s="456">
        <v>0</v>
      </c>
      <c r="Y144" s="459">
        <v>0</v>
      </c>
      <c r="Z144" s="459">
        <v>0</v>
      </c>
      <c r="AA144" s="473"/>
      <c r="AB144" s="460">
        <f t="shared" si="11"/>
        <v>1146.6399999999999</v>
      </c>
    </row>
    <row r="145" spans="1:28" ht="35.1" customHeight="1">
      <c r="A145" s="454" t="s">
        <v>402</v>
      </c>
      <c r="B145" s="494" t="s">
        <v>403</v>
      </c>
      <c r="C145" s="617" t="s">
        <v>1326</v>
      </c>
      <c r="D145" s="495" t="s">
        <v>560</v>
      </c>
      <c r="E145" s="501" t="s">
        <v>408</v>
      </c>
      <c r="F145" s="455" t="s">
        <v>417</v>
      </c>
      <c r="G145" s="455" t="s">
        <v>1644</v>
      </c>
      <c r="H145" s="456">
        <v>0</v>
      </c>
      <c r="I145" s="498">
        <v>11.25</v>
      </c>
      <c r="J145" s="456">
        <v>0</v>
      </c>
      <c r="K145" s="499">
        <v>0</v>
      </c>
      <c r="L145" s="499">
        <v>0</v>
      </c>
      <c r="M145" s="457">
        <f t="shared" si="10"/>
        <v>0</v>
      </c>
      <c r="N145" s="456">
        <v>0</v>
      </c>
      <c r="O145" s="456">
        <v>0</v>
      </c>
      <c r="P145" s="456">
        <v>0</v>
      </c>
      <c r="Q145" s="458">
        <v>0</v>
      </c>
      <c r="R145" s="458">
        <v>0</v>
      </c>
      <c r="S145" s="456">
        <f>Q145-R145</f>
        <v>0</v>
      </c>
      <c r="T145" s="456">
        <v>0</v>
      </c>
      <c r="U145" s="456">
        <v>0</v>
      </c>
      <c r="V145" s="456">
        <v>0</v>
      </c>
      <c r="W145" s="472"/>
      <c r="X145" s="456">
        <v>0</v>
      </c>
      <c r="Y145" s="459">
        <v>0</v>
      </c>
      <c r="Z145" s="459">
        <v>0</v>
      </c>
      <c r="AA145" s="473"/>
      <c r="AB145" s="460">
        <f t="shared" si="11"/>
        <v>11.25</v>
      </c>
    </row>
    <row r="146" spans="1:28" ht="35.1" customHeight="1">
      <c r="A146" s="454" t="s">
        <v>402</v>
      </c>
      <c r="B146" s="494" t="s">
        <v>403</v>
      </c>
      <c r="C146" s="617" t="s">
        <v>1327</v>
      </c>
      <c r="D146" s="495" t="s">
        <v>561</v>
      </c>
      <c r="E146" s="501" t="s">
        <v>408</v>
      </c>
      <c r="F146" s="500" t="s">
        <v>417</v>
      </c>
      <c r="G146" s="455" t="s">
        <v>1644</v>
      </c>
      <c r="H146" s="456">
        <v>0</v>
      </c>
      <c r="I146" s="498">
        <v>338.94</v>
      </c>
      <c r="J146" s="456">
        <v>0</v>
      </c>
      <c r="K146" s="499">
        <v>190.5</v>
      </c>
      <c r="L146" s="499">
        <v>1</v>
      </c>
      <c r="M146" s="457">
        <f t="shared" si="10"/>
        <v>189.5</v>
      </c>
      <c r="N146" s="456">
        <v>0</v>
      </c>
      <c r="O146" s="456">
        <v>0</v>
      </c>
      <c r="P146" s="456">
        <v>0</v>
      </c>
      <c r="Q146" s="458">
        <v>0</v>
      </c>
      <c r="R146" s="458">
        <v>0</v>
      </c>
      <c r="S146" s="456">
        <f t="shared" ref="S146:S165" si="12">Q146-R146</f>
        <v>0</v>
      </c>
      <c r="T146" s="456">
        <v>0</v>
      </c>
      <c r="U146" s="456">
        <v>0</v>
      </c>
      <c r="V146" s="456">
        <v>0</v>
      </c>
      <c r="W146" s="472"/>
      <c r="X146" s="456">
        <v>0</v>
      </c>
      <c r="Y146" s="459">
        <v>0</v>
      </c>
      <c r="Z146" s="459">
        <v>0</v>
      </c>
      <c r="AA146" s="473"/>
      <c r="AB146" s="460">
        <f t="shared" si="11"/>
        <v>528.44000000000005</v>
      </c>
    </row>
    <row r="147" spans="1:28" s="507" customFormat="1" ht="35.1" customHeight="1">
      <c r="A147" s="462" t="s">
        <v>402</v>
      </c>
      <c r="B147" s="504" t="s">
        <v>403</v>
      </c>
      <c r="C147" s="617" t="s">
        <v>1328</v>
      </c>
      <c r="D147" s="505" t="s">
        <v>1088</v>
      </c>
      <c r="E147" s="506" t="s">
        <v>419</v>
      </c>
      <c r="F147" s="506" t="s">
        <v>421</v>
      </c>
      <c r="G147" s="455" t="s">
        <v>1644</v>
      </c>
      <c r="H147" s="456">
        <v>0</v>
      </c>
      <c r="I147" s="463">
        <v>136.74</v>
      </c>
      <c r="J147" s="456">
        <v>0</v>
      </c>
      <c r="K147" s="499">
        <v>190.5</v>
      </c>
      <c r="L147" s="499">
        <v>1</v>
      </c>
      <c r="M147" s="457">
        <f t="shared" si="10"/>
        <v>189.5</v>
      </c>
      <c r="N147" s="456">
        <v>0</v>
      </c>
      <c r="O147" s="456">
        <v>0</v>
      </c>
      <c r="P147" s="456">
        <v>0</v>
      </c>
      <c r="Q147" s="458">
        <v>131.19999999999999</v>
      </c>
      <c r="R147" s="456">
        <v>85.5</v>
      </c>
      <c r="S147" s="456">
        <f t="shared" si="12"/>
        <v>45.699999999999989</v>
      </c>
      <c r="T147" s="456">
        <v>0</v>
      </c>
      <c r="U147" s="456">
        <v>0</v>
      </c>
      <c r="V147" s="456">
        <v>0</v>
      </c>
      <c r="W147" s="474"/>
      <c r="X147" s="456">
        <v>0</v>
      </c>
      <c r="Y147" s="459">
        <v>0</v>
      </c>
      <c r="Z147" s="459">
        <v>0</v>
      </c>
      <c r="AA147" s="474"/>
      <c r="AB147" s="460">
        <f t="shared" si="11"/>
        <v>371.94</v>
      </c>
    </row>
    <row r="148" spans="1:28" ht="35.1" customHeight="1">
      <c r="A148" s="454" t="s">
        <v>402</v>
      </c>
      <c r="B148" s="494" t="s">
        <v>403</v>
      </c>
      <c r="C148" s="617" t="s">
        <v>1329</v>
      </c>
      <c r="D148" s="495" t="s">
        <v>562</v>
      </c>
      <c r="E148" s="496">
        <v>3</v>
      </c>
      <c r="F148" s="500" t="s">
        <v>456</v>
      </c>
      <c r="G148" s="455" t="s">
        <v>1644</v>
      </c>
      <c r="H148" s="456">
        <v>0</v>
      </c>
      <c r="I148" s="498">
        <v>156.4</v>
      </c>
      <c r="J148" s="456">
        <v>0</v>
      </c>
      <c r="K148" s="499">
        <v>190.5</v>
      </c>
      <c r="L148" s="499">
        <v>1</v>
      </c>
      <c r="M148" s="457">
        <f t="shared" si="10"/>
        <v>189.5</v>
      </c>
      <c r="N148" s="456">
        <v>0</v>
      </c>
      <c r="O148" s="456">
        <v>0</v>
      </c>
      <c r="P148" s="456">
        <v>0</v>
      </c>
      <c r="Q148" s="458">
        <v>0</v>
      </c>
      <c r="R148" s="458">
        <v>0</v>
      </c>
      <c r="S148" s="456">
        <f t="shared" si="12"/>
        <v>0</v>
      </c>
      <c r="T148" s="456">
        <v>0</v>
      </c>
      <c r="U148" s="456">
        <v>0</v>
      </c>
      <c r="V148" s="456">
        <v>0</v>
      </c>
      <c r="W148" s="472"/>
      <c r="X148" s="456">
        <v>0</v>
      </c>
      <c r="Y148" s="459">
        <v>0</v>
      </c>
      <c r="Z148" s="459">
        <v>0</v>
      </c>
      <c r="AA148" s="473"/>
      <c r="AB148" s="460">
        <f t="shared" si="11"/>
        <v>345.9</v>
      </c>
    </row>
    <row r="149" spans="1:28" ht="35.1" customHeight="1">
      <c r="A149" s="454" t="s">
        <v>402</v>
      </c>
      <c r="B149" s="494" t="s">
        <v>403</v>
      </c>
      <c r="C149" s="617" t="s">
        <v>1330</v>
      </c>
      <c r="D149" s="495" t="s">
        <v>1155</v>
      </c>
      <c r="E149" s="513" t="s">
        <v>419</v>
      </c>
      <c r="F149" s="521" t="s">
        <v>423</v>
      </c>
      <c r="G149" s="455" t="s">
        <v>1644</v>
      </c>
      <c r="H149" s="456">
        <v>0</v>
      </c>
      <c r="I149" s="498">
        <v>162.05000000000001</v>
      </c>
      <c r="J149" s="456">
        <v>0</v>
      </c>
      <c r="K149" s="499">
        <v>190.5</v>
      </c>
      <c r="L149" s="499">
        <v>1</v>
      </c>
      <c r="M149" s="457">
        <f t="shared" si="10"/>
        <v>189.5</v>
      </c>
      <c r="N149" s="456">
        <v>0</v>
      </c>
      <c r="O149" s="456">
        <v>0</v>
      </c>
      <c r="P149" s="456">
        <v>0</v>
      </c>
      <c r="Q149" s="458">
        <v>131.19999999999999</v>
      </c>
      <c r="R149" s="456">
        <v>85.5</v>
      </c>
      <c r="S149" s="456">
        <f t="shared" si="12"/>
        <v>45.699999999999989</v>
      </c>
      <c r="T149" s="456">
        <v>0</v>
      </c>
      <c r="U149" s="456">
        <v>0</v>
      </c>
      <c r="V149" s="456">
        <v>0</v>
      </c>
      <c r="W149" s="472"/>
      <c r="X149" s="456">
        <v>0</v>
      </c>
      <c r="Y149" s="459">
        <v>0</v>
      </c>
      <c r="Z149" s="459">
        <v>0</v>
      </c>
      <c r="AA149" s="473"/>
      <c r="AB149" s="460">
        <f t="shared" si="11"/>
        <v>397.25</v>
      </c>
    </row>
    <row r="150" spans="1:28" ht="35.1" customHeight="1">
      <c r="A150" s="454" t="s">
        <v>402</v>
      </c>
      <c r="B150" s="494" t="s">
        <v>403</v>
      </c>
      <c r="C150" s="617" t="s">
        <v>1331</v>
      </c>
      <c r="D150" s="495" t="s">
        <v>563</v>
      </c>
      <c r="E150" s="501" t="s">
        <v>408</v>
      </c>
      <c r="F150" s="503" t="s">
        <v>415</v>
      </c>
      <c r="G150" s="455" t="s">
        <v>1644</v>
      </c>
      <c r="H150" s="456">
        <v>0</v>
      </c>
      <c r="I150" s="498">
        <v>0</v>
      </c>
      <c r="J150" s="456">
        <v>0</v>
      </c>
      <c r="K150" s="499">
        <v>0</v>
      </c>
      <c r="L150" s="499">
        <v>0</v>
      </c>
      <c r="M150" s="457">
        <f t="shared" si="10"/>
        <v>0</v>
      </c>
      <c r="N150" s="456">
        <v>0</v>
      </c>
      <c r="O150" s="456">
        <v>0</v>
      </c>
      <c r="P150" s="456">
        <v>0</v>
      </c>
      <c r="Q150" s="458">
        <v>0</v>
      </c>
      <c r="R150" s="458">
        <v>0</v>
      </c>
      <c r="S150" s="456">
        <f t="shared" si="12"/>
        <v>0</v>
      </c>
      <c r="T150" s="456">
        <v>0</v>
      </c>
      <c r="U150" s="456">
        <v>0</v>
      </c>
      <c r="V150" s="456">
        <v>0</v>
      </c>
      <c r="W150" s="472"/>
      <c r="X150" s="456">
        <v>0</v>
      </c>
      <c r="Y150" s="459">
        <v>0</v>
      </c>
      <c r="Z150" s="459">
        <v>0</v>
      </c>
      <c r="AA150" s="473"/>
      <c r="AB150" s="460">
        <f t="shared" si="11"/>
        <v>0</v>
      </c>
    </row>
    <row r="151" spans="1:28" ht="35.1" customHeight="1">
      <c r="A151" s="454" t="s">
        <v>402</v>
      </c>
      <c r="B151" s="494" t="s">
        <v>403</v>
      </c>
      <c r="C151" s="617" t="s">
        <v>1332</v>
      </c>
      <c r="D151" s="495" t="s">
        <v>564</v>
      </c>
      <c r="E151" s="501" t="s">
        <v>405</v>
      </c>
      <c r="F151" s="503" t="s">
        <v>413</v>
      </c>
      <c r="G151" s="455" t="s">
        <v>1644</v>
      </c>
      <c r="H151" s="456">
        <v>0</v>
      </c>
      <c r="I151" s="498">
        <v>662.59</v>
      </c>
      <c r="J151" s="456">
        <v>0</v>
      </c>
      <c r="K151" s="499">
        <v>0</v>
      </c>
      <c r="L151" s="499">
        <v>0</v>
      </c>
      <c r="M151" s="457">
        <f t="shared" si="10"/>
        <v>0</v>
      </c>
      <c r="N151" s="456">
        <v>0</v>
      </c>
      <c r="O151" s="456">
        <v>0</v>
      </c>
      <c r="P151" s="456">
        <v>0</v>
      </c>
      <c r="Q151" s="458">
        <v>0</v>
      </c>
      <c r="R151" s="458">
        <v>0</v>
      </c>
      <c r="S151" s="456">
        <f t="shared" si="12"/>
        <v>0</v>
      </c>
      <c r="T151" s="456">
        <v>0</v>
      </c>
      <c r="U151" s="456">
        <v>0</v>
      </c>
      <c r="V151" s="456">
        <v>0</v>
      </c>
      <c r="W151" s="472"/>
      <c r="X151" s="456">
        <v>0</v>
      </c>
      <c r="Y151" s="459">
        <v>0</v>
      </c>
      <c r="Z151" s="459">
        <v>0</v>
      </c>
      <c r="AA151" s="473"/>
      <c r="AB151" s="460">
        <f t="shared" si="11"/>
        <v>662.59</v>
      </c>
    </row>
    <row r="152" spans="1:28" ht="35.1" customHeight="1">
      <c r="A152" s="454" t="s">
        <v>402</v>
      </c>
      <c r="B152" s="494" t="s">
        <v>403</v>
      </c>
      <c r="C152" s="617" t="s">
        <v>1333</v>
      </c>
      <c r="D152" s="495" t="s">
        <v>565</v>
      </c>
      <c r="E152" s="501" t="s">
        <v>408</v>
      </c>
      <c r="F152" s="500" t="s">
        <v>429</v>
      </c>
      <c r="G152" s="455" t="s">
        <v>1644</v>
      </c>
      <c r="H152" s="456">
        <v>0</v>
      </c>
      <c r="I152" s="498">
        <v>155.13999999999999</v>
      </c>
      <c r="J152" s="456">
        <v>0</v>
      </c>
      <c r="K152" s="499">
        <v>190.5</v>
      </c>
      <c r="L152" s="499">
        <v>1</v>
      </c>
      <c r="M152" s="457">
        <f t="shared" si="10"/>
        <v>189.5</v>
      </c>
      <c r="N152" s="456">
        <v>0</v>
      </c>
      <c r="O152" s="456">
        <v>0</v>
      </c>
      <c r="P152" s="456">
        <v>0</v>
      </c>
      <c r="Q152" s="458">
        <v>0</v>
      </c>
      <c r="R152" s="458">
        <v>0</v>
      </c>
      <c r="S152" s="456">
        <f>Q152-R152</f>
        <v>0</v>
      </c>
      <c r="T152" s="456">
        <v>0</v>
      </c>
      <c r="U152" s="456">
        <v>0</v>
      </c>
      <c r="V152" s="456">
        <v>0</v>
      </c>
      <c r="W152" s="476"/>
      <c r="X152" s="456">
        <v>0</v>
      </c>
      <c r="Y152" s="459">
        <v>0</v>
      </c>
      <c r="Z152" s="459">
        <v>0</v>
      </c>
      <c r="AA152" s="477"/>
      <c r="AB152" s="460">
        <f t="shared" si="11"/>
        <v>344.64</v>
      </c>
    </row>
    <row r="153" spans="1:28" ht="35.1" customHeight="1">
      <c r="A153" s="454" t="s">
        <v>402</v>
      </c>
      <c r="B153" s="494" t="s">
        <v>403</v>
      </c>
      <c r="C153" s="617" t="s">
        <v>1334</v>
      </c>
      <c r="D153" s="495" t="s">
        <v>566</v>
      </c>
      <c r="E153" s="501" t="s">
        <v>408</v>
      </c>
      <c r="F153" s="500" t="s">
        <v>415</v>
      </c>
      <c r="G153" s="455" t="s">
        <v>1644</v>
      </c>
      <c r="H153" s="456">
        <v>0</v>
      </c>
      <c r="I153" s="498">
        <v>249.18</v>
      </c>
      <c r="J153" s="456">
        <v>0</v>
      </c>
      <c r="K153" s="499">
        <v>190.5</v>
      </c>
      <c r="L153" s="499">
        <v>1</v>
      </c>
      <c r="M153" s="457">
        <f t="shared" si="10"/>
        <v>189.5</v>
      </c>
      <c r="N153" s="456">
        <v>0</v>
      </c>
      <c r="O153" s="456">
        <v>0</v>
      </c>
      <c r="P153" s="456">
        <v>0</v>
      </c>
      <c r="Q153" s="458">
        <v>0</v>
      </c>
      <c r="R153" s="458">
        <v>0</v>
      </c>
      <c r="S153" s="456">
        <f t="shared" si="12"/>
        <v>0</v>
      </c>
      <c r="T153" s="456">
        <v>0</v>
      </c>
      <c r="U153" s="456">
        <v>0</v>
      </c>
      <c r="V153" s="456">
        <v>0</v>
      </c>
      <c r="W153" s="472"/>
      <c r="X153" s="456">
        <v>0</v>
      </c>
      <c r="Y153" s="459">
        <v>0</v>
      </c>
      <c r="Z153" s="459">
        <v>0</v>
      </c>
      <c r="AA153" s="473"/>
      <c r="AB153" s="460">
        <f t="shared" si="11"/>
        <v>438.68</v>
      </c>
    </row>
    <row r="154" spans="1:28" ht="35.1" customHeight="1">
      <c r="A154" s="454" t="s">
        <v>402</v>
      </c>
      <c r="B154" s="494" t="s">
        <v>403</v>
      </c>
      <c r="C154" s="617" t="s">
        <v>1335</v>
      </c>
      <c r="D154" s="495" t="s">
        <v>567</v>
      </c>
      <c r="E154" s="501" t="s">
        <v>419</v>
      </c>
      <c r="F154" s="500" t="s">
        <v>468</v>
      </c>
      <c r="G154" s="455" t="s">
        <v>1644</v>
      </c>
      <c r="H154" s="456">
        <v>0</v>
      </c>
      <c r="I154" s="498">
        <v>155.33000000000001</v>
      </c>
      <c r="J154" s="456">
        <v>0</v>
      </c>
      <c r="K154" s="499">
        <v>190.5</v>
      </c>
      <c r="L154" s="499">
        <v>1</v>
      </c>
      <c r="M154" s="457">
        <f t="shared" si="10"/>
        <v>189.5</v>
      </c>
      <c r="N154" s="456">
        <v>0</v>
      </c>
      <c r="O154" s="456">
        <v>0</v>
      </c>
      <c r="P154" s="456">
        <v>0</v>
      </c>
      <c r="Q154" s="458">
        <v>131.19999999999999</v>
      </c>
      <c r="R154" s="456">
        <v>85.5</v>
      </c>
      <c r="S154" s="456">
        <f t="shared" si="12"/>
        <v>45.699999999999989</v>
      </c>
      <c r="T154" s="456">
        <v>0</v>
      </c>
      <c r="U154" s="456">
        <v>0</v>
      </c>
      <c r="V154" s="456">
        <v>0</v>
      </c>
      <c r="W154" s="472"/>
      <c r="X154" s="456">
        <v>0</v>
      </c>
      <c r="Y154" s="459">
        <v>0</v>
      </c>
      <c r="Z154" s="459">
        <v>0</v>
      </c>
      <c r="AA154" s="473"/>
      <c r="AB154" s="460">
        <f t="shared" si="11"/>
        <v>390.53</v>
      </c>
    </row>
    <row r="155" spans="1:28" s="507" customFormat="1" ht="35.1" customHeight="1">
      <c r="A155" s="462" t="s">
        <v>402</v>
      </c>
      <c r="B155" s="504" t="s">
        <v>403</v>
      </c>
      <c r="C155" s="617" t="s">
        <v>1336</v>
      </c>
      <c r="D155" s="505" t="s">
        <v>1089</v>
      </c>
      <c r="E155" s="522">
        <v>1</v>
      </c>
      <c r="F155" s="523" t="s">
        <v>434</v>
      </c>
      <c r="G155" s="455" t="s">
        <v>1644</v>
      </c>
      <c r="H155" s="456">
        <v>0</v>
      </c>
      <c r="I155" s="463">
        <v>794.04</v>
      </c>
      <c r="J155" s="456">
        <v>0</v>
      </c>
      <c r="K155" s="499">
        <v>190.5</v>
      </c>
      <c r="L155" s="499">
        <v>1</v>
      </c>
      <c r="M155" s="457">
        <f t="shared" si="10"/>
        <v>189.5</v>
      </c>
      <c r="N155" s="456">
        <v>0</v>
      </c>
      <c r="O155" s="456">
        <v>0</v>
      </c>
      <c r="P155" s="456">
        <v>0</v>
      </c>
      <c r="Q155" s="458">
        <v>0</v>
      </c>
      <c r="R155" s="458">
        <v>0</v>
      </c>
      <c r="S155" s="456">
        <f t="shared" si="12"/>
        <v>0</v>
      </c>
      <c r="T155" s="456">
        <v>0</v>
      </c>
      <c r="U155" s="456">
        <v>0</v>
      </c>
      <c r="V155" s="456">
        <v>0</v>
      </c>
      <c r="W155" s="474"/>
      <c r="X155" s="456">
        <v>0</v>
      </c>
      <c r="Y155" s="459">
        <v>0</v>
      </c>
      <c r="Z155" s="459">
        <v>0</v>
      </c>
      <c r="AA155" s="474"/>
      <c r="AB155" s="460">
        <f t="shared" si="11"/>
        <v>983.54</v>
      </c>
    </row>
    <row r="156" spans="1:28" ht="35.1" customHeight="1">
      <c r="A156" s="454" t="s">
        <v>402</v>
      </c>
      <c r="B156" s="494" t="s">
        <v>403</v>
      </c>
      <c r="C156" s="617" t="s">
        <v>1337</v>
      </c>
      <c r="D156" s="495" t="s">
        <v>568</v>
      </c>
      <c r="E156" s="501" t="s">
        <v>419</v>
      </c>
      <c r="F156" s="503" t="s">
        <v>456</v>
      </c>
      <c r="G156" s="455" t="s">
        <v>1644</v>
      </c>
      <c r="H156" s="456">
        <v>0</v>
      </c>
      <c r="I156" s="498">
        <v>168.58</v>
      </c>
      <c r="J156" s="456">
        <v>0</v>
      </c>
      <c r="K156" s="499">
        <v>190.5</v>
      </c>
      <c r="L156" s="499">
        <v>1</v>
      </c>
      <c r="M156" s="457">
        <f t="shared" si="10"/>
        <v>189.5</v>
      </c>
      <c r="N156" s="456">
        <v>0</v>
      </c>
      <c r="O156" s="456">
        <v>0</v>
      </c>
      <c r="P156" s="456">
        <v>0</v>
      </c>
      <c r="Q156" s="458">
        <v>229.6</v>
      </c>
      <c r="R156" s="456">
        <v>85.5</v>
      </c>
      <c r="S156" s="456">
        <f t="shared" si="12"/>
        <v>144.1</v>
      </c>
      <c r="T156" s="456">
        <v>0</v>
      </c>
      <c r="U156" s="456">
        <v>0</v>
      </c>
      <c r="V156" s="456">
        <v>0</v>
      </c>
      <c r="W156" s="472"/>
      <c r="X156" s="456">
        <v>0</v>
      </c>
      <c r="Y156" s="459">
        <v>0</v>
      </c>
      <c r="Z156" s="459">
        <v>0</v>
      </c>
      <c r="AA156" s="473"/>
      <c r="AB156" s="460">
        <f t="shared" si="11"/>
        <v>502.18000000000006</v>
      </c>
    </row>
    <row r="157" spans="1:28" ht="35.1" customHeight="1">
      <c r="A157" s="454" t="s">
        <v>402</v>
      </c>
      <c r="B157" s="494" t="s">
        <v>403</v>
      </c>
      <c r="C157" s="617" t="s">
        <v>1338</v>
      </c>
      <c r="D157" s="495" t="s">
        <v>1139</v>
      </c>
      <c r="E157" s="501" t="s">
        <v>405</v>
      </c>
      <c r="F157" s="500" t="s">
        <v>413</v>
      </c>
      <c r="G157" s="455" t="s">
        <v>1644</v>
      </c>
      <c r="H157" s="456">
        <v>0</v>
      </c>
      <c r="I157" s="498">
        <v>808.27</v>
      </c>
      <c r="J157" s="456">
        <v>0</v>
      </c>
      <c r="K157" s="499">
        <v>190.5</v>
      </c>
      <c r="L157" s="499">
        <v>1</v>
      </c>
      <c r="M157" s="457">
        <f t="shared" si="10"/>
        <v>189.5</v>
      </c>
      <c r="N157" s="456">
        <v>0</v>
      </c>
      <c r="O157" s="456">
        <v>0</v>
      </c>
      <c r="P157" s="456">
        <v>0</v>
      </c>
      <c r="Q157" s="458">
        <v>0</v>
      </c>
      <c r="R157" s="458">
        <v>0</v>
      </c>
      <c r="S157" s="456">
        <f t="shared" si="12"/>
        <v>0</v>
      </c>
      <c r="T157" s="456">
        <v>0</v>
      </c>
      <c r="U157" s="456">
        <v>0</v>
      </c>
      <c r="V157" s="456">
        <v>0</v>
      </c>
      <c r="W157" s="472"/>
      <c r="X157" s="456">
        <v>0</v>
      </c>
      <c r="Y157" s="459">
        <v>0</v>
      </c>
      <c r="Z157" s="459">
        <v>0</v>
      </c>
      <c r="AA157" s="473"/>
      <c r="AB157" s="460">
        <f t="shared" si="11"/>
        <v>997.77</v>
      </c>
    </row>
    <row r="158" spans="1:28" ht="35.1" customHeight="1">
      <c r="A158" s="454" t="s">
        <v>402</v>
      </c>
      <c r="B158" s="494" t="s">
        <v>403</v>
      </c>
      <c r="C158" s="617" t="s">
        <v>1339</v>
      </c>
      <c r="D158" s="495" t="s">
        <v>569</v>
      </c>
      <c r="E158" s="501" t="s">
        <v>419</v>
      </c>
      <c r="F158" s="503" t="s">
        <v>570</v>
      </c>
      <c r="G158" s="455" t="s">
        <v>1644</v>
      </c>
      <c r="H158" s="456">
        <v>0</v>
      </c>
      <c r="I158" s="498">
        <v>258.64999999999998</v>
      </c>
      <c r="J158" s="456">
        <v>0</v>
      </c>
      <c r="K158" s="499">
        <v>190.5</v>
      </c>
      <c r="L158" s="499">
        <v>1</v>
      </c>
      <c r="M158" s="457">
        <f t="shared" si="10"/>
        <v>189.5</v>
      </c>
      <c r="N158" s="456">
        <v>0</v>
      </c>
      <c r="O158" s="456">
        <v>0</v>
      </c>
      <c r="P158" s="456">
        <v>0</v>
      </c>
      <c r="Q158" s="458">
        <v>0</v>
      </c>
      <c r="R158" s="458">
        <v>0</v>
      </c>
      <c r="S158" s="456">
        <f t="shared" si="12"/>
        <v>0</v>
      </c>
      <c r="T158" s="456">
        <v>0</v>
      </c>
      <c r="U158" s="456">
        <v>0</v>
      </c>
      <c r="V158" s="456">
        <v>0</v>
      </c>
      <c r="W158" s="472"/>
      <c r="X158" s="456">
        <v>0</v>
      </c>
      <c r="Y158" s="459">
        <v>0</v>
      </c>
      <c r="Z158" s="459">
        <v>0</v>
      </c>
      <c r="AA158" s="473"/>
      <c r="AB158" s="460">
        <f t="shared" si="11"/>
        <v>448.15</v>
      </c>
    </row>
    <row r="159" spans="1:28" ht="35.1" customHeight="1">
      <c r="A159" s="454" t="s">
        <v>402</v>
      </c>
      <c r="B159" s="494" t="s">
        <v>403</v>
      </c>
      <c r="C159" s="617" t="s">
        <v>573</v>
      </c>
      <c r="D159" s="495" t="s">
        <v>571</v>
      </c>
      <c r="E159" s="496">
        <v>2</v>
      </c>
      <c r="F159" s="497">
        <v>322205</v>
      </c>
      <c r="G159" s="455" t="s">
        <v>1644</v>
      </c>
      <c r="H159" s="456">
        <v>0</v>
      </c>
      <c r="I159" s="498">
        <v>203.24</v>
      </c>
      <c r="J159" s="456">
        <v>0</v>
      </c>
      <c r="K159" s="499">
        <v>190.5</v>
      </c>
      <c r="L159" s="499">
        <v>1</v>
      </c>
      <c r="M159" s="457">
        <f t="shared" si="10"/>
        <v>189.5</v>
      </c>
      <c r="N159" s="456">
        <v>0</v>
      </c>
      <c r="O159" s="456">
        <v>0</v>
      </c>
      <c r="P159" s="456">
        <v>0</v>
      </c>
      <c r="Q159" s="458">
        <v>0</v>
      </c>
      <c r="R159" s="458">
        <v>0</v>
      </c>
      <c r="S159" s="456">
        <f t="shared" si="12"/>
        <v>0</v>
      </c>
      <c r="T159" s="456">
        <v>0</v>
      </c>
      <c r="U159" s="456">
        <v>0</v>
      </c>
      <c r="V159" s="456">
        <v>0</v>
      </c>
      <c r="W159" s="472"/>
      <c r="X159" s="456">
        <v>0</v>
      </c>
      <c r="Y159" s="459">
        <v>0</v>
      </c>
      <c r="Z159" s="459">
        <v>0</v>
      </c>
      <c r="AA159" s="473"/>
      <c r="AB159" s="460">
        <f t="shared" si="11"/>
        <v>392.74</v>
      </c>
    </row>
    <row r="160" spans="1:28" ht="35.1" customHeight="1">
      <c r="A160" s="454" t="s">
        <v>402</v>
      </c>
      <c r="B160" s="494" t="s">
        <v>403</v>
      </c>
      <c r="C160" s="617" t="s">
        <v>1340</v>
      </c>
      <c r="D160" s="495" t="s">
        <v>572</v>
      </c>
      <c r="E160" s="496">
        <v>1</v>
      </c>
      <c r="F160" s="503" t="s">
        <v>434</v>
      </c>
      <c r="G160" s="455" t="s">
        <v>1644</v>
      </c>
      <c r="H160" s="456">
        <v>0</v>
      </c>
      <c r="I160" s="498">
        <v>955.69</v>
      </c>
      <c r="J160" s="456">
        <v>0</v>
      </c>
      <c r="K160" s="499">
        <v>190.5</v>
      </c>
      <c r="L160" s="499">
        <v>1</v>
      </c>
      <c r="M160" s="457">
        <f t="shared" si="10"/>
        <v>189.5</v>
      </c>
      <c r="N160" s="456">
        <v>0</v>
      </c>
      <c r="O160" s="456">
        <v>0</v>
      </c>
      <c r="P160" s="456">
        <v>0</v>
      </c>
      <c r="Q160" s="458">
        <v>0</v>
      </c>
      <c r="R160" s="458">
        <v>0</v>
      </c>
      <c r="S160" s="456">
        <f>Q160-R160</f>
        <v>0</v>
      </c>
      <c r="T160" s="456">
        <v>0</v>
      </c>
      <c r="U160" s="456">
        <v>0</v>
      </c>
      <c r="V160" s="456">
        <v>0</v>
      </c>
      <c r="W160" s="472"/>
      <c r="X160" s="456">
        <v>0</v>
      </c>
      <c r="Y160" s="459">
        <v>0</v>
      </c>
      <c r="Z160" s="459">
        <v>0</v>
      </c>
      <c r="AA160" s="473"/>
      <c r="AB160" s="460">
        <f t="shared" si="11"/>
        <v>1145.19</v>
      </c>
    </row>
    <row r="161" spans="1:28" ht="35.1" customHeight="1">
      <c r="A161" s="454" t="s">
        <v>402</v>
      </c>
      <c r="B161" s="494" t="s">
        <v>403</v>
      </c>
      <c r="C161" s="617" t="s">
        <v>577</v>
      </c>
      <c r="D161" s="495" t="s">
        <v>574</v>
      </c>
      <c r="E161" s="496">
        <v>2</v>
      </c>
      <c r="F161" s="497">
        <v>322205</v>
      </c>
      <c r="G161" s="455" t="s">
        <v>1644</v>
      </c>
      <c r="H161" s="456">
        <v>0</v>
      </c>
      <c r="I161" s="498">
        <v>171.54</v>
      </c>
      <c r="J161" s="456">
        <v>0</v>
      </c>
      <c r="K161" s="499">
        <v>190.5</v>
      </c>
      <c r="L161" s="499">
        <v>1</v>
      </c>
      <c r="M161" s="457">
        <f t="shared" si="10"/>
        <v>189.5</v>
      </c>
      <c r="N161" s="456">
        <v>0</v>
      </c>
      <c r="O161" s="456">
        <v>0</v>
      </c>
      <c r="P161" s="456">
        <v>0</v>
      </c>
      <c r="Q161" s="458">
        <v>131.19999999999999</v>
      </c>
      <c r="R161" s="456">
        <v>84.72</v>
      </c>
      <c r="S161" s="456">
        <f t="shared" si="12"/>
        <v>46.47999999999999</v>
      </c>
      <c r="T161" s="456">
        <v>0</v>
      </c>
      <c r="U161" s="456">
        <v>0</v>
      </c>
      <c r="V161" s="456">
        <v>0</v>
      </c>
      <c r="W161" s="472"/>
      <c r="X161" s="456">
        <v>0</v>
      </c>
      <c r="Y161" s="459">
        <v>0</v>
      </c>
      <c r="Z161" s="459">
        <v>0</v>
      </c>
      <c r="AA161" s="473"/>
      <c r="AB161" s="460">
        <f t="shared" si="11"/>
        <v>407.52</v>
      </c>
    </row>
    <row r="162" spans="1:28" ht="35.1" customHeight="1">
      <c r="A162" s="454" t="s">
        <v>402</v>
      </c>
      <c r="B162" s="494" t="s">
        <v>403</v>
      </c>
      <c r="C162" s="617" t="s">
        <v>575</v>
      </c>
      <c r="D162" s="495" t="s">
        <v>576</v>
      </c>
      <c r="E162" s="501" t="s">
        <v>419</v>
      </c>
      <c r="F162" s="455" t="s">
        <v>466</v>
      </c>
      <c r="G162" s="455" t="s">
        <v>1644</v>
      </c>
      <c r="H162" s="456">
        <v>0</v>
      </c>
      <c r="I162" s="498">
        <v>13.26</v>
      </c>
      <c r="J162" s="456">
        <v>0</v>
      </c>
      <c r="K162" s="499">
        <v>190.5</v>
      </c>
      <c r="L162" s="499">
        <v>1</v>
      </c>
      <c r="M162" s="457">
        <f t="shared" si="10"/>
        <v>189.5</v>
      </c>
      <c r="N162" s="456">
        <v>0</v>
      </c>
      <c r="O162" s="456">
        <v>0</v>
      </c>
      <c r="P162" s="456">
        <v>0</v>
      </c>
      <c r="Q162" s="458">
        <v>328</v>
      </c>
      <c r="R162" s="456">
        <v>39.799999999999997</v>
      </c>
      <c r="S162" s="456">
        <f t="shared" si="12"/>
        <v>288.2</v>
      </c>
      <c r="T162" s="456">
        <v>0</v>
      </c>
      <c r="U162" s="456">
        <v>0</v>
      </c>
      <c r="V162" s="456">
        <v>0</v>
      </c>
      <c r="W162" s="472"/>
      <c r="X162" s="456">
        <v>0</v>
      </c>
      <c r="Y162" s="459">
        <v>0</v>
      </c>
      <c r="Z162" s="459">
        <v>0</v>
      </c>
      <c r="AA162" s="473"/>
      <c r="AB162" s="460">
        <f t="shared" si="11"/>
        <v>490.96</v>
      </c>
    </row>
    <row r="163" spans="1:28" ht="35.1" customHeight="1">
      <c r="A163" s="454" t="s">
        <v>402</v>
      </c>
      <c r="B163" s="494" t="s">
        <v>403</v>
      </c>
      <c r="C163" s="617" t="s">
        <v>579</v>
      </c>
      <c r="D163" s="495" t="s">
        <v>578</v>
      </c>
      <c r="E163" s="496">
        <v>2</v>
      </c>
      <c r="F163" s="524">
        <v>223505</v>
      </c>
      <c r="G163" s="455" t="s">
        <v>1644</v>
      </c>
      <c r="H163" s="456">
        <v>0</v>
      </c>
      <c r="I163" s="498">
        <v>214.13</v>
      </c>
      <c r="J163" s="456">
        <v>0</v>
      </c>
      <c r="K163" s="499">
        <v>0</v>
      </c>
      <c r="L163" s="499">
        <v>0</v>
      </c>
      <c r="M163" s="457">
        <f t="shared" si="10"/>
        <v>0</v>
      </c>
      <c r="N163" s="456">
        <v>0</v>
      </c>
      <c r="O163" s="456">
        <v>0</v>
      </c>
      <c r="P163" s="456">
        <v>0</v>
      </c>
      <c r="Q163" s="458">
        <v>0</v>
      </c>
      <c r="R163" s="458">
        <v>0</v>
      </c>
      <c r="S163" s="456">
        <f t="shared" si="12"/>
        <v>0</v>
      </c>
      <c r="T163" s="456">
        <v>0</v>
      </c>
      <c r="U163" s="456">
        <v>0</v>
      </c>
      <c r="V163" s="456">
        <v>0</v>
      </c>
      <c r="W163" s="472"/>
      <c r="X163" s="456">
        <v>0</v>
      </c>
      <c r="Y163" s="459">
        <v>0</v>
      </c>
      <c r="Z163" s="459">
        <v>0</v>
      </c>
      <c r="AA163" s="473"/>
      <c r="AB163" s="460">
        <f t="shared" si="11"/>
        <v>214.13</v>
      </c>
    </row>
    <row r="164" spans="1:28" ht="35.1" customHeight="1">
      <c r="A164" s="454" t="s">
        <v>402</v>
      </c>
      <c r="B164" s="494" t="s">
        <v>403</v>
      </c>
      <c r="C164" s="617" t="s">
        <v>581</v>
      </c>
      <c r="D164" s="495" t="s">
        <v>580</v>
      </c>
      <c r="E164" s="496">
        <v>2</v>
      </c>
      <c r="F164" s="525">
        <v>223405</v>
      </c>
      <c r="G164" s="455" t="s">
        <v>1644</v>
      </c>
      <c r="H164" s="456">
        <v>0</v>
      </c>
      <c r="I164" s="498">
        <v>544.97</v>
      </c>
      <c r="J164" s="456">
        <v>0</v>
      </c>
      <c r="K164" s="499">
        <v>190.5</v>
      </c>
      <c r="L164" s="499">
        <v>1</v>
      </c>
      <c r="M164" s="457">
        <f t="shared" si="10"/>
        <v>189.5</v>
      </c>
      <c r="N164" s="456">
        <v>0</v>
      </c>
      <c r="O164" s="456">
        <v>0</v>
      </c>
      <c r="P164" s="456">
        <v>0</v>
      </c>
      <c r="Q164" s="458">
        <v>0</v>
      </c>
      <c r="R164" s="458">
        <v>0</v>
      </c>
      <c r="S164" s="456">
        <f t="shared" si="12"/>
        <v>0</v>
      </c>
      <c r="T164" s="456">
        <v>0</v>
      </c>
      <c r="U164" s="456">
        <v>0</v>
      </c>
      <c r="V164" s="456">
        <v>0</v>
      </c>
      <c r="W164" s="472"/>
      <c r="X164" s="456">
        <v>0</v>
      </c>
      <c r="Y164" s="459">
        <v>0</v>
      </c>
      <c r="Z164" s="459">
        <v>0</v>
      </c>
      <c r="AA164" s="473"/>
      <c r="AB164" s="460">
        <f t="shared" si="11"/>
        <v>734.47</v>
      </c>
    </row>
    <row r="165" spans="1:28" ht="35.1" customHeight="1">
      <c r="A165" s="454" t="s">
        <v>402</v>
      </c>
      <c r="B165" s="494" t="s">
        <v>403</v>
      </c>
      <c r="C165" s="617" t="s">
        <v>1341</v>
      </c>
      <c r="D165" s="495" t="s">
        <v>582</v>
      </c>
      <c r="E165" s="496">
        <v>2</v>
      </c>
      <c r="F165" s="454">
        <v>322205</v>
      </c>
      <c r="G165" s="455" t="s">
        <v>1644</v>
      </c>
      <c r="H165" s="526">
        <v>0</v>
      </c>
      <c r="I165" s="498">
        <v>174.25</v>
      </c>
      <c r="J165" s="456">
        <v>0</v>
      </c>
      <c r="K165" s="499">
        <v>190.5</v>
      </c>
      <c r="L165" s="499">
        <v>1</v>
      </c>
      <c r="M165" s="457">
        <f t="shared" si="10"/>
        <v>189.5</v>
      </c>
      <c r="N165" s="456">
        <v>0</v>
      </c>
      <c r="O165" s="456">
        <v>0</v>
      </c>
      <c r="P165" s="456">
        <v>0</v>
      </c>
      <c r="Q165" s="458">
        <v>131.19999999999999</v>
      </c>
      <c r="R165" s="456">
        <v>79.069999999999993</v>
      </c>
      <c r="S165" s="456">
        <f t="shared" si="12"/>
        <v>52.129999999999995</v>
      </c>
      <c r="T165" s="456">
        <v>0</v>
      </c>
      <c r="U165" s="456">
        <v>0</v>
      </c>
      <c r="V165" s="456">
        <v>0</v>
      </c>
      <c r="W165" s="472"/>
      <c r="X165" s="456">
        <v>0</v>
      </c>
      <c r="Y165" s="459">
        <v>0</v>
      </c>
      <c r="Z165" s="459">
        <v>0</v>
      </c>
      <c r="AA165" s="473"/>
      <c r="AB165" s="460">
        <f t="shared" si="11"/>
        <v>415.88</v>
      </c>
    </row>
    <row r="166" spans="1:28" ht="35.1" customHeight="1">
      <c r="A166" s="527"/>
      <c r="B166" s="528"/>
      <c r="C166" s="529"/>
      <c r="D166" s="530"/>
      <c r="E166" s="531"/>
      <c r="F166" s="531"/>
      <c r="G166" s="532"/>
      <c r="H166" s="531"/>
      <c r="I166" s="636"/>
      <c r="J166" s="531"/>
      <c r="K166" s="810"/>
      <c r="L166" s="534"/>
      <c r="M166" s="535"/>
      <c r="N166" s="531"/>
      <c r="O166" s="536"/>
      <c r="P166" s="536"/>
      <c r="Q166" s="637"/>
      <c r="R166" s="638"/>
      <c r="S166" s="537"/>
      <c r="T166" s="538"/>
      <c r="U166" s="538"/>
      <c r="V166" s="538"/>
      <c r="W166" s="538"/>
      <c r="X166" s="538"/>
      <c r="Y166" s="538"/>
      <c r="Z166" s="538"/>
      <c r="AA166" s="538"/>
      <c r="AB166" s="539"/>
    </row>
    <row r="167" spans="1:28" ht="35.1" customHeight="1">
      <c r="A167" s="527"/>
      <c r="B167" s="528"/>
      <c r="C167" s="529"/>
      <c r="D167" s="530"/>
      <c r="E167" s="531"/>
      <c r="F167" s="531"/>
      <c r="G167" s="532"/>
      <c r="H167" s="531"/>
      <c r="I167" s="639"/>
      <c r="J167" s="531"/>
      <c r="K167" s="810"/>
      <c r="L167" s="540"/>
      <c r="M167" s="531"/>
      <c r="N167" s="531"/>
      <c r="O167" s="531"/>
      <c r="P167" s="531"/>
      <c r="Q167" s="640"/>
      <c r="R167" s="641"/>
      <c r="S167" s="537"/>
      <c r="T167" s="538"/>
      <c r="U167" s="538"/>
      <c r="V167" s="538"/>
      <c r="W167" s="538"/>
      <c r="X167" s="538"/>
      <c r="Y167" s="538"/>
      <c r="Z167" s="538"/>
      <c r="AA167" s="538"/>
      <c r="AB167" s="539"/>
    </row>
    <row r="168" spans="1:28" ht="35.1" customHeight="1"/>
    <row r="169" spans="1:28" ht="35.1" customHeight="1"/>
    <row r="170" spans="1:28" ht="35.1" customHeight="1"/>
    <row r="171" spans="1:28" ht="35.1" customHeight="1"/>
    <row r="172" spans="1:28" ht="35.1" customHeight="1"/>
    <row r="173" spans="1:28" ht="35.1" customHeight="1"/>
    <row r="174" spans="1:28" ht="35.1" customHeight="1"/>
    <row r="175" spans="1:28" ht="35.1" customHeight="1"/>
    <row r="176" spans="1:28" ht="35.1" customHeight="1"/>
    <row r="177" ht="35.1" customHeight="1"/>
    <row r="178" ht="35.1" customHeight="1"/>
    <row r="179" ht="35.1" customHeight="1"/>
    <row r="180" ht="35.1" customHeight="1"/>
    <row r="181" ht="35.1" customHeight="1"/>
    <row r="182" ht="35.1" customHeight="1"/>
    <row r="183" ht="35.1" customHeight="1"/>
    <row r="184" ht="35.1" customHeight="1"/>
    <row r="185" ht="35.1" customHeight="1"/>
    <row r="186" ht="35.1" customHeight="1"/>
    <row r="187" ht="35.1" customHeight="1"/>
    <row r="188" ht="35.1" customHeight="1"/>
    <row r="189" ht="35.1" customHeight="1"/>
    <row r="190" ht="35.1" customHeight="1"/>
    <row r="191" ht="35.1" customHeight="1"/>
    <row r="192" ht="35.1" customHeight="1"/>
    <row r="193" ht="35.1" customHeight="1"/>
    <row r="194" ht="35.1" customHeight="1"/>
    <row r="195" ht="35.1" customHeight="1"/>
    <row r="196" ht="35.1" customHeight="1"/>
    <row r="197" ht="35.1" customHeight="1"/>
    <row r="198" ht="35.1" customHeight="1"/>
    <row r="199" ht="35.1" customHeight="1"/>
    <row r="200" ht="35.1" customHeight="1"/>
    <row r="201" ht="35.1" customHeight="1"/>
    <row r="202" ht="35.1" customHeight="1"/>
    <row r="203" ht="35.1" customHeight="1"/>
    <row r="204" ht="35.1" customHeight="1"/>
    <row r="205" ht="35.1" customHeight="1"/>
    <row r="206" ht="35.1" customHeight="1"/>
    <row r="207" ht="35.1" customHeight="1"/>
    <row r="208" ht="35.1" customHeight="1"/>
    <row r="209" ht="35.1" customHeight="1"/>
    <row r="210" ht="35.1" customHeight="1"/>
    <row r="211" ht="35.1" customHeight="1"/>
    <row r="212" ht="35.1" customHeight="1"/>
    <row r="213" ht="35.1" customHeight="1"/>
    <row r="214" ht="35.1" customHeight="1"/>
    <row r="215" ht="35.1" customHeight="1"/>
    <row r="216" ht="35.1" customHeight="1"/>
    <row r="217" ht="35.1" customHeight="1"/>
    <row r="218" ht="35.1" customHeight="1"/>
    <row r="219" ht="35.1" customHeight="1"/>
    <row r="220" ht="35.1" customHeight="1"/>
    <row r="221" ht="35.1" customHeight="1"/>
    <row r="222" ht="35.1" customHeight="1"/>
    <row r="223" ht="35.1" customHeight="1"/>
    <row r="224" ht="35.1" customHeight="1"/>
    <row r="225" ht="35.1" customHeight="1"/>
    <row r="226" ht="35.1" customHeight="1"/>
    <row r="227" ht="35.1" customHeight="1"/>
    <row r="228" ht="35.1" customHeight="1"/>
    <row r="229" ht="35.1" customHeight="1"/>
    <row r="230" ht="35.1" customHeight="1"/>
    <row r="231" ht="35.1" customHeight="1"/>
    <row r="232" ht="35.1" customHeight="1"/>
    <row r="233" ht="35.1" customHeight="1"/>
    <row r="234" ht="35.1" customHeight="1"/>
    <row r="235" ht="35.1" customHeight="1"/>
    <row r="236" ht="35.1" customHeight="1"/>
    <row r="237" ht="35.1" customHeight="1"/>
    <row r="238" ht="35.1" customHeight="1"/>
    <row r="239" ht="35.1" customHeight="1"/>
    <row r="240" ht="35.1" customHeight="1"/>
    <row r="241" ht="35.1" customHeight="1"/>
    <row r="242" ht="35.1" customHeight="1"/>
    <row r="243" ht="35.1" customHeight="1"/>
    <row r="244" ht="35.1" customHeight="1"/>
    <row r="245" ht="35.1" customHeight="1"/>
    <row r="246" ht="35.1" customHeight="1"/>
    <row r="247" ht="35.1" customHeight="1"/>
    <row r="248" ht="35.1" customHeight="1"/>
    <row r="249" ht="35.1" customHeight="1"/>
    <row r="250" ht="35.1" customHeight="1"/>
    <row r="251" ht="35.1" customHeight="1"/>
    <row r="252" ht="35.1" customHeight="1"/>
    <row r="253" ht="35.1" customHeight="1"/>
    <row r="254" ht="35.1" customHeight="1"/>
    <row r="255" ht="35.1" customHeight="1"/>
    <row r="256" ht="35.1" customHeight="1"/>
    <row r="257" ht="35.1" customHeight="1"/>
    <row r="258" ht="35.1" customHeight="1"/>
    <row r="259" ht="35.1" customHeight="1"/>
    <row r="260" ht="35.1" customHeight="1"/>
    <row r="261" ht="35.1" customHeight="1"/>
    <row r="262" ht="35.1" customHeight="1"/>
    <row r="263" ht="35.1" customHeight="1"/>
    <row r="264" ht="35.1" customHeight="1"/>
    <row r="265" ht="35.1" customHeight="1"/>
    <row r="266" ht="35.1" customHeight="1"/>
    <row r="267" ht="35.1" customHeight="1"/>
    <row r="268" ht="35.1" customHeight="1"/>
    <row r="269" ht="35.1" customHeight="1"/>
    <row r="270" ht="35.1" customHeight="1"/>
    <row r="271" ht="35.1" customHeight="1"/>
    <row r="272" ht="35.1" customHeight="1"/>
    <row r="273" ht="35.1" customHeight="1"/>
    <row r="274" ht="35.1" customHeight="1"/>
    <row r="275" ht="35.1" customHeight="1"/>
    <row r="276" ht="35.1" customHeight="1"/>
    <row r="277" ht="35.1" customHeight="1"/>
    <row r="278" ht="35.1" customHeight="1"/>
    <row r="279" ht="35.1" customHeight="1"/>
    <row r="280" ht="35.1" customHeight="1"/>
    <row r="281" ht="35.1" customHeight="1"/>
    <row r="282" ht="35.1" customHeight="1"/>
    <row r="283" ht="35.1" customHeight="1"/>
    <row r="284" ht="35.1" customHeight="1"/>
    <row r="285" ht="35.1" customHeight="1"/>
    <row r="286" ht="35.1" customHeight="1"/>
    <row r="287" ht="35.1" customHeight="1"/>
    <row r="288" ht="35.1" customHeight="1"/>
    <row r="289" ht="35.1" customHeight="1"/>
    <row r="290" ht="35.1" customHeight="1"/>
    <row r="291" ht="35.1" customHeight="1"/>
    <row r="292" ht="35.1" customHeight="1"/>
    <row r="293" ht="35.1" customHeight="1"/>
    <row r="294" ht="35.1" customHeight="1"/>
    <row r="295" ht="35.1" customHeight="1"/>
    <row r="296" ht="35.1" customHeight="1"/>
    <row r="297" ht="35.1" customHeight="1"/>
    <row r="298" ht="35.1" customHeight="1"/>
    <row r="299" ht="35.1" customHeight="1"/>
    <row r="300" ht="35.1" customHeight="1"/>
    <row r="301" ht="35.1" customHeight="1"/>
    <row r="302" ht="35.1" customHeight="1"/>
    <row r="303" ht="35.1" customHeight="1"/>
    <row r="304" ht="35.1" customHeight="1"/>
    <row r="305" ht="35.1" customHeight="1"/>
    <row r="306" ht="35.1" customHeight="1"/>
    <row r="307" ht="35.1" customHeight="1"/>
    <row r="308" ht="35.1" customHeight="1"/>
    <row r="309" ht="35.1" customHeight="1"/>
    <row r="310" ht="35.1" customHeight="1"/>
    <row r="311" ht="35.1" customHeight="1"/>
    <row r="312" ht="35.1" customHeight="1"/>
    <row r="313" ht="35.1" customHeight="1"/>
    <row r="314" ht="35.1" customHeight="1"/>
    <row r="315" ht="35.1" customHeight="1"/>
    <row r="316" ht="35.1" customHeight="1"/>
    <row r="317" ht="35.1" customHeight="1"/>
    <row r="318" ht="35.1" customHeight="1"/>
    <row r="319" ht="35.1" customHeight="1"/>
    <row r="320" ht="35.1" customHeight="1"/>
    <row r="321" ht="35.1" customHeight="1"/>
    <row r="322" ht="35.1" customHeight="1"/>
    <row r="323" ht="35.1" customHeight="1"/>
    <row r="324" ht="35.1" customHeight="1"/>
    <row r="325" ht="35.1" customHeight="1"/>
    <row r="326" ht="35.1" customHeight="1"/>
    <row r="327" ht="35.1" customHeight="1"/>
    <row r="328" ht="35.1" customHeight="1"/>
    <row r="329" ht="35.1" customHeight="1"/>
    <row r="330" ht="35.1" customHeight="1"/>
    <row r="331" ht="35.1" customHeight="1"/>
    <row r="332" ht="35.1" customHeight="1"/>
    <row r="333" ht="35.1" customHeight="1"/>
    <row r="334" ht="35.1" customHeight="1"/>
    <row r="335" ht="35.1" customHeight="1"/>
    <row r="336" ht="35.1" customHeight="1"/>
    <row r="337" ht="35.1" customHeight="1"/>
    <row r="338" ht="35.1" customHeight="1"/>
    <row r="339" ht="35.1" customHeight="1"/>
    <row r="340" ht="35.1" customHeight="1"/>
    <row r="341" ht="35.1" customHeight="1"/>
    <row r="342" ht="35.1" customHeight="1"/>
    <row r="343" ht="35.1" customHeight="1"/>
    <row r="344" ht="35.1" customHeight="1"/>
    <row r="345" ht="35.1" customHeight="1"/>
    <row r="346" ht="35.1" customHeight="1"/>
    <row r="347" ht="35.1" customHeight="1"/>
    <row r="348" ht="35.1" customHeight="1"/>
    <row r="349" ht="35.1" customHeight="1"/>
    <row r="350" ht="35.1" customHeight="1"/>
    <row r="351" ht="35.1" customHeight="1"/>
    <row r="352" ht="35.1" customHeight="1"/>
    <row r="353" ht="35.1" customHeight="1"/>
    <row r="354" ht="35.1" customHeight="1"/>
    <row r="355" ht="35.1" customHeight="1"/>
    <row r="356" ht="35.1" customHeight="1"/>
    <row r="357" ht="35.1" customHeight="1"/>
    <row r="358" ht="35.1" customHeight="1"/>
    <row r="359" ht="35.1" customHeight="1"/>
    <row r="360" ht="35.1" customHeight="1"/>
    <row r="361" ht="35.1" customHeight="1"/>
    <row r="362" ht="35.1" customHeight="1"/>
    <row r="363" ht="35.1" customHeight="1"/>
    <row r="364" ht="35.1" customHeight="1"/>
    <row r="365" ht="35.1" customHeight="1"/>
    <row r="366" ht="35.1" customHeight="1"/>
    <row r="367" ht="35.1" customHeight="1"/>
    <row r="368" ht="35.1" customHeight="1"/>
    <row r="369" ht="35.1" customHeight="1"/>
    <row r="370" ht="35.1" customHeight="1"/>
    <row r="371" ht="35.1" customHeight="1"/>
    <row r="372" ht="35.1" customHeight="1"/>
    <row r="373" ht="35.1" customHeight="1"/>
    <row r="374" ht="35.1" customHeight="1"/>
    <row r="375" ht="35.1" customHeight="1"/>
    <row r="376" ht="35.1" customHeight="1"/>
    <row r="377" ht="35.1" customHeight="1"/>
    <row r="378" ht="35.1" customHeight="1"/>
    <row r="379" ht="35.1" customHeight="1"/>
    <row r="380" ht="35.1" customHeight="1"/>
    <row r="381" ht="35.1" customHeight="1"/>
    <row r="382" ht="35.1" customHeight="1"/>
    <row r="383" ht="35.1" customHeight="1"/>
    <row r="384" ht="35.1" customHeight="1"/>
    <row r="385" ht="35.1" customHeight="1"/>
    <row r="386" ht="35.1" customHeight="1"/>
    <row r="387" ht="35.1" customHeight="1"/>
    <row r="388" ht="35.1" customHeight="1"/>
    <row r="389" ht="35.1" customHeight="1"/>
    <row r="390" ht="35.1" customHeight="1"/>
    <row r="391" ht="35.1" customHeight="1"/>
    <row r="392" ht="35.1" customHeight="1"/>
    <row r="393" ht="35.1" customHeight="1"/>
    <row r="394" ht="35.1" customHeight="1"/>
    <row r="395" ht="35.1" customHeight="1"/>
    <row r="396" ht="35.1" customHeight="1"/>
    <row r="397" ht="35.1" customHeight="1"/>
    <row r="398" ht="35.1" customHeight="1"/>
    <row r="399" ht="35.1" customHeight="1"/>
    <row r="400" ht="35.1" customHeight="1"/>
    <row r="401" ht="35.1" customHeight="1"/>
    <row r="402" ht="35.1" customHeight="1"/>
    <row r="403" ht="35.1" customHeight="1"/>
    <row r="404" ht="35.1" customHeight="1"/>
    <row r="405" ht="35.1" customHeight="1"/>
    <row r="406" ht="35.1" customHeight="1"/>
    <row r="407" ht="35.1" customHeight="1"/>
    <row r="408" ht="35.1" customHeight="1"/>
    <row r="409" ht="35.1" customHeight="1"/>
    <row r="410" ht="35.1" customHeight="1"/>
    <row r="411" ht="35.1" customHeight="1"/>
    <row r="412" ht="35.1" customHeight="1"/>
    <row r="413" ht="35.1" customHeight="1"/>
    <row r="414" ht="35.1" customHeight="1"/>
    <row r="415" ht="35.1" customHeight="1"/>
    <row r="416" ht="35.1" customHeight="1"/>
    <row r="417" ht="35.1" customHeight="1"/>
    <row r="418" ht="35.1" customHeight="1"/>
    <row r="419" ht="35.1" customHeight="1"/>
    <row r="420" ht="35.1" customHeight="1"/>
    <row r="421" ht="35.1" customHeight="1"/>
    <row r="422" ht="35.1" customHeight="1"/>
    <row r="423" ht="35.1" customHeight="1"/>
    <row r="424" ht="35.1" customHeight="1"/>
    <row r="425" ht="35.1" customHeight="1"/>
    <row r="426" ht="35.1" customHeight="1"/>
    <row r="427" ht="35.1" customHeight="1"/>
    <row r="428" ht="35.1" customHeight="1"/>
    <row r="429" ht="35.1" customHeight="1"/>
    <row r="430" ht="35.1" customHeight="1"/>
    <row r="431" ht="35.1" customHeight="1"/>
    <row r="432" ht="35.1" customHeight="1"/>
    <row r="433" ht="35.1" customHeight="1"/>
    <row r="434" ht="35.1" customHeight="1"/>
    <row r="435" ht="35.1" customHeight="1"/>
    <row r="436" ht="35.1" customHeight="1"/>
    <row r="437" ht="35.1" customHeight="1"/>
    <row r="438" ht="35.1" customHeight="1"/>
    <row r="439" ht="35.1" customHeight="1"/>
    <row r="440" ht="35.1" customHeight="1"/>
    <row r="441" ht="35.1" customHeight="1"/>
    <row r="442" ht="35.1" customHeight="1"/>
    <row r="443" ht="35.1" customHeight="1"/>
    <row r="444" ht="35.1" customHeight="1"/>
    <row r="445" ht="35.1" customHeight="1"/>
    <row r="446" ht="35.1" customHeight="1"/>
    <row r="447" ht="35.1" customHeight="1"/>
    <row r="448" ht="35.1" customHeight="1"/>
    <row r="449" ht="35.1" customHeight="1"/>
    <row r="450" ht="35.1" customHeight="1"/>
    <row r="451" ht="35.1" customHeight="1"/>
    <row r="452" ht="35.1" customHeight="1"/>
    <row r="453" ht="35.1" customHeight="1"/>
    <row r="454" ht="35.1" customHeight="1"/>
    <row r="455" ht="35.1" customHeight="1"/>
    <row r="456" ht="35.1" customHeight="1"/>
    <row r="457" ht="35.1" customHeight="1"/>
    <row r="458" ht="35.1" customHeight="1"/>
    <row r="459" ht="35.1" customHeight="1"/>
    <row r="460" ht="35.1" customHeight="1"/>
    <row r="461" ht="35.1" customHeight="1"/>
    <row r="462" ht="35.1" customHeight="1"/>
    <row r="463" ht="35.1" customHeight="1"/>
    <row r="464" ht="35.1" customHeight="1"/>
    <row r="465" ht="35.1" customHeight="1"/>
    <row r="466" ht="35.1" customHeight="1"/>
    <row r="467" ht="35.1" customHeight="1"/>
    <row r="468" ht="35.1" customHeight="1"/>
    <row r="469" ht="35.1" customHeight="1"/>
    <row r="470" ht="35.1" customHeight="1"/>
    <row r="471" ht="35.1" customHeight="1"/>
    <row r="472" ht="35.1" customHeight="1"/>
    <row r="473" ht="35.1" customHeight="1"/>
    <row r="474" ht="35.1" customHeight="1"/>
    <row r="475" ht="35.1" customHeight="1"/>
    <row r="476" ht="35.1" customHeight="1"/>
    <row r="477" ht="35.1" customHeight="1"/>
    <row r="478" ht="35.1" customHeight="1"/>
    <row r="479" ht="35.1" customHeight="1"/>
    <row r="480" ht="35.1" customHeight="1"/>
    <row r="481" ht="35.1" customHeight="1"/>
    <row r="482" ht="35.1" customHeight="1"/>
    <row r="483" ht="35.1" customHeight="1"/>
    <row r="484" ht="35.1" customHeight="1"/>
    <row r="485" ht="35.1" customHeight="1"/>
    <row r="486" ht="35.1" customHeight="1"/>
    <row r="487" ht="35.1" customHeight="1"/>
    <row r="488" ht="35.1" customHeight="1"/>
    <row r="489" ht="35.1" customHeight="1"/>
    <row r="490" ht="35.1" customHeight="1"/>
    <row r="491" ht="35.1" customHeight="1"/>
    <row r="492" ht="35.1" customHeight="1"/>
    <row r="493" ht="35.1" customHeight="1"/>
    <row r="494" ht="35.1" customHeight="1"/>
    <row r="495" ht="35.1" customHeight="1"/>
    <row r="496" ht="35.1" customHeight="1"/>
    <row r="497" ht="35.1" customHeight="1"/>
    <row r="498" ht="35.1" customHeight="1"/>
    <row r="499" ht="35.1" customHeight="1"/>
    <row r="500" ht="35.1" customHeight="1"/>
    <row r="501" ht="35.1" customHeight="1"/>
    <row r="502" ht="35.1" customHeight="1"/>
    <row r="503" ht="35.1" customHeight="1"/>
    <row r="504" ht="35.1" customHeight="1"/>
    <row r="505" ht="35.1" customHeight="1"/>
    <row r="506" ht="35.1" customHeight="1"/>
    <row r="507" ht="35.1" customHeight="1"/>
    <row r="508" ht="35.1" customHeight="1"/>
    <row r="509" ht="35.1" customHeight="1"/>
    <row r="510" ht="35.1" customHeight="1"/>
    <row r="511" ht="35.1" customHeight="1"/>
    <row r="512" ht="35.1" customHeight="1"/>
    <row r="513" ht="35.1" customHeight="1"/>
    <row r="514" ht="35.1" customHeight="1"/>
    <row r="515" ht="35.1" customHeight="1"/>
    <row r="516" ht="35.1" customHeight="1"/>
    <row r="517" ht="35.1" customHeight="1"/>
    <row r="518" ht="35.1" customHeight="1"/>
    <row r="519" ht="35.1" customHeight="1"/>
    <row r="520" ht="35.1" customHeight="1"/>
    <row r="521" ht="35.1" customHeight="1"/>
    <row r="522" ht="35.1" customHeight="1"/>
    <row r="523" ht="35.1" customHeight="1"/>
    <row r="524" ht="35.1" customHeight="1"/>
    <row r="525" ht="35.1" customHeight="1"/>
    <row r="526" ht="35.1" customHeight="1"/>
    <row r="527" ht="35.1" customHeight="1"/>
    <row r="528" ht="35.1" customHeight="1"/>
    <row r="529" ht="35.1" customHeight="1"/>
    <row r="530" ht="35.1" customHeight="1"/>
    <row r="531" ht="35.1" customHeight="1"/>
    <row r="532" ht="35.1" customHeight="1"/>
    <row r="533" ht="35.1" customHeight="1"/>
    <row r="534" ht="35.1" customHeight="1"/>
    <row r="535" ht="35.1" customHeight="1"/>
    <row r="536" ht="35.1" customHeight="1"/>
    <row r="537" ht="35.1" customHeight="1"/>
    <row r="538" ht="35.1" customHeight="1"/>
    <row r="539" ht="35.1" customHeight="1"/>
    <row r="540" ht="35.1" customHeight="1"/>
    <row r="541" ht="35.1" customHeight="1"/>
    <row r="542" ht="35.1" customHeight="1"/>
    <row r="543" ht="35.1" customHeight="1"/>
    <row r="544" ht="35.1" customHeight="1"/>
    <row r="545" ht="35.1" customHeight="1"/>
    <row r="546" ht="35.1" customHeight="1"/>
    <row r="547" ht="35.1" customHeight="1"/>
    <row r="548" ht="35.1" customHeight="1"/>
    <row r="549" ht="35.1" customHeight="1"/>
    <row r="550" ht="35.1" customHeight="1"/>
    <row r="551" ht="35.1" customHeight="1"/>
    <row r="552" ht="35.1" customHeight="1"/>
    <row r="553" ht="35.1" customHeight="1"/>
    <row r="554" ht="35.1" customHeight="1"/>
    <row r="555" ht="35.1" customHeight="1"/>
    <row r="556" ht="35.1" customHeight="1"/>
    <row r="557" ht="35.1" customHeight="1"/>
    <row r="558" ht="35.1" customHeight="1"/>
    <row r="559" ht="35.1" customHeight="1"/>
    <row r="560" ht="35.1" customHeight="1"/>
    <row r="561" ht="35.1" customHeight="1"/>
    <row r="562" ht="35.1" customHeight="1"/>
    <row r="563" ht="35.1" customHeight="1"/>
    <row r="564" ht="35.1" customHeight="1"/>
    <row r="565" ht="35.1" customHeight="1"/>
    <row r="566" ht="35.1" customHeight="1"/>
    <row r="567" ht="35.1" customHeight="1"/>
    <row r="568" ht="35.1" customHeight="1"/>
    <row r="569" ht="35.1" customHeight="1"/>
    <row r="570" ht="35.1" customHeight="1"/>
    <row r="571" ht="35.1" customHeight="1"/>
    <row r="572" ht="35.1" customHeight="1"/>
    <row r="573" ht="35.1" customHeight="1"/>
    <row r="574" ht="35.1" customHeight="1"/>
    <row r="575" ht="35.1" customHeight="1"/>
    <row r="576" ht="35.1" customHeight="1"/>
    <row r="577" ht="35.1" customHeight="1"/>
    <row r="578" ht="35.1" customHeight="1"/>
    <row r="579" ht="35.1" customHeight="1"/>
    <row r="580" ht="35.1" customHeight="1"/>
    <row r="581" ht="35.1" customHeight="1"/>
    <row r="582" ht="35.1" customHeight="1"/>
    <row r="583" ht="35.1" customHeight="1"/>
    <row r="584" ht="35.1" customHeight="1"/>
    <row r="585" ht="35.1" customHeight="1"/>
    <row r="586" ht="35.1" customHeight="1"/>
    <row r="587" ht="35.1" customHeight="1"/>
    <row r="588" ht="35.1" customHeight="1"/>
    <row r="589" ht="35.1" customHeight="1"/>
    <row r="590" ht="35.1" customHeight="1"/>
    <row r="591" ht="35.1" customHeight="1"/>
    <row r="592" ht="35.1" customHeight="1"/>
    <row r="593" ht="35.1" customHeight="1"/>
    <row r="594" ht="35.1" customHeight="1"/>
    <row r="595" ht="35.1" customHeight="1"/>
    <row r="596" ht="35.1" customHeight="1"/>
    <row r="597" ht="35.1" customHeight="1"/>
    <row r="598" ht="35.1" customHeight="1"/>
    <row r="599" ht="35.1" customHeight="1"/>
    <row r="600" ht="35.1" customHeight="1"/>
    <row r="601" ht="35.1" customHeight="1"/>
    <row r="602" ht="35.1" customHeight="1"/>
    <row r="603" ht="35.1" customHeight="1"/>
    <row r="604" ht="35.1" customHeight="1"/>
    <row r="605" ht="35.1" customHeight="1"/>
    <row r="606" ht="35.1" customHeight="1"/>
    <row r="607" ht="35.1" customHeight="1"/>
    <row r="608" ht="35.1" customHeight="1"/>
    <row r="609" ht="35.1" customHeight="1"/>
    <row r="610" ht="35.1" customHeight="1"/>
    <row r="611" ht="35.1" customHeight="1"/>
    <row r="612" ht="35.1" customHeight="1"/>
    <row r="613" ht="35.1" customHeight="1"/>
    <row r="614" ht="35.1" customHeight="1"/>
    <row r="615" ht="35.1" customHeight="1"/>
    <row r="616" ht="35.1" customHeight="1"/>
    <row r="617" ht="35.1" customHeight="1"/>
    <row r="618" ht="35.1" customHeight="1"/>
    <row r="619" ht="35.1" customHeight="1"/>
    <row r="620" ht="35.1" customHeight="1"/>
    <row r="621" ht="35.1" customHeight="1"/>
    <row r="622" ht="35.1" customHeight="1"/>
    <row r="623" ht="35.1" customHeight="1"/>
    <row r="624" ht="35.1" customHeight="1"/>
    <row r="625" ht="35.1" customHeight="1"/>
    <row r="626" ht="35.1" customHeight="1"/>
    <row r="627" ht="35.1" customHeight="1"/>
    <row r="628" ht="35.1" customHeight="1"/>
    <row r="629" ht="35.1" customHeight="1"/>
    <row r="630" ht="35.1" customHeight="1"/>
    <row r="631" ht="35.1" customHeight="1"/>
    <row r="632" ht="35.1" customHeight="1"/>
    <row r="633" ht="35.1" customHeight="1"/>
    <row r="634" ht="35.1" customHeight="1"/>
    <row r="635" ht="35.1" customHeight="1"/>
    <row r="636" ht="35.1" customHeight="1"/>
    <row r="637" ht="35.1" customHeight="1"/>
    <row r="638" ht="35.1" customHeight="1"/>
    <row r="639" ht="35.1" customHeight="1"/>
    <row r="640" ht="35.1" customHeight="1"/>
    <row r="641" ht="35.1" customHeight="1"/>
    <row r="642" ht="35.1" customHeight="1"/>
    <row r="643" ht="35.1" customHeight="1"/>
    <row r="644" ht="35.1" customHeight="1"/>
    <row r="645" ht="35.1" customHeight="1"/>
    <row r="646" ht="35.1" customHeight="1"/>
    <row r="647" ht="35.1" customHeight="1"/>
    <row r="648" ht="35.1" customHeight="1"/>
    <row r="649" ht="35.1" customHeight="1"/>
    <row r="650" ht="35.1" customHeight="1"/>
    <row r="651" ht="35.1" customHeight="1"/>
    <row r="652" ht="35.1" customHeight="1"/>
    <row r="653" ht="35.1" customHeight="1"/>
    <row r="654" ht="35.1" customHeight="1"/>
    <row r="655" ht="35.1" customHeight="1"/>
    <row r="656" ht="35.1" customHeight="1"/>
    <row r="657" ht="35.1" customHeight="1"/>
    <row r="658" ht="35.1" customHeight="1"/>
    <row r="659" ht="35.1" customHeight="1"/>
    <row r="660" ht="35.1" customHeight="1"/>
    <row r="661" ht="35.1" customHeight="1"/>
    <row r="662" ht="35.1" customHeight="1"/>
    <row r="663" ht="35.1" customHeight="1"/>
    <row r="664" ht="35.1" customHeight="1"/>
    <row r="665" ht="35.1" customHeight="1"/>
    <row r="666" ht="35.1" customHeight="1"/>
    <row r="667" ht="35.1" customHeight="1"/>
    <row r="668" ht="35.1" customHeight="1"/>
    <row r="669" ht="35.1" customHeight="1"/>
    <row r="670" ht="35.1" customHeight="1"/>
    <row r="671" ht="35.1" customHeight="1"/>
    <row r="672" ht="35.1" customHeight="1"/>
    <row r="673" ht="35.1" customHeight="1"/>
    <row r="674" ht="35.1" customHeight="1"/>
    <row r="675" ht="35.1" customHeight="1"/>
    <row r="676" ht="35.1" customHeight="1"/>
    <row r="677" ht="35.1" customHeight="1"/>
    <row r="678" ht="35.1" customHeight="1"/>
    <row r="679" ht="35.1" customHeight="1"/>
    <row r="680" ht="35.1" customHeight="1"/>
    <row r="681" ht="35.1" customHeight="1"/>
    <row r="682" ht="35.1" customHeight="1"/>
    <row r="683" ht="35.1" customHeight="1"/>
    <row r="684" ht="35.1" customHeight="1"/>
    <row r="685" ht="35.1" customHeight="1"/>
    <row r="686" ht="35.1" customHeight="1"/>
    <row r="687" ht="35.1" customHeight="1"/>
    <row r="688" ht="35.1" customHeight="1"/>
    <row r="689" ht="35.1" customHeight="1"/>
    <row r="690" ht="35.1" customHeight="1"/>
    <row r="691" ht="35.1" customHeight="1"/>
    <row r="692" ht="35.1" customHeight="1"/>
    <row r="693" ht="35.1" customHeight="1"/>
    <row r="694" ht="35.1" customHeight="1"/>
    <row r="695" ht="35.1" customHeight="1"/>
    <row r="696" ht="35.1" customHeight="1"/>
    <row r="697" ht="35.1" customHeight="1"/>
    <row r="698" ht="35.1" customHeight="1"/>
    <row r="699" ht="35.1" customHeight="1"/>
    <row r="700" ht="35.1" customHeight="1"/>
    <row r="701" ht="35.1" customHeight="1"/>
    <row r="702" ht="35.1" customHeight="1"/>
    <row r="703" ht="35.1" customHeight="1"/>
    <row r="704" ht="35.1" customHeight="1"/>
    <row r="705" ht="35.1" customHeight="1"/>
    <row r="706" ht="35.1" customHeight="1"/>
    <row r="707" ht="35.1" customHeight="1"/>
    <row r="708" ht="35.1" customHeight="1"/>
    <row r="709" ht="35.1" customHeight="1"/>
    <row r="710" ht="35.1" customHeight="1"/>
    <row r="711" ht="35.1" customHeight="1"/>
    <row r="712" ht="35.1" customHeight="1"/>
    <row r="713" ht="35.1" customHeight="1"/>
    <row r="714" ht="35.1" customHeight="1"/>
    <row r="715" ht="35.1" customHeight="1"/>
    <row r="716" ht="35.1" customHeight="1"/>
    <row r="717" ht="35.1" customHeight="1"/>
    <row r="718" ht="35.1" customHeight="1"/>
    <row r="719" ht="35.1" customHeight="1"/>
    <row r="720" ht="35.1" customHeight="1"/>
    <row r="721" ht="35.1" customHeight="1"/>
    <row r="722" ht="35.1" customHeight="1"/>
    <row r="723" ht="35.1" customHeight="1"/>
    <row r="724" ht="35.1" customHeight="1"/>
    <row r="725" ht="35.1" customHeight="1"/>
    <row r="726" ht="35.1" customHeight="1"/>
    <row r="727" ht="35.1" customHeight="1"/>
    <row r="728" ht="35.1" customHeight="1"/>
    <row r="729" ht="35.1" customHeight="1"/>
    <row r="730" ht="35.1" customHeight="1"/>
    <row r="731" ht="35.1" customHeight="1"/>
    <row r="732" ht="35.1" customHeight="1"/>
    <row r="733" ht="35.1" customHeight="1"/>
    <row r="734" ht="35.1" customHeight="1"/>
    <row r="735" ht="35.1" customHeight="1"/>
    <row r="736" ht="35.1" customHeight="1"/>
    <row r="737" ht="35.1" customHeight="1"/>
    <row r="738" ht="35.1" customHeight="1"/>
    <row r="739" ht="35.1" customHeight="1"/>
    <row r="740" ht="35.1" customHeight="1"/>
    <row r="741" ht="35.1" customHeight="1"/>
    <row r="742" ht="35.1" customHeight="1"/>
    <row r="743" ht="35.1" customHeight="1"/>
    <row r="744" ht="35.1" customHeight="1"/>
    <row r="745" ht="35.1" customHeight="1"/>
    <row r="746" ht="35.1" customHeight="1"/>
    <row r="747" ht="35.1" customHeight="1"/>
    <row r="748" ht="35.1" customHeight="1"/>
    <row r="749" ht="35.1" customHeight="1"/>
    <row r="750" ht="35.1" customHeight="1"/>
    <row r="751" ht="35.1" customHeight="1"/>
    <row r="752" ht="35.1" customHeight="1"/>
    <row r="753" ht="35.1" customHeight="1"/>
    <row r="754" ht="35.1" customHeight="1"/>
    <row r="755" ht="35.1" customHeight="1"/>
    <row r="756" ht="35.1" customHeight="1"/>
    <row r="757" ht="35.1" customHeight="1"/>
    <row r="758" ht="35.1" customHeight="1"/>
    <row r="759" ht="35.1" customHeight="1"/>
    <row r="760" ht="35.1" customHeight="1"/>
    <row r="761" ht="35.1" customHeight="1"/>
    <row r="762" ht="35.1" customHeight="1"/>
    <row r="763" ht="35.1" customHeight="1"/>
    <row r="764" ht="35.1" customHeight="1"/>
    <row r="765" ht="35.1" customHeight="1"/>
    <row r="766" ht="35.1" customHeight="1"/>
    <row r="767" ht="35.1" customHeight="1"/>
    <row r="768" ht="35.1" customHeight="1"/>
    <row r="769" ht="35.1" customHeight="1"/>
    <row r="770" ht="35.1" customHeight="1"/>
    <row r="771" ht="35.1" customHeight="1"/>
    <row r="772" ht="35.1" customHeight="1"/>
    <row r="773" ht="35.1" customHeight="1"/>
    <row r="774" ht="35.1" customHeight="1"/>
    <row r="775" ht="35.1" customHeight="1"/>
    <row r="776" ht="35.1" customHeight="1"/>
    <row r="777" ht="35.1" customHeight="1"/>
    <row r="778" ht="35.1" customHeight="1"/>
    <row r="779" ht="35.1" customHeight="1"/>
    <row r="780" ht="35.1" customHeight="1"/>
    <row r="781" ht="35.1" customHeight="1"/>
    <row r="782" ht="35.1" customHeight="1"/>
    <row r="783" ht="35.1" customHeight="1"/>
    <row r="784" ht="35.1" customHeight="1"/>
    <row r="785" ht="35.1" customHeight="1"/>
    <row r="786" ht="35.1" customHeight="1"/>
    <row r="787" ht="35.1" customHeight="1"/>
    <row r="788" ht="35.1" customHeight="1"/>
    <row r="789" ht="35.1" customHeight="1"/>
    <row r="790" ht="35.1" customHeight="1"/>
    <row r="791" ht="35.1" customHeight="1"/>
    <row r="792" ht="35.1" customHeight="1"/>
    <row r="793" ht="35.1" customHeight="1"/>
    <row r="794" ht="35.1" customHeight="1"/>
    <row r="795" ht="35.1" customHeight="1"/>
    <row r="796" ht="35.1" customHeight="1"/>
    <row r="797" ht="35.1" customHeight="1"/>
    <row r="798" ht="35.1" customHeight="1"/>
    <row r="799" ht="35.1" customHeight="1"/>
    <row r="800" ht="35.1" customHeight="1"/>
    <row r="801" ht="35.1" customHeight="1"/>
    <row r="802" ht="35.1" customHeight="1"/>
    <row r="803" ht="35.1" customHeight="1"/>
    <row r="804" ht="35.1" customHeight="1"/>
    <row r="805" ht="35.1" customHeight="1"/>
    <row r="806" ht="35.1" customHeight="1"/>
    <row r="807" ht="35.1" customHeight="1"/>
    <row r="808" ht="35.1" customHeight="1"/>
    <row r="809" ht="35.1" customHeight="1"/>
    <row r="810" ht="35.1" customHeight="1"/>
    <row r="811" ht="35.1" customHeight="1"/>
    <row r="812" ht="35.1" customHeight="1"/>
    <row r="813" ht="35.1" customHeight="1"/>
    <row r="814" ht="35.1" customHeight="1"/>
    <row r="815" ht="35.1" customHeight="1"/>
    <row r="816" ht="35.1" customHeight="1"/>
    <row r="817" ht="35.1" customHeight="1"/>
    <row r="818" ht="35.1" customHeight="1"/>
    <row r="819" ht="35.1" customHeight="1"/>
    <row r="820" ht="35.1" customHeight="1"/>
    <row r="821" ht="35.1" customHeight="1"/>
    <row r="822" ht="35.1" customHeight="1"/>
    <row r="823" ht="35.1" customHeight="1"/>
    <row r="824" ht="35.1" customHeight="1"/>
    <row r="825" ht="35.1" customHeight="1"/>
    <row r="826" ht="35.1" customHeight="1"/>
    <row r="827" ht="35.1" customHeight="1"/>
    <row r="828" ht="35.1" customHeight="1"/>
    <row r="829" ht="35.1" customHeight="1"/>
    <row r="830" ht="35.1" customHeight="1"/>
    <row r="831" ht="35.1" customHeight="1"/>
    <row r="832" ht="35.1" customHeight="1"/>
    <row r="833" ht="35.1" customHeight="1"/>
    <row r="834" ht="35.1" customHeight="1"/>
    <row r="835" ht="35.1" customHeight="1"/>
    <row r="836" ht="35.1" customHeight="1"/>
    <row r="837" ht="35.1" customHeight="1"/>
    <row r="838" ht="35.1" customHeight="1"/>
    <row r="839" ht="35.1" customHeight="1"/>
    <row r="840" ht="35.1" customHeight="1"/>
    <row r="841" ht="35.1" customHeight="1"/>
    <row r="842" ht="35.1" customHeight="1"/>
    <row r="843" ht="35.1" customHeight="1"/>
    <row r="844" ht="35.1" customHeight="1"/>
    <row r="845" ht="35.1" customHeight="1"/>
    <row r="846" ht="35.1" customHeight="1"/>
    <row r="847" ht="35.1" customHeight="1"/>
    <row r="848" ht="35.1" customHeight="1"/>
    <row r="849" ht="35.1" customHeight="1"/>
    <row r="850" ht="35.1" customHeight="1"/>
    <row r="851" ht="35.1" customHeight="1"/>
    <row r="852" ht="35.1" customHeight="1"/>
    <row r="853" ht="35.1" customHeight="1"/>
    <row r="854" ht="35.1" customHeight="1"/>
    <row r="855" ht="35.1" customHeight="1"/>
    <row r="856" ht="35.1" customHeight="1"/>
    <row r="857" ht="35.1" customHeight="1"/>
    <row r="858" ht="35.1" customHeight="1"/>
    <row r="859" ht="35.1" customHeight="1"/>
    <row r="860" ht="35.1" customHeight="1"/>
    <row r="861" ht="35.1" customHeight="1"/>
    <row r="862" ht="35.1" customHeight="1"/>
    <row r="863" ht="35.1" customHeight="1"/>
    <row r="864" ht="35.1" customHeight="1"/>
    <row r="865" ht="35.1" customHeight="1"/>
    <row r="866" ht="35.1" customHeight="1"/>
    <row r="867" ht="35.1" customHeight="1"/>
    <row r="868" ht="35.1" customHeight="1"/>
    <row r="869" ht="35.1" customHeight="1"/>
    <row r="870" ht="35.1" customHeight="1"/>
    <row r="871" ht="35.1" customHeight="1"/>
    <row r="872" ht="35.1" customHeight="1"/>
    <row r="873" ht="35.1" customHeight="1"/>
    <row r="874" ht="35.1" customHeight="1"/>
    <row r="875" ht="35.1" customHeight="1"/>
    <row r="876" ht="35.1" customHeight="1"/>
    <row r="877" ht="35.1" customHeight="1"/>
    <row r="878" ht="35.1" customHeight="1"/>
    <row r="879" ht="35.1" customHeight="1"/>
    <row r="880" ht="35.1" customHeight="1"/>
    <row r="881" ht="35.1" customHeight="1"/>
    <row r="882" ht="35.1" customHeight="1"/>
    <row r="883" ht="35.1" customHeight="1"/>
    <row r="884" ht="35.1" customHeight="1"/>
    <row r="885" ht="35.1" customHeight="1"/>
    <row r="886" ht="35.1" customHeight="1"/>
    <row r="887" ht="35.1" customHeight="1"/>
    <row r="888" ht="35.1" customHeight="1"/>
    <row r="889" ht="35.1" customHeight="1"/>
    <row r="890" ht="35.1" customHeight="1"/>
    <row r="891" ht="35.1" customHeight="1"/>
    <row r="892" ht="35.1" customHeight="1"/>
    <row r="893" ht="35.1" customHeight="1"/>
    <row r="894" ht="35.1" customHeight="1"/>
    <row r="895" ht="35.1" customHeight="1"/>
    <row r="896" ht="35.1" customHeight="1"/>
    <row r="897" ht="35.1" customHeight="1"/>
    <row r="898" ht="35.1" customHeight="1"/>
    <row r="899" ht="35.1" customHeight="1"/>
    <row r="900" ht="35.1" customHeight="1"/>
    <row r="901" ht="35.1" customHeight="1"/>
    <row r="902" ht="35.1" customHeight="1"/>
    <row r="903" ht="35.1" customHeight="1"/>
    <row r="904" ht="35.1" customHeight="1"/>
    <row r="905" ht="35.1" customHeight="1"/>
    <row r="906" ht="35.1" customHeight="1"/>
    <row r="907" ht="35.1" customHeight="1"/>
    <row r="908" ht="35.1" customHeight="1"/>
    <row r="909" ht="35.1" customHeight="1"/>
    <row r="910" ht="35.1" customHeight="1"/>
    <row r="911" ht="35.1" customHeight="1"/>
    <row r="912" ht="35.1" customHeight="1"/>
    <row r="913" ht="35.1" customHeight="1"/>
    <row r="914" ht="35.1" customHeight="1"/>
    <row r="915" ht="35.1" customHeight="1"/>
    <row r="916" ht="35.1" customHeight="1"/>
    <row r="917" ht="35.1" customHeight="1"/>
    <row r="918" ht="35.1" customHeight="1"/>
    <row r="919" ht="35.1" customHeight="1"/>
    <row r="920" ht="35.1" customHeight="1"/>
    <row r="921" ht="35.1" customHeight="1"/>
    <row r="922" ht="35.1" customHeight="1"/>
    <row r="923" ht="35.1" customHeight="1"/>
    <row r="924" ht="35.1" customHeight="1"/>
    <row r="925" ht="35.1" customHeight="1"/>
    <row r="926" ht="35.1" customHeight="1"/>
    <row r="927" ht="35.1" customHeight="1"/>
    <row r="928" ht="35.1" customHeight="1"/>
    <row r="929" ht="35.1" customHeight="1"/>
    <row r="930" ht="35.1" customHeight="1"/>
    <row r="931" ht="35.1" customHeight="1"/>
    <row r="932" ht="35.1" customHeight="1"/>
    <row r="933" ht="35.1" customHeight="1"/>
    <row r="934" ht="35.1" customHeight="1"/>
    <row r="935" ht="35.1" customHeight="1"/>
    <row r="936" ht="35.1" customHeight="1"/>
    <row r="937" ht="35.1" customHeight="1"/>
    <row r="938" ht="35.1" customHeight="1"/>
    <row r="939" ht="35.1" customHeight="1"/>
    <row r="940" ht="35.1" customHeight="1"/>
    <row r="941" ht="35.1" customHeight="1"/>
    <row r="942" ht="35.1" customHeight="1"/>
    <row r="943" ht="35.1" customHeight="1"/>
    <row r="944" ht="35.1" customHeight="1"/>
    <row r="945" ht="35.1" customHeight="1"/>
    <row r="946" ht="35.1" customHeight="1"/>
    <row r="947" ht="35.1" customHeight="1"/>
    <row r="948" ht="35.1" customHeight="1"/>
    <row r="949" ht="35.1" customHeight="1"/>
    <row r="950" ht="35.1" customHeight="1"/>
    <row r="951" ht="35.1" customHeight="1"/>
    <row r="952" ht="35.1" customHeight="1"/>
    <row r="953" ht="35.1" customHeight="1"/>
    <row r="954" ht="35.1" customHeight="1"/>
    <row r="955" ht="35.1" customHeight="1"/>
    <row r="956" ht="35.1" customHeight="1"/>
    <row r="957" ht="35.1" customHeight="1"/>
    <row r="958" ht="35.1" customHeight="1"/>
    <row r="959" ht="35.1" customHeight="1"/>
    <row r="960" ht="35.1" customHeight="1"/>
    <row r="961" ht="35.1" customHeight="1"/>
    <row r="962" ht="35.1" customHeight="1"/>
    <row r="963" ht="35.1" customHeight="1"/>
    <row r="964" ht="35.1" customHeight="1"/>
    <row r="965" ht="35.1" customHeight="1"/>
    <row r="966" ht="35.1" customHeight="1"/>
    <row r="967" ht="35.1" customHeight="1"/>
    <row r="968" ht="35.1" customHeight="1"/>
    <row r="969" ht="35.1" customHeight="1"/>
    <row r="970" ht="35.1" customHeight="1"/>
    <row r="971" ht="35.1" customHeight="1"/>
    <row r="972" ht="35.1" customHeight="1"/>
    <row r="973" ht="35.1" customHeight="1"/>
    <row r="974" ht="35.1" customHeight="1"/>
    <row r="975" ht="35.1" customHeight="1"/>
    <row r="976" ht="35.1" customHeight="1"/>
    <row r="977" ht="35.1" customHeight="1"/>
    <row r="978" ht="35.1" customHeight="1"/>
    <row r="979" ht="35.1" customHeight="1"/>
    <row r="980" ht="35.1" customHeight="1"/>
    <row r="981" ht="35.1" customHeight="1"/>
    <row r="982" ht="35.1" customHeight="1"/>
    <row r="983" ht="35.1" customHeight="1"/>
    <row r="984" ht="35.1" customHeight="1"/>
    <row r="985" ht="35.1" customHeight="1"/>
    <row r="986" ht="35.1" customHeight="1"/>
    <row r="987" ht="35.1" customHeight="1"/>
    <row r="988" ht="35.1" customHeight="1"/>
    <row r="989" ht="35.1" customHeight="1"/>
    <row r="990" ht="35.1" customHeight="1"/>
    <row r="991" ht="35.1" customHeight="1"/>
    <row r="992" ht="35.1" customHeight="1"/>
    <row r="993" ht="35.1" customHeight="1"/>
    <row r="994" ht="35.1" customHeight="1"/>
    <row r="995" ht="35.1" customHeight="1"/>
    <row r="996" ht="35.1" customHeight="1"/>
    <row r="997" ht="35.1" customHeight="1"/>
  </sheetData>
  <mergeCells count="1">
    <mergeCell ref="K166:K167"/>
  </mergeCells>
  <printOptions horizontalCentered="1" verticalCentered="1"/>
  <pageMargins left="0.19685039370078741" right="0.19685039370078741" top="0.59055118110236227" bottom="0.59055118110236227" header="0" footer="0"/>
  <pageSetup paperSize="9" scale="2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  <pageSetUpPr fitToPage="1"/>
  </sheetPr>
  <dimension ref="A1:M194"/>
  <sheetViews>
    <sheetView topLeftCell="A92" zoomScale="60" zoomScaleNormal="60" workbookViewId="0">
      <selection activeCell="D107" sqref="D107"/>
    </sheetView>
  </sheetViews>
  <sheetFormatPr defaultRowHeight="18.75"/>
  <cols>
    <col min="1" max="1" width="30.140625" style="246" customWidth="1"/>
    <col min="2" max="2" width="66.5703125" bestFit="1" customWidth="1"/>
    <col min="3" max="3" width="26.42578125" customWidth="1"/>
    <col min="4" max="4" width="31" style="583" customWidth="1"/>
    <col min="5" max="5" width="77.140625" style="549" customWidth="1"/>
    <col min="6" max="7" width="13.28515625" customWidth="1"/>
    <col min="8" max="8" width="20.42578125" style="279" customWidth="1"/>
    <col min="9" max="9" width="17.28515625" customWidth="1"/>
    <col min="10" max="10" width="63.7109375" customWidth="1"/>
    <col min="11" max="11" width="19.85546875" style="550" customWidth="1"/>
    <col min="12" max="12" width="22" customWidth="1"/>
    <col min="23" max="23" width="9.140625" customWidth="1"/>
  </cols>
  <sheetData>
    <row r="1" spans="1:13" ht="56.25">
      <c r="A1" s="575" t="s">
        <v>386</v>
      </c>
      <c r="B1" s="575" t="s">
        <v>387</v>
      </c>
      <c r="C1" s="575" t="s">
        <v>603</v>
      </c>
      <c r="D1" s="583" t="s">
        <v>604</v>
      </c>
      <c r="E1" s="575" t="s">
        <v>605</v>
      </c>
      <c r="F1" s="575" t="s">
        <v>606</v>
      </c>
      <c r="G1" s="576" t="s">
        <v>607</v>
      </c>
      <c r="H1" s="576" t="s">
        <v>608</v>
      </c>
      <c r="I1" s="577" t="s">
        <v>609</v>
      </c>
      <c r="J1" s="578" t="s">
        <v>610</v>
      </c>
      <c r="K1" s="577" t="s">
        <v>611</v>
      </c>
      <c r="L1" s="579" t="s">
        <v>612</v>
      </c>
      <c r="M1" s="277"/>
    </row>
    <row r="2" spans="1:13" s="238" customFormat="1" ht="37.5">
      <c r="A2" s="580" t="s">
        <v>402</v>
      </c>
      <c r="B2" s="581" t="s">
        <v>403</v>
      </c>
      <c r="C2" s="582" t="s">
        <v>357</v>
      </c>
      <c r="D2" s="583" t="s">
        <v>613</v>
      </c>
      <c r="E2" s="584" t="s">
        <v>614</v>
      </c>
      <c r="F2" s="585" t="s">
        <v>615</v>
      </c>
      <c r="G2" s="585" t="s">
        <v>616</v>
      </c>
      <c r="H2" s="586" t="s">
        <v>1355</v>
      </c>
      <c r="I2" s="587">
        <v>45627</v>
      </c>
      <c r="J2" s="588" t="s">
        <v>1356</v>
      </c>
      <c r="K2" s="589">
        <v>2607901</v>
      </c>
      <c r="L2" s="590">
        <v>1291.8800000000001</v>
      </c>
      <c r="M2" s="278"/>
    </row>
    <row r="3" spans="1:13" s="238" customFormat="1" ht="37.5">
      <c r="A3" s="580" t="s">
        <v>402</v>
      </c>
      <c r="B3" s="581" t="s">
        <v>403</v>
      </c>
      <c r="C3" s="583" t="s">
        <v>357</v>
      </c>
      <c r="D3" s="583" t="s">
        <v>613</v>
      </c>
      <c r="E3" s="584" t="s">
        <v>614</v>
      </c>
      <c r="F3" s="585" t="s">
        <v>615</v>
      </c>
      <c r="G3" s="585" t="s">
        <v>616</v>
      </c>
      <c r="H3" s="591">
        <v>6812</v>
      </c>
      <c r="I3" s="587">
        <v>45645</v>
      </c>
      <c r="J3" s="588" t="s">
        <v>1357</v>
      </c>
      <c r="K3" s="589">
        <v>2607901</v>
      </c>
      <c r="L3" s="590">
        <v>636.44000000000005</v>
      </c>
      <c r="M3" s="278"/>
    </row>
    <row r="4" spans="1:13" s="238" customFormat="1" ht="37.5">
      <c r="A4" s="580" t="s">
        <v>402</v>
      </c>
      <c r="B4" s="581" t="s">
        <v>403</v>
      </c>
      <c r="C4" s="583" t="s">
        <v>357</v>
      </c>
      <c r="D4" s="583" t="s">
        <v>613</v>
      </c>
      <c r="E4" s="584" t="s">
        <v>614</v>
      </c>
      <c r="F4" s="585" t="s">
        <v>615</v>
      </c>
      <c r="G4" s="585" t="s">
        <v>616</v>
      </c>
      <c r="H4" s="591">
        <v>6804</v>
      </c>
      <c r="I4" s="587">
        <v>45644</v>
      </c>
      <c r="J4" s="588" t="s">
        <v>1358</v>
      </c>
      <c r="K4" s="589">
        <v>2607901</v>
      </c>
      <c r="L4" s="590">
        <v>1977.21</v>
      </c>
      <c r="M4" s="278"/>
    </row>
    <row r="5" spans="1:13" s="238" customFormat="1" ht="37.5">
      <c r="A5" s="580" t="s">
        <v>402</v>
      </c>
      <c r="B5" s="581" t="s">
        <v>403</v>
      </c>
      <c r="C5" s="583" t="s">
        <v>357</v>
      </c>
      <c r="D5" s="583" t="s">
        <v>613</v>
      </c>
      <c r="E5" s="584" t="s">
        <v>614</v>
      </c>
      <c r="F5" s="585" t="s">
        <v>615</v>
      </c>
      <c r="G5" s="585" t="s">
        <v>616</v>
      </c>
      <c r="H5" s="591">
        <v>6709</v>
      </c>
      <c r="I5" s="587">
        <v>45628</v>
      </c>
      <c r="J5" s="588" t="s">
        <v>1359</v>
      </c>
      <c r="K5" s="589">
        <v>2607901</v>
      </c>
      <c r="L5" s="590">
        <v>119.41</v>
      </c>
      <c r="M5" s="278"/>
    </row>
    <row r="6" spans="1:13" s="238" customFormat="1" ht="37.5">
      <c r="A6" s="580" t="s">
        <v>402</v>
      </c>
      <c r="B6" s="581" t="s">
        <v>403</v>
      </c>
      <c r="C6" s="583" t="s">
        <v>357</v>
      </c>
      <c r="D6" s="583" t="s">
        <v>613</v>
      </c>
      <c r="E6" s="584" t="s">
        <v>614</v>
      </c>
      <c r="F6" s="585" t="s">
        <v>615</v>
      </c>
      <c r="G6" s="585" t="s">
        <v>616</v>
      </c>
      <c r="H6" s="591">
        <v>6797</v>
      </c>
      <c r="I6" s="587">
        <v>45643</v>
      </c>
      <c r="J6" s="588" t="s">
        <v>1360</v>
      </c>
      <c r="K6" s="589">
        <v>2607901</v>
      </c>
      <c r="L6" s="590">
        <v>636.44000000000005</v>
      </c>
      <c r="M6" s="278"/>
    </row>
    <row r="7" spans="1:13" s="238" customFormat="1" ht="37.5">
      <c r="A7" s="580" t="s">
        <v>402</v>
      </c>
      <c r="B7" s="581" t="s">
        <v>403</v>
      </c>
      <c r="C7" s="583" t="s">
        <v>357</v>
      </c>
      <c r="D7" s="583" t="s">
        <v>613</v>
      </c>
      <c r="E7" s="584" t="s">
        <v>614</v>
      </c>
      <c r="F7" s="585" t="s">
        <v>615</v>
      </c>
      <c r="G7" s="585" t="s">
        <v>616</v>
      </c>
      <c r="H7" s="591">
        <v>6788</v>
      </c>
      <c r="I7" s="587">
        <v>45642</v>
      </c>
      <c r="J7" s="588" t="s">
        <v>1361</v>
      </c>
      <c r="K7" s="589">
        <v>2607901</v>
      </c>
      <c r="L7" s="590">
        <v>1291.8800000000001</v>
      </c>
      <c r="M7" s="278"/>
    </row>
    <row r="8" spans="1:13" s="238" customFormat="1" ht="37.5">
      <c r="A8" s="580" t="s">
        <v>402</v>
      </c>
      <c r="B8" s="581" t="s">
        <v>403</v>
      </c>
      <c r="C8" s="583" t="s">
        <v>357</v>
      </c>
      <c r="D8" s="583" t="s">
        <v>613</v>
      </c>
      <c r="E8" s="584" t="s">
        <v>614</v>
      </c>
      <c r="F8" s="585" t="s">
        <v>615</v>
      </c>
      <c r="G8" s="585" t="s">
        <v>616</v>
      </c>
      <c r="H8" s="591">
        <v>6717</v>
      </c>
      <c r="I8" s="587">
        <v>45629</v>
      </c>
      <c r="J8" s="588" t="s">
        <v>1362</v>
      </c>
      <c r="K8" s="589">
        <v>2607901</v>
      </c>
      <c r="L8" s="590">
        <v>1291.8800000000001</v>
      </c>
      <c r="M8" s="278"/>
    </row>
    <row r="9" spans="1:13" s="238" customFormat="1" ht="37.5">
      <c r="A9" s="580" t="s">
        <v>402</v>
      </c>
      <c r="B9" s="581" t="s">
        <v>403</v>
      </c>
      <c r="C9" s="583" t="s">
        <v>357</v>
      </c>
      <c r="D9" s="583" t="s">
        <v>613</v>
      </c>
      <c r="E9" s="584" t="s">
        <v>614</v>
      </c>
      <c r="F9" s="585" t="s">
        <v>615</v>
      </c>
      <c r="G9" s="585" t="s">
        <v>616</v>
      </c>
      <c r="H9" s="591">
        <v>6728</v>
      </c>
      <c r="I9" s="587">
        <v>45631</v>
      </c>
      <c r="J9" s="588" t="s">
        <v>1363</v>
      </c>
      <c r="K9" s="589">
        <v>2607901</v>
      </c>
      <c r="L9" s="590">
        <v>1291.8800000000001</v>
      </c>
      <c r="M9" s="278"/>
    </row>
    <row r="10" spans="1:13" s="238" customFormat="1" ht="37.5">
      <c r="A10" s="580" t="s">
        <v>402</v>
      </c>
      <c r="B10" s="581" t="s">
        <v>403</v>
      </c>
      <c r="C10" s="583" t="s">
        <v>357</v>
      </c>
      <c r="D10" s="583" t="s">
        <v>613</v>
      </c>
      <c r="E10" s="584" t="s">
        <v>614</v>
      </c>
      <c r="F10" s="585" t="s">
        <v>615</v>
      </c>
      <c r="G10" s="585" t="s">
        <v>616</v>
      </c>
      <c r="H10" s="591">
        <v>6744</v>
      </c>
      <c r="I10" s="587">
        <v>45633</v>
      </c>
      <c r="J10" s="588" t="s">
        <v>1364</v>
      </c>
      <c r="K10" s="589">
        <v>2607901</v>
      </c>
      <c r="L10" s="590">
        <v>1928.37</v>
      </c>
      <c r="M10" s="278"/>
    </row>
    <row r="11" spans="1:13" s="238" customFormat="1" ht="37.5">
      <c r="A11" s="580" t="s">
        <v>402</v>
      </c>
      <c r="B11" s="581" t="s">
        <v>403</v>
      </c>
      <c r="C11" s="583" t="s">
        <v>357</v>
      </c>
      <c r="D11" s="583" t="s">
        <v>613</v>
      </c>
      <c r="E11" s="584" t="s">
        <v>614</v>
      </c>
      <c r="F11" s="585" t="s">
        <v>615</v>
      </c>
      <c r="G11" s="585" t="s">
        <v>616</v>
      </c>
      <c r="H11" s="591">
        <v>1091</v>
      </c>
      <c r="I11" s="587">
        <v>45634</v>
      </c>
      <c r="J11" s="588" t="s">
        <v>1365</v>
      </c>
      <c r="K11" s="589">
        <v>2607901</v>
      </c>
      <c r="L11" s="590">
        <v>636.44000000000005</v>
      </c>
      <c r="M11" s="278"/>
    </row>
    <row r="12" spans="1:13" s="238" customFormat="1" ht="37.5">
      <c r="A12" s="580" t="s">
        <v>402</v>
      </c>
      <c r="B12" s="581" t="s">
        <v>403</v>
      </c>
      <c r="C12" s="583" t="s">
        <v>357</v>
      </c>
      <c r="D12" s="583" t="s">
        <v>613</v>
      </c>
      <c r="E12" s="584" t="s">
        <v>614</v>
      </c>
      <c r="F12" s="585" t="s">
        <v>615</v>
      </c>
      <c r="G12" s="585" t="s">
        <v>616</v>
      </c>
      <c r="H12" s="591">
        <v>6750</v>
      </c>
      <c r="I12" s="587">
        <v>45635</v>
      </c>
      <c r="J12" s="588" t="s">
        <v>1366</v>
      </c>
      <c r="K12" s="589">
        <v>2607901</v>
      </c>
      <c r="L12" s="590">
        <v>655.44</v>
      </c>
      <c r="M12" s="278"/>
    </row>
    <row r="13" spans="1:13" s="238" customFormat="1" ht="37.5">
      <c r="A13" s="580" t="s">
        <v>402</v>
      </c>
      <c r="B13" s="581" t="s">
        <v>403</v>
      </c>
      <c r="C13" s="583" t="s">
        <v>357</v>
      </c>
      <c r="D13" s="583" t="s">
        <v>613</v>
      </c>
      <c r="E13" s="584" t="s">
        <v>614</v>
      </c>
      <c r="F13" s="585" t="s">
        <v>615</v>
      </c>
      <c r="G13" s="585" t="s">
        <v>616</v>
      </c>
      <c r="H13" s="591">
        <v>6750</v>
      </c>
      <c r="I13" s="587">
        <v>45635</v>
      </c>
      <c r="J13" s="588" t="s">
        <v>1366</v>
      </c>
      <c r="K13" s="589">
        <v>2607901</v>
      </c>
      <c r="L13" s="590">
        <v>655.44</v>
      </c>
      <c r="M13" s="278"/>
    </row>
    <row r="14" spans="1:13" s="238" customFormat="1" ht="37.5">
      <c r="A14" s="580" t="s">
        <v>402</v>
      </c>
      <c r="B14" s="581" t="s">
        <v>403</v>
      </c>
      <c r="C14" s="583" t="s">
        <v>357</v>
      </c>
      <c r="D14" s="583" t="s">
        <v>613</v>
      </c>
      <c r="E14" s="584" t="s">
        <v>614</v>
      </c>
      <c r="F14" s="585" t="s">
        <v>615</v>
      </c>
      <c r="G14" s="585" t="s">
        <v>616</v>
      </c>
      <c r="H14" s="591">
        <v>6758</v>
      </c>
      <c r="I14" s="587">
        <v>45636</v>
      </c>
      <c r="J14" s="588" t="s">
        <v>1367</v>
      </c>
      <c r="K14" s="589">
        <v>2607901</v>
      </c>
      <c r="L14" s="590">
        <v>636.44000000000005</v>
      </c>
      <c r="M14" s="278"/>
    </row>
    <row r="15" spans="1:13" s="238" customFormat="1" ht="37.5">
      <c r="A15" s="580" t="s">
        <v>402</v>
      </c>
      <c r="B15" s="581" t="s">
        <v>403</v>
      </c>
      <c r="C15" s="583" t="s">
        <v>357</v>
      </c>
      <c r="D15" s="583" t="s">
        <v>613</v>
      </c>
      <c r="E15" s="584" t="s">
        <v>614</v>
      </c>
      <c r="F15" s="585" t="s">
        <v>615</v>
      </c>
      <c r="G15" s="585" t="s">
        <v>616</v>
      </c>
      <c r="H15" s="591">
        <v>6767</v>
      </c>
      <c r="I15" s="587">
        <v>45637</v>
      </c>
      <c r="J15" s="588" t="s">
        <v>1368</v>
      </c>
      <c r="K15" s="589">
        <v>2607901</v>
      </c>
      <c r="L15" s="590">
        <v>1291.8800000000001</v>
      </c>
      <c r="M15" s="278"/>
    </row>
    <row r="16" spans="1:13" s="238" customFormat="1" ht="37.5">
      <c r="A16" s="580" t="s">
        <v>402</v>
      </c>
      <c r="B16" s="581" t="s">
        <v>403</v>
      </c>
      <c r="C16" s="583" t="s">
        <v>357</v>
      </c>
      <c r="D16" s="583" t="s">
        <v>613</v>
      </c>
      <c r="E16" s="584" t="s">
        <v>614</v>
      </c>
      <c r="F16" s="585" t="s">
        <v>615</v>
      </c>
      <c r="G16" s="585" t="s">
        <v>616</v>
      </c>
      <c r="H16" s="591">
        <v>6775</v>
      </c>
      <c r="I16" s="587">
        <v>45638</v>
      </c>
      <c r="J16" s="588" t="s">
        <v>1369</v>
      </c>
      <c r="K16" s="589">
        <v>2607901</v>
      </c>
      <c r="L16" s="590">
        <v>636.44000000000005</v>
      </c>
      <c r="M16" s="278"/>
    </row>
    <row r="17" spans="1:13" ht="37.5">
      <c r="A17" s="580" t="s">
        <v>402</v>
      </c>
      <c r="B17" s="581" t="s">
        <v>403</v>
      </c>
      <c r="C17" s="583" t="s">
        <v>357</v>
      </c>
      <c r="D17" s="583" t="s">
        <v>613</v>
      </c>
      <c r="E17" s="584" t="s">
        <v>614</v>
      </c>
      <c r="F17" s="585" t="s">
        <v>615</v>
      </c>
      <c r="G17" s="585" t="s">
        <v>616</v>
      </c>
      <c r="H17" s="591">
        <v>6783</v>
      </c>
      <c r="I17" s="587">
        <v>45640</v>
      </c>
      <c r="J17" s="588" t="s">
        <v>1370</v>
      </c>
      <c r="K17" s="589">
        <v>2607901</v>
      </c>
      <c r="L17" s="590">
        <v>1291.8800000000001</v>
      </c>
      <c r="M17" s="277"/>
    </row>
    <row r="18" spans="1:13" ht="37.5">
      <c r="A18" s="580" t="s">
        <v>402</v>
      </c>
      <c r="B18" s="581" t="s">
        <v>403</v>
      </c>
      <c r="C18" s="583" t="s">
        <v>357</v>
      </c>
      <c r="D18" s="583" t="s">
        <v>613</v>
      </c>
      <c r="E18" s="584" t="s">
        <v>614</v>
      </c>
      <c r="F18" s="585" t="s">
        <v>615</v>
      </c>
      <c r="G18" s="585" t="s">
        <v>616</v>
      </c>
      <c r="H18" s="591">
        <v>1100</v>
      </c>
      <c r="I18" s="587">
        <v>45641</v>
      </c>
      <c r="J18" s="588" t="s">
        <v>1371</v>
      </c>
      <c r="K18" s="589">
        <v>2607901</v>
      </c>
      <c r="L18" s="590">
        <v>636.44000000000005</v>
      </c>
      <c r="M18" s="277"/>
    </row>
    <row r="19" spans="1:13" ht="37.5">
      <c r="A19" s="580" t="s">
        <v>402</v>
      </c>
      <c r="B19" s="581" t="s">
        <v>403</v>
      </c>
      <c r="C19" s="583" t="s">
        <v>357</v>
      </c>
      <c r="D19" s="583" t="s">
        <v>613</v>
      </c>
      <c r="E19" s="584" t="s">
        <v>614</v>
      </c>
      <c r="F19" s="585" t="s">
        <v>615</v>
      </c>
      <c r="G19" s="585" t="s">
        <v>616</v>
      </c>
      <c r="H19" s="591">
        <v>6848</v>
      </c>
      <c r="I19" s="587">
        <v>45652</v>
      </c>
      <c r="J19" s="588" t="s">
        <v>1372</v>
      </c>
      <c r="K19" s="589">
        <v>2607901</v>
      </c>
      <c r="L19" s="590">
        <v>1291.8800000000001</v>
      </c>
      <c r="M19" s="277"/>
    </row>
    <row r="20" spans="1:13" ht="37.5">
      <c r="A20" s="580" t="s">
        <v>402</v>
      </c>
      <c r="B20" s="581" t="s">
        <v>403</v>
      </c>
      <c r="C20" s="583" t="s">
        <v>357</v>
      </c>
      <c r="D20" s="583" t="s">
        <v>613</v>
      </c>
      <c r="E20" s="584" t="s">
        <v>614</v>
      </c>
      <c r="F20" s="585" t="s">
        <v>615</v>
      </c>
      <c r="G20" s="585" t="s">
        <v>616</v>
      </c>
      <c r="H20" s="591">
        <v>6859</v>
      </c>
      <c r="I20" s="587">
        <v>45653</v>
      </c>
      <c r="J20" s="588" t="s">
        <v>1373</v>
      </c>
      <c r="K20" s="589">
        <v>2607901</v>
      </c>
      <c r="L20" s="590">
        <v>636.44000000000005</v>
      </c>
      <c r="M20" s="277"/>
    </row>
    <row r="21" spans="1:13" ht="37.5">
      <c r="A21" s="580" t="s">
        <v>402</v>
      </c>
      <c r="B21" s="581" t="s">
        <v>403</v>
      </c>
      <c r="C21" s="583" t="s">
        <v>357</v>
      </c>
      <c r="D21" s="583" t="s">
        <v>613</v>
      </c>
      <c r="E21" s="584" t="s">
        <v>614</v>
      </c>
      <c r="F21" s="585" t="s">
        <v>615</v>
      </c>
      <c r="G21" s="585" t="s">
        <v>616</v>
      </c>
      <c r="H21" s="591">
        <v>1117</v>
      </c>
      <c r="I21" s="587">
        <v>45655</v>
      </c>
      <c r="J21" s="588" t="s">
        <v>1374</v>
      </c>
      <c r="K21" s="589">
        <v>2607901</v>
      </c>
      <c r="L21" s="590">
        <v>636.44000000000005</v>
      </c>
      <c r="M21" s="277"/>
    </row>
    <row r="22" spans="1:13" ht="37.5">
      <c r="A22" s="580" t="s">
        <v>402</v>
      </c>
      <c r="B22" s="581" t="s">
        <v>403</v>
      </c>
      <c r="C22" s="583" t="s">
        <v>357</v>
      </c>
      <c r="D22" s="583" t="s">
        <v>613</v>
      </c>
      <c r="E22" s="584" t="s">
        <v>614</v>
      </c>
      <c r="F22" s="585" t="s">
        <v>615</v>
      </c>
      <c r="G22" s="585" t="s">
        <v>616</v>
      </c>
      <c r="H22" s="591">
        <v>6869</v>
      </c>
      <c r="I22" s="587">
        <v>45656</v>
      </c>
      <c r="J22" s="588" t="s">
        <v>1375</v>
      </c>
      <c r="K22" s="589">
        <v>2607901</v>
      </c>
      <c r="L22" s="590">
        <v>1291.8800000000001</v>
      </c>
      <c r="M22" s="277"/>
    </row>
    <row r="23" spans="1:13" ht="37.5">
      <c r="A23" s="580" t="s">
        <v>402</v>
      </c>
      <c r="B23" s="581" t="s">
        <v>403</v>
      </c>
      <c r="C23" s="583" t="s">
        <v>357</v>
      </c>
      <c r="D23" s="583" t="s">
        <v>613</v>
      </c>
      <c r="E23" s="584" t="s">
        <v>614</v>
      </c>
      <c r="F23" s="585" t="s">
        <v>615</v>
      </c>
      <c r="G23" s="585" t="s">
        <v>616</v>
      </c>
      <c r="H23" s="591">
        <v>6827</v>
      </c>
      <c r="I23" s="587">
        <v>45649</v>
      </c>
      <c r="J23" s="588" t="s">
        <v>1376</v>
      </c>
      <c r="K23" s="589">
        <v>2607901</v>
      </c>
      <c r="L23" s="590">
        <v>636.44000000000005</v>
      </c>
      <c r="M23" s="277"/>
    </row>
    <row r="24" spans="1:13" ht="37.5">
      <c r="A24" s="580" t="s">
        <v>402</v>
      </c>
      <c r="B24" s="581" t="s">
        <v>403</v>
      </c>
      <c r="C24" s="583" t="s">
        <v>357</v>
      </c>
      <c r="D24" s="583" t="s">
        <v>613</v>
      </c>
      <c r="E24" s="584" t="s">
        <v>614</v>
      </c>
      <c r="F24" s="585" t="s">
        <v>615</v>
      </c>
      <c r="G24" s="585" t="s">
        <v>616</v>
      </c>
      <c r="H24" s="591">
        <v>6836</v>
      </c>
      <c r="I24" s="587">
        <v>45650</v>
      </c>
      <c r="J24" s="588" t="s">
        <v>1377</v>
      </c>
      <c r="K24" s="589">
        <v>2607901</v>
      </c>
      <c r="L24" s="590">
        <v>1291.8800000000001</v>
      </c>
      <c r="M24" s="277"/>
    </row>
    <row r="25" spans="1:13" ht="37.5">
      <c r="A25" s="580" t="s">
        <v>402</v>
      </c>
      <c r="B25" s="581" t="s">
        <v>403</v>
      </c>
      <c r="C25" s="583" t="s">
        <v>357</v>
      </c>
      <c r="D25" s="583" t="s">
        <v>613</v>
      </c>
      <c r="E25" s="584" t="s">
        <v>614</v>
      </c>
      <c r="F25" s="585" t="s">
        <v>615</v>
      </c>
      <c r="G25" s="585" t="s">
        <v>616</v>
      </c>
      <c r="H25" s="591">
        <v>6842</v>
      </c>
      <c r="I25" s="587">
        <v>45651</v>
      </c>
      <c r="J25" s="588" t="s">
        <v>1378</v>
      </c>
      <c r="K25" s="589">
        <v>2607901</v>
      </c>
      <c r="L25" s="590">
        <v>636.44000000000005</v>
      </c>
      <c r="M25" s="277"/>
    </row>
    <row r="26" spans="1:13" ht="37.5">
      <c r="A26" s="580" t="s">
        <v>402</v>
      </c>
      <c r="B26" s="581" t="s">
        <v>403</v>
      </c>
      <c r="C26" s="583" t="s">
        <v>357</v>
      </c>
      <c r="D26" s="583" t="s">
        <v>613</v>
      </c>
      <c r="E26" s="584" t="s">
        <v>614</v>
      </c>
      <c r="F26" s="585" t="s">
        <v>615</v>
      </c>
      <c r="G26" s="585" t="s">
        <v>616</v>
      </c>
      <c r="H26" s="591">
        <v>6825</v>
      </c>
      <c r="I26" s="587">
        <v>45647</v>
      </c>
      <c r="J26" s="588" t="s">
        <v>1379</v>
      </c>
      <c r="K26" s="589">
        <v>2607901</v>
      </c>
      <c r="L26" s="590">
        <v>636.44000000000005</v>
      </c>
      <c r="M26" s="277"/>
    </row>
    <row r="27" spans="1:13" ht="37.5">
      <c r="A27" s="580" t="s">
        <v>402</v>
      </c>
      <c r="B27" s="581" t="s">
        <v>403</v>
      </c>
      <c r="C27" s="583" t="s">
        <v>357</v>
      </c>
      <c r="D27" s="583" t="s">
        <v>613</v>
      </c>
      <c r="E27" s="584" t="s">
        <v>614</v>
      </c>
      <c r="F27" s="585" t="s">
        <v>615</v>
      </c>
      <c r="G27" s="585" t="s">
        <v>616</v>
      </c>
      <c r="H27" s="591">
        <v>1107</v>
      </c>
      <c r="I27" s="587">
        <v>45648</v>
      </c>
      <c r="J27" s="588" t="s">
        <v>1380</v>
      </c>
      <c r="K27" s="589">
        <v>2607901</v>
      </c>
      <c r="L27" s="590">
        <v>1291.8800000000001</v>
      </c>
      <c r="M27" s="277"/>
    </row>
    <row r="28" spans="1:13" ht="37.5">
      <c r="A28" s="580" t="s">
        <v>402</v>
      </c>
      <c r="B28" s="581" t="s">
        <v>403</v>
      </c>
      <c r="C28" s="583" t="s">
        <v>357</v>
      </c>
      <c r="D28" s="583" t="s">
        <v>613</v>
      </c>
      <c r="E28" s="584" t="s">
        <v>614</v>
      </c>
      <c r="F28" s="585" t="s">
        <v>615</v>
      </c>
      <c r="G28" s="585" t="s">
        <v>616</v>
      </c>
      <c r="H28" s="591">
        <v>6820</v>
      </c>
      <c r="I28" s="587">
        <v>45647</v>
      </c>
      <c r="J28" s="588" t="s">
        <v>1381</v>
      </c>
      <c r="K28" s="589">
        <v>2607901</v>
      </c>
      <c r="L28" s="590">
        <v>1291.8800000000001</v>
      </c>
      <c r="M28" s="277"/>
    </row>
    <row r="29" spans="1:13" ht="37.5">
      <c r="A29" s="580" t="s">
        <v>402</v>
      </c>
      <c r="B29" s="581" t="s">
        <v>403</v>
      </c>
      <c r="C29" s="592" t="s">
        <v>1165</v>
      </c>
      <c r="D29" s="583" t="s">
        <v>1382</v>
      </c>
      <c r="E29" s="593" t="s">
        <v>1383</v>
      </c>
      <c r="F29" s="593" t="s">
        <v>615</v>
      </c>
      <c r="G29" s="585" t="s">
        <v>616</v>
      </c>
      <c r="H29" s="592" t="s">
        <v>1384</v>
      </c>
      <c r="I29" s="583" t="s">
        <v>1169</v>
      </c>
      <c r="J29" s="588" t="s">
        <v>1385</v>
      </c>
      <c r="K29" s="594">
        <v>2611606</v>
      </c>
      <c r="L29" s="595">
        <v>4811.05</v>
      </c>
      <c r="M29" s="277"/>
    </row>
    <row r="30" spans="1:13" ht="37.5">
      <c r="A30" s="580" t="s">
        <v>402</v>
      </c>
      <c r="B30" s="581" t="s">
        <v>403</v>
      </c>
      <c r="C30" s="592" t="s">
        <v>1165</v>
      </c>
      <c r="D30" s="583" t="s">
        <v>1382</v>
      </c>
      <c r="E30" s="593" t="s">
        <v>1383</v>
      </c>
      <c r="F30" s="593" t="s">
        <v>615</v>
      </c>
      <c r="G30" s="585" t="s">
        <v>616</v>
      </c>
      <c r="H30" s="592" t="s">
        <v>1386</v>
      </c>
      <c r="I30" s="583" t="s">
        <v>1169</v>
      </c>
      <c r="J30" s="596" t="s">
        <v>1387</v>
      </c>
      <c r="K30" s="594">
        <v>2611606</v>
      </c>
      <c r="L30" s="597">
        <v>5904</v>
      </c>
      <c r="M30" s="277"/>
    </row>
    <row r="31" spans="1:13" ht="37.5">
      <c r="A31" s="580" t="s">
        <v>402</v>
      </c>
      <c r="B31" s="581" t="s">
        <v>403</v>
      </c>
      <c r="C31" s="592" t="s">
        <v>1165</v>
      </c>
      <c r="D31" s="583" t="s">
        <v>1382</v>
      </c>
      <c r="E31" s="593" t="s">
        <v>1383</v>
      </c>
      <c r="F31" s="593" t="s">
        <v>615</v>
      </c>
      <c r="G31" s="585" t="s">
        <v>616</v>
      </c>
      <c r="H31" s="592" t="s">
        <v>1388</v>
      </c>
      <c r="I31" s="583" t="s">
        <v>1169</v>
      </c>
      <c r="J31" s="596" t="s">
        <v>1389</v>
      </c>
      <c r="K31" s="594">
        <v>2611606</v>
      </c>
      <c r="L31" s="595" t="s">
        <v>1390</v>
      </c>
      <c r="M31" s="277"/>
    </row>
    <row r="32" spans="1:13" ht="37.5">
      <c r="A32" s="580" t="s">
        <v>402</v>
      </c>
      <c r="B32" s="581" t="s">
        <v>403</v>
      </c>
      <c r="C32" s="592" t="s">
        <v>1165</v>
      </c>
      <c r="D32" s="583" t="s">
        <v>1391</v>
      </c>
      <c r="E32" s="593" t="s">
        <v>1392</v>
      </c>
      <c r="F32" s="593" t="s">
        <v>615</v>
      </c>
      <c r="G32" s="585" t="s">
        <v>616</v>
      </c>
      <c r="H32" s="592" t="s">
        <v>1393</v>
      </c>
      <c r="I32" s="583" t="s">
        <v>1171</v>
      </c>
      <c r="J32" s="596" t="s">
        <v>1394</v>
      </c>
      <c r="K32" s="594">
        <v>2607901</v>
      </c>
      <c r="L32" s="595">
        <v>953.36</v>
      </c>
      <c r="M32" s="277"/>
    </row>
    <row r="33" spans="1:13" ht="37.5">
      <c r="A33" s="580" t="s">
        <v>402</v>
      </c>
      <c r="B33" s="581" t="s">
        <v>403</v>
      </c>
      <c r="C33" s="592" t="s">
        <v>1165</v>
      </c>
      <c r="D33" s="583" t="s">
        <v>1646</v>
      </c>
      <c r="E33" s="593" t="s">
        <v>1395</v>
      </c>
      <c r="F33" s="593" t="s">
        <v>615</v>
      </c>
      <c r="G33" s="585" t="s">
        <v>616</v>
      </c>
      <c r="H33" s="592" t="s">
        <v>1396</v>
      </c>
      <c r="I33" s="583" t="s">
        <v>1350</v>
      </c>
      <c r="J33" s="596" t="s">
        <v>290</v>
      </c>
      <c r="K33" s="598">
        <v>2611606</v>
      </c>
      <c r="L33" s="595">
        <v>1124.98</v>
      </c>
    </row>
    <row r="34" spans="1:13" ht="37.5">
      <c r="A34" s="580" t="s">
        <v>402</v>
      </c>
      <c r="B34" s="581" t="s">
        <v>403</v>
      </c>
      <c r="C34" s="592" t="s">
        <v>1165</v>
      </c>
      <c r="D34" s="583" t="s">
        <v>1397</v>
      </c>
      <c r="E34" s="593" t="s">
        <v>1398</v>
      </c>
      <c r="F34" s="593" t="s">
        <v>615</v>
      </c>
      <c r="G34" s="585" t="s">
        <v>616</v>
      </c>
      <c r="H34" s="592" t="s">
        <v>1399</v>
      </c>
      <c r="I34" s="583" t="s">
        <v>1400</v>
      </c>
      <c r="J34" s="596" t="s">
        <v>290</v>
      </c>
      <c r="K34" s="598">
        <v>2611606</v>
      </c>
      <c r="L34" s="595">
        <v>600</v>
      </c>
    </row>
    <row r="35" spans="1:13" ht="37.5">
      <c r="A35" s="580" t="s">
        <v>402</v>
      </c>
      <c r="B35" s="581" t="s">
        <v>403</v>
      </c>
      <c r="C35" s="592" t="s">
        <v>1165</v>
      </c>
      <c r="D35" s="583" t="s">
        <v>1401</v>
      </c>
      <c r="E35" s="593" t="s">
        <v>1402</v>
      </c>
      <c r="F35" s="593" t="s">
        <v>615</v>
      </c>
      <c r="G35" s="585" t="s">
        <v>616</v>
      </c>
      <c r="H35" s="592" t="s">
        <v>1403</v>
      </c>
      <c r="I35" s="583" t="s">
        <v>1404</v>
      </c>
      <c r="J35" s="596" t="s">
        <v>1405</v>
      </c>
      <c r="K35" s="598">
        <v>2611606</v>
      </c>
      <c r="L35" s="595">
        <v>1250</v>
      </c>
    </row>
    <row r="36" spans="1:13" ht="37.5">
      <c r="A36" s="580" t="s">
        <v>402</v>
      </c>
      <c r="B36" s="581" t="s">
        <v>403</v>
      </c>
      <c r="C36" s="592" t="s">
        <v>360</v>
      </c>
      <c r="D36" s="583" t="s">
        <v>1647</v>
      </c>
      <c r="E36" s="593" t="s">
        <v>1406</v>
      </c>
      <c r="F36" s="593" t="s">
        <v>615</v>
      </c>
      <c r="G36" s="585" t="s">
        <v>616</v>
      </c>
      <c r="H36" s="592" t="s">
        <v>1407</v>
      </c>
      <c r="I36" s="583" t="s">
        <v>1174</v>
      </c>
      <c r="J36" s="596" t="s">
        <v>1408</v>
      </c>
      <c r="K36" s="594">
        <v>5208707</v>
      </c>
      <c r="L36" s="595">
        <v>2008.9</v>
      </c>
    </row>
    <row r="37" spans="1:13" ht="37.5">
      <c r="A37" s="580" t="s">
        <v>402</v>
      </c>
      <c r="B37" s="581" t="s">
        <v>403</v>
      </c>
      <c r="C37" s="592" t="s">
        <v>360</v>
      </c>
      <c r="D37" s="583" t="s">
        <v>1409</v>
      </c>
      <c r="E37" s="593" t="s">
        <v>1410</v>
      </c>
      <c r="F37" s="593" t="s">
        <v>615</v>
      </c>
      <c r="G37" s="585" t="s">
        <v>616</v>
      </c>
      <c r="H37" s="592" t="s">
        <v>1411</v>
      </c>
      <c r="I37" s="583" t="s">
        <v>1412</v>
      </c>
      <c r="J37" s="596" t="s">
        <v>1413</v>
      </c>
      <c r="K37" s="598">
        <v>2611606</v>
      </c>
      <c r="L37" s="595">
        <v>2016</v>
      </c>
    </row>
    <row r="38" spans="1:13" ht="37.5">
      <c r="A38" s="580" t="s">
        <v>402</v>
      </c>
      <c r="B38" s="581" t="s">
        <v>403</v>
      </c>
      <c r="C38" s="592" t="s">
        <v>360</v>
      </c>
      <c r="D38" s="583" t="s">
        <v>1414</v>
      </c>
      <c r="E38" s="593" t="s">
        <v>1415</v>
      </c>
      <c r="F38" s="593" t="s">
        <v>615</v>
      </c>
      <c r="G38" s="585" t="s">
        <v>616</v>
      </c>
      <c r="H38" s="592" t="s">
        <v>1416</v>
      </c>
      <c r="I38" s="583" t="s">
        <v>1174</v>
      </c>
      <c r="J38" s="596" t="s">
        <v>1417</v>
      </c>
      <c r="K38" s="594">
        <v>3136702</v>
      </c>
      <c r="L38" s="595">
        <v>102.8</v>
      </c>
      <c r="M38" s="277"/>
    </row>
    <row r="39" spans="1:13" ht="37.5">
      <c r="A39" s="580" t="s">
        <v>402</v>
      </c>
      <c r="B39" s="581" t="s">
        <v>403</v>
      </c>
      <c r="C39" s="592" t="s">
        <v>360</v>
      </c>
      <c r="D39" s="583" t="s">
        <v>1648</v>
      </c>
      <c r="E39" s="593" t="s">
        <v>1418</v>
      </c>
      <c r="F39" s="593" t="s">
        <v>615</v>
      </c>
      <c r="G39" s="585" t="s">
        <v>616</v>
      </c>
      <c r="H39" s="592" t="s">
        <v>1419</v>
      </c>
      <c r="I39" s="583" t="s">
        <v>1167</v>
      </c>
      <c r="J39" s="596" t="s">
        <v>1420</v>
      </c>
      <c r="K39" s="598">
        <v>2611606</v>
      </c>
      <c r="L39" s="595">
        <v>982</v>
      </c>
      <c r="M39" s="277"/>
    </row>
    <row r="40" spans="1:13" ht="37.5">
      <c r="A40" s="580" t="s">
        <v>402</v>
      </c>
      <c r="B40" s="581" t="s">
        <v>403</v>
      </c>
      <c r="C40" s="592" t="s">
        <v>1165</v>
      </c>
      <c r="D40" s="583" t="s">
        <v>1421</v>
      </c>
      <c r="E40" s="593" t="s">
        <v>1422</v>
      </c>
      <c r="F40" s="593" t="s">
        <v>615</v>
      </c>
      <c r="G40" s="585" t="s">
        <v>616</v>
      </c>
      <c r="H40" s="592" t="s">
        <v>1423</v>
      </c>
      <c r="I40" s="583" t="s">
        <v>1424</v>
      </c>
      <c r="J40" s="596" t="s">
        <v>1425</v>
      </c>
      <c r="K40" s="598">
        <v>2611606</v>
      </c>
      <c r="L40" s="595">
        <v>377.29</v>
      </c>
      <c r="M40" s="277"/>
    </row>
    <row r="41" spans="1:13" ht="37.5">
      <c r="A41" s="580" t="s">
        <v>402</v>
      </c>
      <c r="B41" s="581" t="s">
        <v>403</v>
      </c>
      <c r="C41" s="592" t="s">
        <v>1165</v>
      </c>
      <c r="D41" s="583" t="s">
        <v>1426</v>
      </c>
      <c r="E41" s="593" t="s">
        <v>1427</v>
      </c>
      <c r="F41" s="593" t="s">
        <v>615</v>
      </c>
      <c r="G41" s="585" t="s">
        <v>616</v>
      </c>
      <c r="H41" s="592" t="s">
        <v>1428</v>
      </c>
      <c r="I41" s="583" t="s">
        <v>1429</v>
      </c>
      <c r="J41" s="596" t="s">
        <v>1430</v>
      </c>
      <c r="K41" s="598">
        <v>2611606</v>
      </c>
      <c r="L41" s="595">
        <v>123.9</v>
      </c>
      <c r="M41" s="277"/>
    </row>
    <row r="42" spans="1:13" ht="37.5">
      <c r="A42" s="580" t="s">
        <v>402</v>
      </c>
      <c r="B42" s="581" t="s">
        <v>403</v>
      </c>
      <c r="C42" s="592" t="s">
        <v>1165</v>
      </c>
      <c r="D42" s="583" t="s">
        <v>1431</v>
      </c>
      <c r="E42" s="593" t="s">
        <v>1432</v>
      </c>
      <c r="F42" s="593" t="s">
        <v>615</v>
      </c>
      <c r="G42" s="585" t="s">
        <v>616</v>
      </c>
      <c r="H42" s="592" t="s">
        <v>1433</v>
      </c>
      <c r="I42" s="583" t="s">
        <v>1434</v>
      </c>
      <c r="J42" s="596" t="s">
        <v>1435</v>
      </c>
      <c r="K42" s="598">
        <v>2611606</v>
      </c>
      <c r="L42" s="595">
        <v>551.70000000000005</v>
      </c>
      <c r="M42" s="277"/>
    </row>
    <row r="43" spans="1:13" ht="37.5">
      <c r="A43" s="580" t="s">
        <v>402</v>
      </c>
      <c r="B43" s="581" t="s">
        <v>403</v>
      </c>
      <c r="C43" s="592" t="s">
        <v>1165</v>
      </c>
      <c r="D43" s="583" t="s">
        <v>1436</v>
      </c>
      <c r="E43" s="593" t="s">
        <v>1437</v>
      </c>
      <c r="F43" s="593" t="s">
        <v>615</v>
      </c>
      <c r="G43" s="585" t="s">
        <v>616</v>
      </c>
      <c r="H43" s="592" t="s">
        <v>1438</v>
      </c>
      <c r="I43" s="583" t="s">
        <v>1429</v>
      </c>
      <c r="J43" s="596" t="s">
        <v>1439</v>
      </c>
      <c r="K43" s="598">
        <v>2611606</v>
      </c>
      <c r="L43" s="595">
        <v>521.20000000000005</v>
      </c>
      <c r="M43" s="277"/>
    </row>
    <row r="44" spans="1:13" ht="37.5">
      <c r="A44" s="580" t="s">
        <v>402</v>
      </c>
      <c r="B44" s="581" t="s">
        <v>403</v>
      </c>
      <c r="C44" s="592" t="s">
        <v>1165</v>
      </c>
      <c r="D44" s="583" t="s">
        <v>1440</v>
      </c>
      <c r="E44" s="593" t="s">
        <v>1441</v>
      </c>
      <c r="F44" s="593" t="s">
        <v>615</v>
      </c>
      <c r="G44" s="585" t="s">
        <v>616</v>
      </c>
      <c r="H44" s="592" t="s">
        <v>1442</v>
      </c>
      <c r="I44" s="583" t="s">
        <v>1177</v>
      </c>
      <c r="J44" s="596" t="s">
        <v>1443</v>
      </c>
      <c r="K44" s="594">
        <v>2611606</v>
      </c>
      <c r="L44" s="595">
        <v>680</v>
      </c>
      <c r="M44" s="277"/>
    </row>
    <row r="45" spans="1:13" ht="37.5">
      <c r="A45" s="580" t="s">
        <v>402</v>
      </c>
      <c r="B45" s="581" t="s">
        <v>403</v>
      </c>
      <c r="C45" s="592" t="s">
        <v>360</v>
      </c>
      <c r="D45" s="583" t="s">
        <v>1444</v>
      </c>
      <c r="E45" s="593" t="s">
        <v>1445</v>
      </c>
      <c r="F45" s="593" t="s">
        <v>615</v>
      </c>
      <c r="G45" s="585" t="s">
        <v>616</v>
      </c>
      <c r="H45" s="592" t="s">
        <v>1446</v>
      </c>
      <c r="I45" s="583" t="s">
        <v>1447</v>
      </c>
      <c r="J45" s="596" t="s">
        <v>1448</v>
      </c>
      <c r="K45" s="594">
        <v>4125506</v>
      </c>
      <c r="L45" s="595">
        <v>555.41</v>
      </c>
      <c r="M45" s="277"/>
    </row>
    <row r="46" spans="1:13" ht="37.5">
      <c r="A46" s="580" t="s">
        <v>402</v>
      </c>
      <c r="B46" s="581" t="s">
        <v>403</v>
      </c>
      <c r="C46" s="592" t="s">
        <v>360</v>
      </c>
      <c r="D46" s="583" t="s">
        <v>1449</v>
      </c>
      <c r="E46" s="593" t="s">
        <v>1450</v>
      </c>
      <c r="F46" s="593" t="s">
        <v>615</v>
      </c>
      <c r="G46" s="585" t="s">
        <v>616</v>
      </c>
      <c r="H46" s="592" t="s">
        <v>1451</v>
      </c>
      <c r="I46" s="583" t="s">
        <v>1452</v>
      </c>
      <c r="J46" s="596" t="s">
        <v>1453</v>
      </c>
      <c r="K46" s="599">
        <v>2927408</v>
      </c>
      <c r="L46" s="595">
        <v>834.35</v>
      </c>
      <c r="M46" s="277"/>
    </row>
    <row r="47" spans="1:13" ht="37.5">
      <c r="A47" s="580" t="s">
        <v>402</v>
      </c>
      <c r="B47" s="581" t="s">
        <v>403</v>
      </c>
      <c r="C47" s="592" t="s">
        <v>360</v>
      </c>
      <c r="D47" s="583" t="s">
        <v>1164</v>
      </c>
      <c r="E47" s="593" t="s">
        <v>1454</v>
      </c>
      <c r="F47" s="593" t="s">
        <v>615</v>
      </c>
      <c r="G47" s="585" t="s">
        <v>616</v>
      </c>
      <c r="H47" s="592" t="s">
        <v>1455</v>
      </c>
      <c r="I47" s="583" t="s">
        <v>1172</v>
      </c>
      <c r="J47" s="596" t="s">
        <v>1456</v>
      </c>
      <c r="K47" s="599">
        <v>2611606</v>
      </c>
      <c r="L47" s="595">
        <v>2058.5</v>
      </c>
      <c r="M47" s="277"/>
    </row>
    <row r="48" spans="1:13" ht="37.5">
      <c r="A48" s="580" t="s">
        <v>402</v>
      </c>
      <c r="B48" s="581" t="s">
        <v>403</v>
      </c>
      <c r="C48" s="592" t="s">
        <v>360</v>
      </c>
      <c r="D48" s="583" t="s">
        <v>1164</v>
      </c>
      <c r="E48" s="593" t="s">
        <v>1454</v>
      </c>
      <c r="F48" s="593" t="s">
        <v>615</v>
      </c>
      <c r="G48" s="585" t="s">
        <v>616</v>
      </c>
      <c r="H48" s="592" t="s">
        <v>1457</v>
      </c>
      <c r="I48" s="583" t="s">
        <v>1172</v>
      </c>
      <c r="J48" s="596" t="s">
        <v>1458</v>
      </c>
      <c r="K48" s="599">
        <v>2611606</v>
      </c>
      <c r="L48" s="595">
        <v>398.7</v>
      </c>
      <c r="M48" s="277"/>
    </row>
    <row r="49" spans="1:13" ht="37.5">
      <c r="A49" s="580" t="s">
        <v>402</v>
      </c>
      <c r="B49" s="581" t="s">
        <v>403</v>
      </c>
      <c r="C49" s="592" t="s">
        <v>360</v>
      </c>
      <c r="D49" s="583" t="s">
        <v>1164</v>
      </c>
      <c r="E49" s="593" t="s">
        <v>1454</v>
      </c>
      <c r="F49" s="593" t="s">
        <v>615</v>
      </c>
      <c r="G49" s="585" t="s">
        <v>616</v>
      </c>
      <c r="H49" s="592" t="s">
        <v>1459</v>
      </c>
      <c r="I49" s="583" t="s">
        <v>1172</v>
      </c>
      <c r="J49" s="596" t="s">
        <v>1460</v>
      </c>
      <c r="K49" s="599">
        <v>2611606</v>
      </c>
      <c r="L49" s="595">
        <v>192.36</v>
      </c>
      <c r="M49" s="277"/>
    </row>
    <row r="50" spans="1:13" ht="37.5">
      <c r="A50" s="580" t="s">
        <v>402</v>
      </c>
      <c r="B50" s="581" t="s">
        <v>403</v>
      </c>
      <c r="C50" s="592" t="s">
        <v>360</v>
      </c>
      <c r="D50" s="583" t="s">
        <v>1163</v>
      </c>
      <c r="E50" s="593" t="s">
        <v>1461</v>
      </c>
      <c r="F50" s="593" t="s">
        <v>615</v>
      </c>
      <c r="G50" s="585" t="s">
        <v>616</v>
      </c>
      <c r="H50" s="592" t="s">
        <v>1462</v>
      </c>
      <c r="I50" s="583" t="s">
        <v>1463</v>
      </c>
      <c r="J50" s="596" t="s">
        <v>1464</v>
      </c>
      <c r="K50" s="600" t="s">
        <v>1465</v>
      </c>
      <c r="L50" s="595">
        <v>793.5</v>
      </c>
      <c r="M50" s="277"/>
    </row>
    <row r="51" spans="1:13" ht="37.5">
      <c r="A51" s="580" t="s">
        <v>402</v>
      </c>
      <c r="B51" s="581" t="s">
        <v>403</v>
      </c>
      <c r="C51" s="592" t="s">
        <v>360</v>
      </c>
      <c r="D51" s="583" t="s">
        <v>1163</v>
      </c>
      <c r="E51" s="593" t="s">
        <v>1461</v>
      </c>
      <c r="F51" s="593" t="s">
        <v>615</v>
      </c>
      <c r="G51" s="585" t="s">
        <v>616</v>
      </c>
      <c r="H51" s="592" t="s">
        <v>1466</v>
      </c>
      <c r="I51" s="583" t="s">
        <v>1463</v>
      </c>
      <c r="J51" s="596" t="s">
        <v>1467</v>
      </c>
      <c r="K51" s="600" t="s">
        <v>1465</v>
      </c>
      <c r="L51" s="595">
        <v>492.9</v>
      </c>
      <c r="M51" s="277"/>
    </row>
    <row r="52" spans="1:13" ht="37.5">
      <c r="A52" s="580" t="s">
        <v>402</v>
      </c>
      <c r="B52" s="581" t="s">
        <v>403</v>
      </c>
      <c r="C52" s="592" t="s">
        <v>360</v>
      </c>
      <c r="D52" s="583" t="s">
        <v>1163</v>
      </c>
      <c r="E52" s="593" t="s">
        <v>1461</v>
      </c>
      <c r="F52" s="593" t="s">
        <v>615</v>
      </c>
      <c r="G52" s="585" t="s">
        <v>616</v>
      </c>
      <c r="H52" s="592" t="s">
        <v>1468</v>
      </c>
      <c r="I52" s="583" t="s">
        <v>1463</v>
      </c>
      <c r="J52" s="596" t="s">
        <v>1469</v>
      </c>
      <c r="K52" s="600" t="s">
        <v>1465</v>
      </c>
      <c r="L52" s="595">
        <v>3128.17</v>
      </c>
      <c r="M52" s="277"/>
    </row>
    <row r="53" spans="1:13" ht="37.5">
      <c r="A53" s="580" t="s">
        <v>402</v>
      </c>
      <c r="B53" s="581" t="s">
        <v>403</v>
      </c>
      <c r="C53" s="592" t="s">
        <v>360</v>
      </c>
      <c r="D53" s="583" t="s">
        <v>1470</v>
      </c>
      <c r="E53" s="593" t="s">
        <v>1471</v>
      </c>
      <c r="F53" s="593" t="s">
        <v>615</v>
      </c>
      <c r="G53" s="585" t="s">
        <v>616</v>
      </c>
      <c r="H53" s="592" t="s">
        <v>1472</v>
      </c>
      <c r="I53" s="583" t="s">
        <v>1172</v>
      </c>
      <c r="J53" s="596" t="s">
        <v>1473</v>
      </c>
      <c r="K53" s="600" t="s">
        <v>1465</v>
      </c>
      <c r="L53" s="595">
        <v>1002</v>
      </c>
      <c r="M53" s="277"/>
    </row>
    <row r="54" spans="1:13" ht="37.5">
      <c r="A54" s="580" t="s">
        <v>402</v>
      </c>
      <c r="B54" s="581" t="s">
        <v>403</v>
      </c>
      <c r="C54" s="592" t="s">
        <v>360</v>
      </c>
      <c r="D54" s="583" t="s">
        <v>1470</v>
      </c>
      <c r="E54" s="593" t="s">
        <v>1471</v>
      </c>
      <c r="F54" s="593" t="s">
        <v>615</v>
      </c>
      <c r="G54" s="585" t="s">
        <v>616</v>
      </c>
      <c r="H54" s="592" t="s">
        <v>1474</v>
      </c>
      <c r="I54" s="583" t="s">
        <v>1172</v>
      </c>
      <c r="J54" s="596" t="s">
        <v>1475</v>
      </c>
      <c r="K54" s="600" t="s">
        <v>1465</v>
      </c>
      <c r="L54" s="595">
        <v>1766</v>
      </c>
      <c r="M54" s="277"/>
    </row>
    <row r="55" spans="1:13" ht="37.5">
      <c r="A55" s="580" t="s">
        <v>402</v>
      </c>
      <c r="B55" s="581" t="s">
        <v>403</v>
      </c>
      <c r="C55" s="592" t="s">
        <v>360</v>
      </c>
      <c r="D55" s="583" t="s">
        <v>1476</v>
      </c>
      <c r="E55" s="593" t="s">
        <v>1477</v>
      </c>
      <c r="F55" s="593" t="s">
        <v>615</v>
      </c>
      <c r="G55" s="585" t="s">
        <v>616</v>
      </c>
      <c r="H55" s="592" t="s">
        <v>1478</v>
      </c>
      <c r="I55" s="583" t="s">
        <v>1172</v>
      </c>
      <c r="J55" s="596" t="s">
        <v>1479</v>
      </c>
      <c r="K55" s="599">
        <v>2602902</v>
      </c>
      <c r="L55" s="595">
        <v>768.6</v>
      </c>
      <c r="M55" s="277"/>
    </row>
    <row r="56" spans="1:13" ht="37.5">
      <c r="A56" s="580" t="s">
        <v>402</v>
      </c>
      <c r="B56" s="581" t="s">
        <v>403</v>
      </c>
      <c r="C56" s="592" t="s">
        <v>360</v>
      </c>
      <c r="D56" s="583" t="s">
        <v>1476</v>
      </c>
      <c r="E56" s="593" t="s">
        <v>1477</v>
      </c>
      <c r="F56" s="593" t="s">
        <v>615</v>
      </c>
      <c r="G56" s="585" t="s">
        <v>616</v>
      </c>
      <c r="H56" s="592" t="s">
        <v>1480</v>
      </c>
      <c r="I56" s="583" t="s">
        <v>1463</v>
      </c>
      <c r="J56" s="596" t="s">
        <v>1481</v>
      </c>
      <c r="K56" s="599">
        <v>2602902</v>
      </c>
      <c r="L56" s="595">
        <v>483</v>
      </c>
      <c r="M56" s="277"/>
    </row>
    <row r="57" spans="1:13" ht="37.5">
      <c r="A57" s="580" t="s">
        <v>402</v>
      </c>
      <c r="B57" s="581" t="s">
        <v>403</v>
      </c>
      <c r="C57" s="592" t="s">
        <v>360</v>
      </c>
      <c r="D57" s="583" t="s">
        <v>1482</v>
      </c>
      <c r="E57" s="593" t="s">
        <v>1483</v>
      </c>
      <c r="F57" s="593" t="s">
        <v>615</v>
      </c>
      <c r="G57" s="585" t="s">
        <v>616</v>
      </c>
      <c r="H57" s="592" t="s">
        <v>1484</v>
      </c>
      <c r="I57" s="583" t="s">
        <v>1404</v>
      </c>
      <c r="J57" s="596" t="s">
        <v>1485</v>
      </c>
      <c r="K57" s="599">
        <v>2607901</v>
      </c>
      <c r="L57" s="595">
        <v>1908</v>
      </c>
      <c r="M57" s="277"/>
    </row>
    <row r="58" spans="1:13" ht="37.5">
      <c r="A58" s="580" t="s">
        <v>402</v>
      </c>
      <c r="B58" s="581" t="s">
        <v>403</v>
      </c>
      <c r="C58" s="592" t="s">
        <v>360</v>
      </c>
      <c r="D58" s="583" t="s">
        <v>1482</v>
      </c>
      <c r="E58" s="593" t="s">
        <v>1483</v>
      </c>
      <c r="F58" s="593" t="s">
        <v>615</v>
      </c>
      <c r="G58" s="585" t="s">
        <v>616</v>
      </c>
      <c r="H58" s="592" t="s">
        <v>1486</v>
      </c>
      <c r="I58" s="583" t="s">
        <v>1463</v>
      </c>
      <c r="J58" s="596" t="s">
        <v>1487</v>
      </c>
      <c r="K58" s="599">
        <v>2607901</v>
      </c>
      <c r="L58" s="595">
        <v>7387.8</v>
      </c>
      <c r="M58" s="277"/>
    </row>
    <row r="59" spans="1:13" ht="37.5">
      <c r="A59" s="580" t="s">
        <v>402</v>
      </c>
      <c r="B59" s="581" t="s">
        <v>403</v>
      </c>
      <c r="C59" s="592" t="s">
        <v>360</v>
      </c>
      <c r="D59" s="583" t="s">
        <v>1482</v>
      </c>
      <c r="E59" s="593" t="s">
        <v>1483</v>
      </c>
      <c r="F59" s="593" t="s">
        <v>615</v>
      </c>
      <c r="G59" s="585" t="s">
        <v>616</v>
      </c>
      <c r="H59" s="592" t="s">
        <v>1488</v>
      </c>
      <c r="I59" s="583" t="s">
        <v>1404</v>
      </c>
      <c r="J59" s="596" t="s">
        <v>1489</v>
      </c>
      <c r="K59" s="599">
        <v>2607901</v>
      </c>
      <c r="L59" s="595">
        <v>480</v>
      </c>
      <c r="M59" s="277"/>
    </row>
    <row r="60" spans="1:13" ht="37.5">
      <c r="A60" s="580" t="s">
        <v>402</v>
      </c>
      <c r="B60" s="581" t="s">
        <v>403</v>
      </c>
      <c r="C60" s="592" t="s">
        <v>360</v>
      </c>
      <c r="D60" s="583" t="s">
        <v>1125</v>
      </c>
      <c r="E60" s="593" t="s">
        <v>1490</v>
      </c>
      <c r="F60" s="593" t="s">
        <v>615</v>
      </c>
      <c r="G60" s="585" t="s">
        <v>616</v>
      </c>
      <c r="H60" s="592" t="s">
        <v>1491</v>
      </c>
      <c r="I60" s="583" t="s">
        <v>1172</v>
      </c>
      <c r="J60" s="596" t="s">
        <v>1492</v>
      </c>
      <c r="K60" s="600" t="s">
        <v>1465</v>
      </c>
      <c r="L60" s="595">
        <v>1548</v>
      </c>
      <c r="M60" s="277"/>
    </row>
    <row r="61" spans="1:13" ht="37.5">
      <c r="A61" s="580" t="s">
        <v>402</v>
      </c>
      <c r="B61" s="581" t="s">
        <v>403</v>
      </c>
      <c r="C61" s="592" t="s">
        <v>360</v>
      </c>
      <c r="D61" s="583" t="s">
        <v>1493</v>
      </c>
      <c r="E61" s="593" t="s">
        <v>1494</v>
      </c>
      <c r="F61" s="593" t="s">
        <v>615</v>
      </c>
      <c r="G61" s="585" t="s">
        <v>616</v>
      </c>
      <c r="H61" s="592" t="s">
        <v>1495</v>
      </c>
      <c r="I61" s="583" t="s">
        <v>1496</v>
      </c>
      <c r="J61" s="596" t="s">
        <v>1497</v>
      </c>
      <c r="K61" s="594">
        <v>2611606</v>
      </c>
      <c r="L61" s="595">
        <v>506</v>
      </c>
      <c r="M61" s="277"/>
    </row>
    <row r="62" spans="1:13" ht="37.5">
      <c r="A62" s="580" t="s">
        <v>402</v>
      </c>
      <c r="B62" s="581" t="s">
        <v>403</v>
      </c>
      <c r="C62" s="592" t="s">
        <v>360</v>
      </c>
      <c r="D62" s="583" t="s">
        <v>1493</v>
      </c>
      <c r="E62" s="593" t="s">
        <v>1494</v>
      </c>
      <c r="F62" s="593" t="s">
        <v>615</v>
      </c>
      <c r="G62" s="585" t="s">
        <v>616</v>
      </c>
      <c r="H62" s="592" t="s">
        <v>1498</v>
      </c>
      <c r="I62" s="583" t="s">
        <v>1463</v>
      </c>
      <c r="J62" s="596" t="s">
        <v>1499</v>
      </c>
      <c r="K62" s="594">
        <v>2611606</v>
      </c>
      <c r="L62" s="595">
        <v>1407</v>
      </c>
      <c r="M62" s="277"/>
    </row>
    <row r="63" spans="1:13" ht="37.5">
      <c r="A63" s="580" t="s">
        <v>402</v>
      </c>
      <c r="B63" s="581" t="s">
        <v>403</v>
      </c>
      <c r="C63" s="592" t="s">
        <v>360</v>
      </c>
      <c r="D63" s="583" t="s">
        <v>1500</v>
      </c>
      <c r="E63" s="593" t="s">
        <v>1501</v>
      </c>
      <c r="F63" s="593" t="s">
        <v>615</v>
      </c>
      <c r="G63" s="585" t="s">
        <v>616</v>
      </c>
      <c r="H63" s="592" t="s">
        <v>1502</v>
      </c>
      <c r="I63" s="583" t="s">
        <v>1172</v>
      </c>
      <c r="J63" s="596" t="s">
        <v>1503</v>
      </c>
      <c r="K63" s="599">
        <v>2603454</v>
      </c>
      <c r="L63" s="595">
        <v>754.53</v>
      </c>
      <c r="M63" s="277"/>
    </row>
    <row r="64" spans="1:13" ht="37.5">
      <c r="A64" s="580" t="s">
        <v>402</v>
      </c>
      <c r="B64" s="581" t="s">
        <v>403</v>
      </c>
      <c r="C64" s="592" t="s">
        <v>360</v>
      </c>
      <c r="D64" s="583" t="s">
        <v>1134</v>
      </c>
      <c r="E64" s="593" t="s">
        <v>1406</v>
      </c>
      <c r="F64" s="593" t="s">
        <v>615</v>
      </c>
      <c r="G64" s="585" t="s">
        <v>616</v>
      </c>
      <c r="H64" s="592" t="s">
        <v>1504</v>
      </c>
      <c r="I64" s="583" t="s">
        <v>1172</v>
      </c>
      <c r="J64" s="596" t="s">
        <v>1505</v>
      </c>
      <c r="K64" s="599">
        <v>5208707</v>
      </c>
      <c r="L64" s="595">
        <v>496.18</v>
      </c>
      <c r="M64" s="277"/>
    </row>
    <row r="65" spans="1:13" ht="37.5">
      <c r="A65" s="580" t="s">
        <v>402</v>
      </c>
      <c r="B65" s="581" t="s">
        <v>403</v>
      </c>
      <c r="C65" s="592" t="s">
        <v>1506</v>
      </c>
      <c r="D65" s="583" t="s">
        <v>1507</v>
      </c>
      <c r="E65" s="593" t="s">
        <v>1508</v>
      </c>
      <c r="F65" s="593" t="s">
        <v>615</v>
      </c>
      <c r="G65" s="585" t="s">
        <v>616</v>
      </c>
      <c r="H65" s="592" t="s">
        <v>1509</v>
      </c>
      <c r="I65" s="583" t="s">
        <v>1496</v>
      </c>
      <c r="J65" s="596" t="s">
        <v>1510</v>
      </c>
      <c r="K65" s="599">
        <v>3106200</v>
      </c>
      <c r="L65" s="595">
        <v>2240</v>
      </c>
      <c r="M65" s="277"/>
    </row>
    <row r="66" spans="1:13" ht="37.5">
      <c r="A66" s="580" t="s">
        <v>402</v>
      </c>
      <c r="B66" s="581" t="s">
        <v>403</v>
      </c>
      <c r="C66" s="592" t="s">
        <v>377</v>
      </c>
      <c r="D66" s="583" t="s">
        <v>1511</v>
      </c>
      <c r="E66" s="593" t="s">
        <v>1512</v>
      </c>
      <c r="F66" s="593" t="s">
        <v>615</v>
      </c>
      <c r="G66" s="585" t="s">
        <v>616</v>
      </c>
      <c r="H66" s="592" t="s">
        <v>1513</v>
      </c>
      <c r="I66" s="583" t="s">
        <v>1447</v>
      </c>
      <c r="J66" s="596" t="s">
        <v>1514</v>
      </c>
      <c r="K66" s="599">
        <v>2611606</v>
      </c>
      <c r="L66" s="595">
        <v>2510</v>
      </c>
      <c r="M66" s="277"/>
    </row>
    <row r="67" spans="1:13" ht="37.5">
      <c r="A67" s="580" t="s">
        <v>402</v>
      </c>
      <c r="B67" s="581" t="s">
        <v>403</v>
      </c>
      <c r="C67" s="592" t="s">
        <v>617</v>
      </c>
      <c r="D67" s="583" t="s">
        <v>1515</v>
      </c>
      <c r="E67" s="593" t="s">
        <v>1392</v>
      </c>
      <c r="F67" s="593" t="s">
        <v>615</v>
      </c>
      <c r="G67" s="585" t="s">
        <v>616</v>
      </c>
      <c r="H67" s="592" t="s">
        <v>1516</v>
      </c>
      <c r="I67" s="583" t="s">
        <v>1447</v>
      </c>
      <c r="J67" s="596" t="s">
        <v>1517</v>
      </c>
      <c r="K67" s="599">
        <v>2607901</v>
      </c>
      <c r="L67" s="595">
        <v>2107.2800000000002</v>
      </c>
    </row>
    <row r="68" spans="1:13" ht="37.5">
      <c r="A68" s="580" t="s">
        <v>402</v>
      </c>
      <c r="B68" s="581" t="s">
        <v>403</v>
      </c>
      <c r="C68" s="592" t="s">
        <v>617</v>
      </c>
      <c r="D68" s="583" t="s">
        <v>1518</v>
      </c>
      <c r="E68" s="593" t="s">
        <v>1519</v>
      </c>
      <c r="F68" s="593" t="s">
        <v>615</v>
      </c>
      <c r="G68" s="585" t="s">
        <v>616</v>
      </c>
      <c r="H68" s="592" t="s">
        <v>1520</v>
      </c>
      <c r="I68" s="583" t="s">
        <v>1447</v>
      </c>
      <c r="J68" s="596" t="s">
        <v>1521</v>
      </c>
      <c r="K68" s="599">
        <v>2607901</v>
      </c>
      <c r="L68" s="595">
        <v>1564</v>
      </c>
    </row>
    <row r="69" spans="1:13" ht="37.5">
      <c r="A69" s="580" t="s">
        <v>402</v>
      </c>
      <c r="B69" s="581" t="s">
        <v>403</v>
      </c>
      <c r="C69" s="592" t="s">
        <v>617</v>
      </c>
      <c r="D69" s="583" t="s">
        <v>1522</v>
      </c>
      <c r="E69" s="601" t="s">
        <v>1523</v>
      </c>
      <c r="F69" s="593" t="s">
        <v>615</v>
      </c>
      <c r="G69" s="585" t="s">
        <v>616</v>
      </c>
      <c r="H69" s="592" t="s">
        <v>1524</v>
      </c>
      <c r="I69" s="583" t="s">
        <v>1424</v>
      </c>
      <c r="J69" s="596" t="s">
        <v>1525</v>
      </c>
      <c r="K69" s="599">
        <v>3550308</v>
      </c>
      <c r="L69" s="595">
        <v>244</v>
      </c>
    </row>
    <row r="70" spans="1:13" ht="37.5">
      <c r="A70" s="580" t="s">
        <v>402</v>
      </c>
      <c r="B70" s="581" t="s">
        <v>403</v>
      </c>
      <c r="C70" s="592" t="s">
        <v>618</v>
      </c>
      <c r="D70" s="583" t="s">
        <v>639</v>
      </c>
      <c r="E70" s="593" t="s">
        <v>640</v>
      </c>
      <c r="F70" s="593" t="s">
        <v>615</v>
      </c>
      <c r="G70" s="585" t="s">
        <v>616</v>
      </c>
      <c r="H70" s="592" t="s">
        <v>1526</v>
      </c>
      <c r="I70" s="583" t="s">
        <v>1527</v>
      </c>
      <c r="J70" s="596" t="s">
        <v>1528</v>
      </c>
      <c r="K70" s="599">
        <v>2611606</v>
      </c>
      <c r="L70" s="595">
        <v>3920</v>
      </c>
    </row>
    <row r="71" spans="1:13" ht="37.5">
      <c r="A71" s="580" t="s">
        <v>402</v>
      </c>
      <c r="B71" s="581" t="s">
        <v>403</v>
      </c>
      <c r="C71" s="592" t="s">
        <v>618</v>
      </c>
      <c r="D71" s="583" t="s">
        <v>623</v>
      </c>
      <c r="E71" s="593" t="s">
        <v>1529</v>
      </c>
      <c r="F71" s="593" t="s">
        <v>615</v>
      </c>
      <c r="G71" s="585" t="s">
        <v>616</v>
      </c>
      <c r="H71" s="592" t="s">
        <v>1530</v>
      </c>
      <c r="I71" s="583" t="s">
        <v>1171</v>
      </c>
      <c r="J71" s="596" t="s">
        <v>1531</v>
      </c>
      <c r="K71" s="599">
        <v>2910800</v>
      </c>
      <c r="L71" s="595">
        <v>300</v>
      </c>
    </row>
    <row r="72" spans="1:13" ht="37.5">
      <c r="A72" s="580" t="s">
        <v>402</v>
      </c>
      <c r="B72" s="581" t="s">
        <v>403</v>
      </c>
      <c r="C72" s="592" t="s">
        <v>1532</v>
      </c>
      <c r="D72" s="583" t="s">
        <v>642</v>
      </c>
      <c r="E72" s="593" t="s">
        <v>1136</v>
      </c>
      <c r="F72" s="593" t="s">
        <v>615</v>
      </c>
      <c r="G72" s="585" t="s">
        <v>616</v>
      </c>
      <c r="H72" s="592" t="s">
        <v>1533</v>
      </c>
      <c r="I72" s="583" t="s">
        <v>1534</v>
      </c>
      <c r="J72" s="596" t="s">
        <v>290</v>
      </c>
      <c r="K72" s="599">
        <v>2607901</v>
      </c>
      <c r="L72" s="595">
        <v>14500</v>
      </c>
    </row>
    <row r="73" spans="1:13" ht="37.5">
      <c r="A73" s="580" t="s">
        <v>402</v>
      </c>
      <c r="B73" s="581" t="s">
        <v>403</v>
      </c>
      <c r="C73" s="592" t="s">
        <v>618</v>
      </c>
      <c r="D73" s="583" t="s">
        <v>1535</v>
      </c>
      <c r="E73" s="593" t="s">
        <v>1536</v>
      </c>
      <c r="F73" s="593" t="s">
        <v>615</v>
      </c>
      <c r="G73" s="585" t="s">
        <v>616</v>
      </c>
      <c r="H73" s="592" t="s">
        <v>1537</v>
      </c>
      <c r="I73" s="583" t="s">
        <v>1538</v>
      </c>
      <c r="J73" s="596" t="s">
        <v>1539</v>
      </c>
      <c r="K73" s="599">
        <v>2611606</v>
      </c>
      <c r="L73" s="595">
        <v>3462.13</v>
      </c>
    </row>
    <row r="74" spans="1:13" ht="37.5">
      <c r="A74" s="580" t="s">
        <v>402</v>
      </c>
      <c r="B74" s="581" t="s">
        <v>403</v>
      </c>
      <c r="C74" s="592" t="s">
        <v>1540</v>
      </c>
      <c r="D74" s="583" t="s">
        <v>631</v>
      </c>
      <c r="E74" s="593" t="s">
        <v>1541</v>
      </c>
      <c r="F74" s="593" t="s">
        <v>616</v>
      </c>
      <c r="G74" s="585" t="s">
        <v>616</v>
      </c>
      <c r="H74" s="592" t="s">
        <v>1542</v>
      </c>
      <c r="I74" s="583" t="s">
        <v>1543</v>
      </c>
      <c r="J74" s="596" t="s">
        <v>290</v>
      </c>
      <c r="K74" s="599">
        <v>2611606</v>
      </c>
      <c r="L74" s="595">
        <v>2215</v>
      </c>
    </row>
    <row r="75" spans="1:13" ht="37.5">
      <c r="A75" s="580" t="s">
        <v>402</v>
      </c>
      <c r="B75" s="581" t="s">
        <v>403</v>
      </c>
      <c r="C75" s="592" t="s">
        <v>630</v>
      </c>
      <c r="D75" s="583" t="s">
        <v>631</v>
      </c>
      <c r="E75" s="593" t="s">
        <v>1541</v>
      </c>
      <c r="F75" s="593" t="s">
        <v>616</v>
      </c>
      <c r="G75" s="585" t="s">
        <v>616</v>
      </c>
      <c r="H75" s="592" t="s">
        <v>1544</v>
      </c>
      <c r="I75" s="583" t="s">
        <v>1543</v>
      </c>
      <c r="J75" s="596" t="s">
        <v>290</v>
      </c>
      <c r="K75" s="599">
        <v>2611606</v>
      </c>
      <c r="L75" s="595">
        <v>3314.32</v>
      </c>
    </row>
    <row r="76" spans="1:13" ht="37.5">
      <c r="A76" s="580" t="s">
        <v>402</v>
      </c>
      <c r="B76" s="581" t="s">
        <v>403</v>
      </c>
      <c r="C76" s="592" t="s">
        <v>618</v>
      </c>
      <c r="D76" s="583" t="s">
        <v>629</v>
      </c>
      <c r="E76" s="593" t="s">
        <v>771</v>
      </c>
      <c r="F76" s="593" t="s">
        <v>616</v>
      </c>
      <c r="G76" s="585" t="s">
        <v>616</v>
      </c>
      <c r="H76" s="592" t="s">
        <v>1545</v>
      </c>
      <c r="I76" s="583" t="s">
        <v>1543</v>
      </c>
      <c r="J76" s="596" t="s">
        <v>1546</v>
      </c>
      <c r="K76" s="602">
        <v>2603454</v>
      </c>
      <c r="L76" s="595">
        <v>1555.88</v>
      </c>
    </row>
    <row r="77" spans="1:13" ht="37.5">
      <c r="A77" s="580" t="s">
        <v>402</v>
      </c>
      <c r="B77" s="581" t="s">
        <v>403</v>
      </c>
      <c r="C77" s="592" t="s">
        <v>618</v>
      </c>
      <c r="D77" s="583" t="s">
        <v>635</v>
      </c>
      <c r="E77" s="593" t="s">
        <v>1547</v>
      </c>
      <c r="F77" s="593" t="s">
        <v>616</v>
      </c>
      <c r="G77" s="585" t="s">
        <v>616</v>
      </c>
      <c r="H77" s="592" t="s">
        <v>1548</v>
      </c>
      <c r="I77" s="583" t="s">
        <v>1543</v>
      </c>
      <c r="J77" s="596" t="s">
        <v>290</v>
      </c>
      <c r="K77" s="602">
        <v>2608909</v>
      </c>
      <c r="L77" s="595">
        <v>10000</v>
      </c>
    </row>
    <row r="78" spans="1:13" ht="37.5">
      <c r="A78" s="580" t="s">
        <v>402</v>
      </c>
      <c r="B78" s="581" t="s">
        <v>403</v>
      </c>
      <c r="C78" s="592" t="s">
        <v>618</v>
      </c>
      <c r="D78" s="583" t="s">
        <v>1549</v>
      </c>
      <c r="E78" s="593" t="s">
        <v>1550</v>
      </c>
      <c r="F78" s="593" t="s">
        <v>616</v>
      </c>
      <c r="G78" s="585" t="s">
        <v>616</v>
      </c>
      <c r="H78" s="592" t="s">
        <v>1551</v>
      </c>
      <c r="I78" s="583" t="s">
        <v>1552</v>
      </c>
      <c r="J78" s="596" t="s">
        <v>290</v>
      </c>
      <c r="K78" s="602">
        <v>2927408</v>
      </c>
      <c r="L78" s="595">
        <v>507.9</v>
      </c>
    </row>
    <row r="79" spans="1:13" ht="37.5">
      <c r="A79" s="580" t="s">
        <v>402</v>
      </c>
      <c r="B79" s="581" t="s">
        <v>403</v>
      </c>
      <c r="C79" s="592" t="s">
        <v>618</v>
      </c>
      <c r="D79" s="583" t="s">
        <v>1147</v>
      </c>
      <c r="E79" s="593" t="s">
        <v>1092</v>
      </c>
      <c r="F79" s="593" t="s">
        <v>616</v>
      </c>
      <c r="G79" s="585" t="s">
        <v>616</v>
      </c>
      <c r="H79" s="592" t="s">
        <v>1553</v>
      </c>
      <c r="I79" s="583" t="s">
        <v>1543</v>
      </c>
      <c r="J79" s="596" t="s">
        <v>1554</v>
      </c>
      <c r="K79" s="599">
        <v>2927408</v>
      </c>
      <c r="L79" s="595">
        <v>10000</v>
      </c>
    </row>
    <row r="80" spans="1:13" ht="37.5">
      <c r="A80" s="580" t="s">
        <v>402</v>
      </c>
      <c r="B80" s="581" t="s">
        <v>403</v>
      </c>
      <c r="C80" s="592" t="s">
        <v>618</v>
      </c>
      <c r="D80" s="583" t="s">
        <v>636</v>
      </c>
      <c r="E80" s="593" t="s">
        <v>1555</v>
      </c>
      <c r="F80" s="593" t="s">
        <v>616</v>
      </c>
      <c r="G80" s="585" t="s">
        <v>616</v>
      </c>
      <c r="H80" s="592" t="s">
        <v>1556</v>
      </c>
      <c r="I80" s="583" t="s">
        <v>1543</v>
      </c>
      <c r="J80" s="596" t="s">
        <v>1557</v>
      </c>
      <c r="K80" s="599">
        <v>2927408</v>
      </c>
      <c r="L80" s="595">
        <v>5250</v>
      </c>
    </row>
    <row r="81" spans="1:12" ht="37.5">
      <c r="A81" s="580" t="s">
        <v>402</v>
      </c>
      <c r="B81" s="581" t="s">
        <v>403</v>
      </c>
      <c r="C81" s="592" t="s">
        <v>618</v>
      </c>
      <c r="D81" s="583" t="s">
        <v>636</v>
      </c>
      <c r="E81" s="593" t="s">
        <v>1555</v>
      </c>
      <c r="F81" s="593" t="s">
        <v>616</v>
      </c>
      <c r="G81" s="585" t="s">
        <v>616</v>
      </c>
      <c r="H81" s="592" t="s">
        <v>1558</v>
      </c>
      <c r="I81" s="583" t="s">
        <v>1543</v>
      </c>
      <c r="J81" s="596" t="s">
        <v>1559</v>
      </c>
      <c r="K81" s="599">
        <v>2927408</v>
      </c>
      <c r="L81" s="595">
        <v>5000</v>
      </c>
    </row>
    <row r="82" spans="1:12" ht="37.5">
      <c r="A82" s="580" t="s">
        <v>402</v>
      </c>
      <c r="B82" s="581" t="s">
        <v>403</v>
      </c>
      <c r="C82" s="592" t="s">
        <v>630</v>
      </c>
      <c r="D82" s="583" t="s">
        <v>1126</v>
      </c>
      <c r="E82" s="593" t="s">
        <v>1135</v>
      </c>
      <c r="F82" s="593" t="s">
        <v>616</v>
      </c>
      <c r="G82" s="585" t="s">
        <v>616</v>
      </c>
      <c r="H82" s="592" t="s">
        <v>1560</v>
      </c>
      <c r="I82" s="583" t="s">
        <v>1543</v>
      </c>
      <c r="J82" s="596" t="s">
        <v>1561</v>
      </c>
      <c r="K82" s="599">
        <v>2603454</v>
      </c>
      <c r="L82" s="595">
        <v>300</v>
      </c>
    </row>
    <row r="83" spans="1:12" ht="37.5">
      <c r="A83" s="580" t="s">
        <v>402</v>
      </c>
      <c r="B83" s="581" t="s">
        <v>403</v>
      </c>
      <c r="C83" s="592" t="s">
        <v>618</v>
      </c>
      <c r="D83" s="583" t="s">
        <v>647</v>
      </c>
      <c r="E83" s="593" t="s">
        <v>648</v>
      </c>
      <c r="F83" s="593" t="s">
        <v>616</v>
      </c>
      <c r="G83" s="585" t="s">
        <v>616</v>
      </c>
      <c r="H83" s="592" t="s">
        <v>1562</v>
      </c>
      <c r="I83" s="583" t="s">
        <v>1543</v>
      </c>
      <c r="J83" s="596" t="s">
        <v>1563</v>
      </c>
      <c r="K83" s="599">
        <v>2927408</v>
      </c>
      <c r="L83" s="595">
        <v>10000</v>
      </c>
    </row>
    <row r="84" spans="1:12" ht="37.5">
      <c r="A84" s="580" t="s">
        <v>402</v>
      </c>
      <c r="B84" s="581" t="s">
        <v>403</v>
      </c>
      <c r="C84" s="592" t="s">
        <v>618</v>
      </c>
      <c r="D84" s="583" t="s">
        <v>637</v>
      </c>
      <c r="E84" s="593" t="s">
        <v>1564</v>
      </c>
      <c r="F84" s="593" t="s">
        <v>616</v>
      </c>
      <c r="G84" s="585" t="s">
        <v>616</v>
      </c>
      <c r="H84" s="592" t="s">
        <v>1565</v>
      </c>
      <c r="I84" s="583" t="s">
        <v>1543</v>
      </c>
      <c r="J84" s="596" t="s">
        <v>1566</v>
      </c>
      <c r="K84" s="599">
        <v>2927408</v>
      </c>
      <c r="L84" s="595">
        <v>18000</v>
      </c>
    </row>
    <row r="85" spans="1:12" ht="37.5">
      <c r="A85" s="580" t="s">
        <v>402</v>
      </c>
      <c r="B85" s="581" t="s">
        <v>403</v>
      </c>
      <c r="C85" s="592" t="s">
        <v>618</v>
      </c>
      <c r="D85" s="583" t="s">
        <v>638</v>
      </c>
      <c r="E85" s="593" t="s">
        <v>1146</v>
      </c>
      <c r="F85" s="593" t="s">
        <v>616</v>
      </c>
      <c r="G85" s="585" t="s">
        <v>616</v>
      </c>
      <c r="H85" s="592" t="s">
        <v>1567</v>
      </c>
      <c r="I85" s="583" t="s">
        <v>1543</v>
      </c>
      <c r="J85" s="596" t="s">
        <v>1568</v>
      </c>
      <c r="K85" s="599">
        <v>2927408</v>
      </c>
      <c r="L85" s="595">
        <v>13000</v>
      </c>
    </row>
    <row r="86" spans="1:12" ht="37.5">
      <c r="A86" s="580" t="s">
        <v>402</v>
      </c>
      <c r="B86" s="581" t="s">
        <v>403</v>
      </c>
      <c r="C86" s="592" t="s">
        <v>1540</v>
      </c>
      <c r="D86" s="583" t="s">
        <v>633</v>
      </c>
      <c r="E86" s="593" t="s">
        <v>1569</v>
      </c>
      <c r="F86" s="593" t="s">
        <v>616</v>
      </c>
      <c r="G86" s="585" t="s">
        <v>616</v>
      </c>
      <c r="H86" s="592" t="s">
        <v>1570</v>
      </c>
      <c r="I86" s="583" t="s">
        <v>1447</v>
      </c>
      <c r="J86" s="592" t="s">
        <v>290</v>
      </c>
      <c r="K86" s="599">
        <v>2611606</v>
      </c>
      <c r="L86" s="595">
        <v>2660.65</v>
      </c>
    </row>
    <row r="87" spans="1:12" ht="37.5">
      <c r="A87" s="580" t="s">
        <v>402</v>
      </c>
      <c r="B87" s="581" t="s">
        <v>403</v>
      </c>
      <c r="C87" s="592" t="s">
        <v>1176</v>
      </c>
      <c r="D87" s="583" t="s">
        <v>1096</v>
      </c>
      <c r="E87" s="593" t="s">
        <v>1571</v>
      </c>
      <c r="F87" s="593" t="s">
        <v>616</v>
      </c>
      <c r="G87" s="585" t="s">
        <v>616</v>
      </c>
      <c r="H87" s="592" t="s">
        <v>1572</v>
      </c>
      <c r="I87" s="583" t="s">
        <v>1538</v>
      </c>
      <c r="J87" s="596" t="s">
        <v>1573</v>
      </c>
      <c r="K87" s="594">
        <v>2611606</v>
      </c>
      <c r="L87" s="595">
        <v>2930</v>
      </c>
    </row>
    <row r="88" spans="1:12" ht="37.5">
      <c r="A88" s="580" t="s">
        <v>402</v>
      </c>
      <c r="B88" s="581" t="s">
        <v>403</v>
      </c>
      <c r="C88" s="592" t="s">
        <v>1540</v>
      </c>
      <c r="D88" s="583" t="s">
        <v>634</v>
      </c>
      <c r="E88" s="593" t="s">
        <v>1574</v>
      </c>
      <c r="F88" s="593" t="s">
        <v>616</v>
      </c>
      <c r="G88" s="585" t="s">
        <v>616</v>
      </c>
      <c r="H88" s="592" t="s">
        <v>1575</v>
      </c>
      <c r="I88" s="583" t="s">
        <v>1447</v>
      </c>
      <c r="J88" s="596" t="s">
        <v>290</v>
      </c>
      <c r="K88" s="599">
        <v>2611606</v>
      </c>
      <c r="L88" s="595">
        <v>140</v>
      </c>
    </row>
    <row r="89" spans="1:12" ht="37.5">
      <c r="A89" s="580" t="s">
        <v>402</v>
      </c>
      <c r="B89" s="581" t="s">
        <v>403</v>
      </c>
      <c r="C89" s="592" t="s">
        <v>1576</v>
      </c>
      <c r="D89" s="583" t="s">
        <v>1577</v>
      </c>
      <c r="E89" s="593" t="s">
        <v>1578</v>
      </c>
      <c r="F89" s="593" t="s">
        <v>616</v>
      </c>
      <c r="G89" s="585" t="s">
        <v>616</v>
      </c>
      <c r="H89" s="592" t="s">
        <v>1579</v>
      </c>
      <c r="I89" s="583" t="s">
        <v>1543</v>
      </c>
      <c r="J89" s="596" t="s">
        <v>1580</v>
      </c>
      <c r="K89" s="594">
        <v>2610707</v>
      </c>
      <c r="L89" s="595">
        <v>7922.17</v>
      </c>
    </row>
    <row r="90" spans="1:12" ht="37.5">
      <c r="A90" s="580" t="s">
        <v>402</v>
      </c>
      <c r="B90" s="581" t="s">
        <v>403</v>
      </c>
      <c r="C90" s="592" t="s">
        <v>1576</v>
      </c>
      <c r="D90" s="583" t="s">
        <v>1577</v>
      </c>
      <c r="E90" s="593" t="s">
        <v>1578</v>
      </c>
      <c r="F90" s="593" t="s">
        <v>616</v>
      </c>
      <c r="G90" s="585" t="s">
        <v>616</v>
      </c>
      <c r="H90" s="592" t="s">
        <v>1581</v>
      </c>
      <c r="I90" s="583" t="s">
        <v>1543</v>
      </c>
      <c r="J90" s="596" t="s">
        <v>1582</v>
      </c>
      <c r="K90" s="594">
        <v>2610707</v>
      </c>
      <c r="L90" s="595">
        <v>30065.38</v>
      </c>
    </row>
    <row r="91" spans="1:12" ht="37.5">
      <c r="A91" s="580" t="s">
        <v>402</v>
      </c>
      <c r="B91" s="581" t="s">
        <v>403</v>
      </c>
      <c r="C91" s="592" t="s">
        <v>377</v>
      </c>
      <c r="D91" s="583" t="s">
        <v>646</v>
      </c>
      <c r="E91" s="593" t="s">
        <v>1583</v>
      </c>
      <c r="F91" s="593" t="s">
        <v>616</v>
      </c>
      <c r="G91" s="585" t="s">
        <v>616</v>
      </c>
      <c r="H91" s="592" t="s">
        <v>1584</v>
      </c>
      <c r="I91" s="583" t="s">
        <v>1585</v>
      </c>
      <c r="J91" s="596" t="s">
        <v>1586</v>
      </c>
      <c r="K91" s="599">
        <v>2611309</v>
      </c>
      <c r="L91" s="595">
        <v>1679.25</v>
      </c>
    </row>
    <row r="92" spans="1:12" ht="37.5">
      <c r="A92" s="580" t="s">
        <v>402</v>
      </c>
      <c r="B92" s="581" t="s">
        <v>403</v>
      </c>
      <c r="C92" s="592" t="s">
        <v>618</v>
      </c>
      <c r="D92" s="583" t="s">
        <v>1587</v>
      </c>
      <c r="E92" s="593" t="s">
        <v>1588</v>
      </c>
      <c r="F92" s="593" t="s">
        <v>616</v>
      </c>
      <c r="G92" s="585" t="s">
        <v>616</v>
      </c>
      <c r="H92" s="592" t="s">
        <v>1589</v>
      </c>
      <c r="I92" s="583" t="s">
        <v>1173</v>
      </c>
      <c r="J92" s="596" t="s">
        <v>290</v>
      </c>
      <c r="K92" s="599">
        <v>4202909</v>
      </c>
      <c r="L92" s="595">
        <v>4564.5</v>
      </c>
    </row>
    <row r="93" spans="1:12" ht="37.5">
      <c r="A93" s="580" t="s">
        <v>402</v>
      </c>
      <c r="B93" s="581" t="s">
        <v>403</v>
      </c>
      <c r="C93" s="592" t="s">
        <v>618</v>
      </c>
      <c r="D93" s="583" t="s">
        <v>1587</v>
      </c>
      <c r="E93" s="593" t="s">
        <v>1588</v>
      </c>
      <c r="F93" s="593" t="s">
        <v>616</v>
      </c>
      <c r="G93" s="585" t="s">
        <v>616</v>
      </c>
      <c r="H93" s="592" t="s">
        <v>1590</v>
      </c>
      <c r="I93" s="583" t="s">
        <v>1538</v>
      </c>
      <c r="J93" s="596" t="s">
        <v>290</v>
      </c>
      <c r="K93" s="599">
        <v>4202909</v>
      </c>
      <c r="L93" s="595">
        <v>4564.5</v>
      </c>
    </row>
    <row r="94" spans="1:12" ht="37.5">
      <c r="A94" s="580" t="s">
        <v>402</v>
      </c>
      <c r="B94" s="581" t="s">
        <v>403</v>
      </c>
      <c r="C94" s="592" t="s">
        <v>618</v>
      </c>
      <c r="D94" s="583" t="s">
        <v>622</v>
      </c>
      <c r="E94" s="593" t="s">
        <v>757</v>
      </c>
      <c r="F94" s="593" t="s">
        <v>616</v>
      </c>
      <c r="G94" s="585" t="s">
        <v>616</v>
      </c>
      <c r="H94" s="592" t="s">
        <v>1591</v>
      </c>
      <c r="I94" s="583" t="s">
        <v>1175</v>
      </c>
      <c r="J94" s="596" t="s">
        <v>1592</v>
      </c>
      <c r="K94" s="599">
        <v>2611606</v>
      </c>
      <c r="L94" s="595">
        <v>15378</v>
      </c>
    </row>
    <row r="95" spans="1:12" ht="37.5">
      <c r="A95" s="580" t="s">
        <v>402</v>
      </c>
      <c r="B95" s="581" t="s">
        <v>403</v>
      </c>
      <c r="C95" s="592" t="s">
        <v>618</v>
      </c>
      <c r="D95" s="583" t="s">
        <v>624</v>
      </c>
      <c r="E95" s="593" t="s">
        <v>1593</v>
      </c>
      <c r="F95" s="593" t="s">
        <v>616</v>
      </c>
      <c r="G95" s="585" t="s">
        <v>616</v>
      </c>
      <c r="H95" s="592" t="s">
        <v>1594</v>
      </c>
      <c r="I95" s="583" t="s">
        <v>1170</v>
      </c>
      <c r="J95" s="596" t="s">
        <v>1595</v>
      </c>
      <c r="K95" s="599">
        <v>3509502</v>
      </c>
      <c r="L95" s="595">
        <v>1375</v>
      </c>
    </row>
    <row r="96" spans="1:12" ht="37.5">
      <c r="A96" s="580" t="s">
        <v>402</v>
      </c>
      <c r="B96" s="581" t="s">
        <v>403</v>
      </c>
      <c r="C96" s="592" t="s">
        <v>618</v>
      </c>
      <c r="D96" s="583" t="s">
        <v>1112</v>
      </c>
      <c r="E96" s="593" t="s">
        <v>1596</v>
      </c>
      <c r="F96" s="593" t="s">
        <v>616</v>
      </c>
      <c r="G96" s="585" t="s">
        <v>616</v>
      </c>
      <c r="H96" s="592" t="s">
        <v>1597</v>
      </c>
      <c r="I96" s="583" t="s">
        <v>1598</v>
      </c>
      <c r="J96" s="596" t="s">
        <v>1599</v>
      </c>
      <c r="K96" s="594">
        <v>2603454</v>
      </c>
      <c r="L96" s="595">
        <v>18000</v>
      </c>
    </row>
    <row r="97" spans="1:12" ht="37.5">
      <c r="A97" s="580" t="s">
        <v>402</v>
      </c>
      <c r="B97" s="581" t="s">
        <v>403</v>
      </c>
      <c r="C97" s="592" t="s">
        <v>618</v>
      </c>
      <c r="D97" s="583" t="s">
        <v>627</v>
      </c>
      <c r="E97" s="593" t="s">
        <v>1168</v>
      </c>
      <c r="F97" s="593" t="s">
        <v>616</v>
      </c>
      <c r="G97" s="585" t="s">
        <v>616</v>
      </c>
      <c r="H97" s="592" t="s">
        <v>1600</v>
      </c>
      <c r="I97" s="583" t="s">
        <v>1543</v>
      </c>
      <c r="J97" s="596" t="s">
        <v>1601</v>
      </c>
      <c r="K97" s="599">
        <v>3106200</v>
      </c>
      <c r="L97" s="595">
        <v>8000</v>
      </c>
    </row>
    <row r="98" spans="1:12" ht="37.5">
      <c r="A98" s="580" t="s">
        <v>402</v>
      </c>
      <c r="B98" s="581" t="s">
        <v>403</v>
      </c>
      <c r="C98" s="592" t="s">
        <v>618</v>
      </c>
      <c r="D98" s="583" t="s">
        <v>1140</v>
      </c>
      <c r="E98" s="593" t="s">
        <v>1141</v>
      </c>
      <c r="F98" s="593" t="s">
        <v>616</v>
      </c>
      <c r="G98" s="585" t="s">
        <v>616</v>
      </c>
      <c r="H98" s="592" t="s">
        <v>1602</v>
      </c>
      <c r="I98" s="583" t="s">
        <v>1603</v>
      </c>
      <c r="J98" s="596" t="s">
        <v>1604</v>
      </c>
      <c r="K98" s="599">
        <v>2611606</v>
      </c>
      <c r="L98" s="595">
        <v>1100</v>
      </c>
    </row>
    <row r="99" spans="1:12" ht="37.5">
      <c r="A99" s="580" t="s">
        <v>402</v>
      </c>
      <c r="B99" s="581" t="s">
        <v>403</v>
      </c>
      <c r="C99" s="592" t="s">
        <v>1540</v>
      </c>
      <c r="D99" s="583" t="s">
        <v>1094</v>
      </c>
      <c r="E99" s="593" t="s">
        <v>1095</v>
      </c>
      <c r="F99" s="593" t="s">
        <v>616</v>
      </c>
      <c r="G99" s="585" t="s">
        <v>616</v>
      </c>
      <c r="H99" s="592" t="s">
        <v>1605</v>
      </c>
      <c r="I99" s="583" t="s">
        <v>1534</v>
      </c>
      <c r="J99" s="596" t="s">
        <v>290</v>
      </c>
      <c r="K99" s="599">
        <v>2611606</v>
      </c>
      <c r="L99" s="595">
        <v>5816</v>
      </c>
    </row>
    <row r="100" spans="1:12" ht="37.5">
      <c r="A100" s="580" t="s">
        <v>402</v>
      </c>
      <c r="B100" s="581" t="s">
        <v>403</v>
      </c>
      <c r="C100" s="592" t="s">
        <v>1145</v>
      </c>
      <c r="D100" s="583" t="s">
        <v>626</v>
      </c>
      <c r="E100" s="593" t="s">
        <v>1137</v>
      </c>
      <c r="F100" s="593" t="s">
        <v>616</v>
      </c>
      <c r="G100" s="585" t="s">
        <v>616</v>
      </c>
      <c r="H100" s="592" t="s">
        <v>1606</v>
      </c>
      <c r="I100" s="583" t="s">
        <v>1538</v>
      </c>
      <c r="J100" s="596" t="s">
        <v>1607</v>
      </c>
      <c r="K100" s="594">
        <v>2607901</v>
      </c>
      <c r="L100" s="595">
        <v>500</v>
      </c>
    </row>
    <row r="101" spans="1:12" ht="37.5">
      <c r="A101" s="580" t="s">
        <v>402</v>
      </c>
      <c r="B101" s="581" t="s">
        <v>403</v>
      </c>
      <c r="C101" s="592" t="s">
        <v>618</v>
      </c>
      <c r="D101" s="583" t="s">
        <v>1091</v>
      </c>
      <c r="E101" s="593" t="s">
        <v>1144</v>
      </c>
      <c r="F101" s="593" t="s">
        <v>616</v>
      </c>
      <c r="G101" s="585" t="s">
        <v>616</v>
      </c>
      <c r="H101" s="592" t="s">
        <v>1608</v>
      </c>
      <c r="I101" s="583" t="s">
        <v>1424</v>
      </c>
      <c r="J101" s="596" t="s">
        <v>290</v>
      </c>
      <c r="K101" s="594">
        <v>2304285</v>
      </c>
      <c r="L101" s="595">
        <v>387.2</v>
      </c>
    </row>
    <row r="102" spans="1:12" ht="37.5">
      <c r="A102" s="580" t="s">
        <v>402</v>
      </c>
      <c r="B102" s="581" t="s">
        <v>403</v>
      </c>
      <c r="C102" s="592" t="s">
        <v>1609</v>
      </c>
      <c r="D102" s="583" t="s">
        <v>641</v>
      </c>
      <c r="E102" s="593" t="s">
        <v>1610</v>
      </c>
      <c r="F102" s="593" t="s">
        <v>616</v>
      </c>
      <c r="G102" s="585" t="s">
        <v>616</v>
      </c>
      <c r="H102" s="592" t="s">
        <v>1611</v>
      </c>
      <c r="I102" s="583" t="s">
        <v>1585</v>
      </c>
      <c r="J102" s="596" t="s">
        <v>1612</v>
      </c>
      <c r="K102" s="594">
        <v>2611606</v>
      </c>
      <c r="L102" s="595">
        <v>339</v>
      </c>
    </row>
    <row r="103" spans="1:12" ht="37.5">
      <c r="A103" s="580" t="s">
        <v>402</v>
      </c>
      <c r="B103" s="581" t="s">
        <v>403</v>
      </c>
      <c r="C103" s="592" t="s">
        <v>1613</v>
      </c>
      <c r="D103" s="583" t="s">
        <v>1614</v>
      </c>
      <c r="E103" s="593" t="s">
        <v>1615</v>
      </c>
      <c r="F103" s="593" t="s">
        <v>616</v>
      </c>
      <c r="G103" s="585" t="s">
        <v>616</v>
      </c>
      <c r="H103" s="592" t="s">
        <v>1616</v>
      </c>
      <c r="I103" s="583" t="s">
        <v>1350</v>
      </c>
      <c r="J103" s="596" t="s">
        <v>1617</v>
      </c>
      <c r="K103" s="594">
        <v>2611606</v>
      </c>
      <c r="L103" s="595">
        <v>21668.400000000001</v>
      </c>
    </row>
    <row r="104" spans="1:12" ht="37.5">
      <c r="A104" s="580" t="s">
        <v>402</v>
      </c>
      <c r="B104" s="581" t="s">
        <v>403</v>
      </c>
      <c r="C104" s="592" t="s">
        <v>1618</v>
      </c>
      <c r="D104" s="583" t="s">
        <v>1619</v>
      </c>
      <c r="E104" s="601" t="s">
        <v>1620</v>
      </c>
      <c r="F104" s="593" t="s">
        <v>616</v>
      </c>
      <c r="G104" s="585" t="s">
        <v>616</v>
      </c>
      <c r="H104" s="592" t="s">
        <v>1621</v>
      </c>
      <c r="I104" s="583" t="s">
        <v>1447</v>
      </c>
      <c r="J104" s="596" t="s">
        <v>290</v>
      </c>
      <c r="K104" s="594">
        <v>2611606</v>
      </c>
      <c r="L104" s="595">
        <v>2320.21</v>
      </c>
    </row>
    <row r="105" spans="1:12" ht="37.5">
      <c r="A105" s="580" t="s">
        <v>402</v>
      </c>
      <c r="B105" s="581" t="s">
        <v>403</v>
      </c>
      <c r="C105" s="592" t="s">
        <v>618</v>
      </c>
      <c r="D105" s="583" t="s">
        <v>649</v>
      </c>
      <c r="E105" s="601" t="s">
        <v>1622</v>
      </c>
      <c r="F105" s="593" t="s">
        <v>616</v>
      </c>
      <c r="G105" s="585" t="s">
        <v>616</v>
      </c>
      <c r="H105" s="592" t="s">
        <v>1623</v>
      </c>
      <c r="I105" s="583" t="s">
        <v>1538</v>
      </c>
      <c r="J105" s="596" t="s">
        <v>290</v>
      </c>
      <c r="K105" s="594">
        <v>2611606</v>
      </c>
      <c r="L105" s="595">
        <v>371.28</v>
      </c>
    </row>
    <row r="106" spans="1:12" ht="37.5">
      <c r="A106" s="580" t="s">
        <v>402</v>
      </c>
      <c r="B106" s="581" t="s">
        <v>403</v>
      </c>
      <c r="C106" s="592" t="s">
        <v>625</v>
      </c>
      <c r="D106" s="583" t="s">
        <v>1624</v>
      </c>
      <c r="E106" s="593" t="s">
        <v>1625</v>
      </c>
      <c r="F106" s="593" t="s">
        <v>616</v>
      </c>
      <c r="G106" s="585" t="s">
        <v>616</v>
      </c>
      <c r="H106" s="592" t="s">
        <v>1626</v>
      </c>
      <c r="I106" s="583" t="s">
        <v>1434</v>
      </c>
      <c r="J106" s="596" t="s">
        <v>1627</v>
      </c>
      <c r="K106" s="594">
        <v>2611606</v>
      </c>
      <c r="L106" s="595">
        <v>500</v>
      </c>
    </row>
    <row r="107" spans="1:12" ht="37.5">
      <c r="A107" s="580" t="s">
        <v>402</v>
      </c>
      <c r="B107" s="581" t="s">
        <v>403</v>
      </c>
      <c r="C107" s="592" t="s">
        <v>625</v>
      </c>
      <c r="D107" s="583" t="s">
        <v>1649</v>
      </c>
      <c r="E107" s="593" t="s">
        <v>1148</v>
      </c>
      <c r="F107" s="593" t="s">
        <v>616</v>
      </c>
      <c r="G107" s="585" t="s">
        <v>616</v>
      </c>
      <c r="H107" s="592" t="s">
        <v>1628</v>
      </c>
      <c r="I107" s="583" t="s">
        <v>1534</v>
      </c>
      <c r="J107" s="596" t="s">
        <v>1629</v>
      </c>
      <c r="K107" s="594">
        <v>2611606</v>
      </c>
      <c r="L107" s="595">
        <v>4414.3999999999996</v>
      </c>
    </row>
    <row r="108" spans="1:12" ht="37.5">
      <c r="A108" s="580" t="s">
        <v>402</v>
      </c>
      <c r="B108" s="581" t="s">
        <v>403</v>
      </c>
      <c r="C108" s="592" t="s">
        <v>1609</v>
      </c>
      <c r="D108" s="583" t="s">
        <v>642</v>
      </c>
      <c r="E108" s="593" t="s">
        <v>1136</v>
      </c>
      <c r="F108" s="593" t="s">
        <v>616</v>
      </c>
      <c r="G108" s="585" t="s">
        <v>616</v>
      </c>
      <c r="H108" s="592" t="s">
        <v>1630</v>
      </c>
      <c r="I108" s="583" t="s">
        <v>1631</v>
      </c>
      <c r="J108" s="596" t="s">
        <v>1632</v>
      </c>
      <c r="K108" s="599">
        <v>2607901</v>
      </c>
      <c r="L108" s="595">
        <v>14516.73</v>
      </c>
    </row>
    <row r="109" spans="1:12" ht="37.5">
      <c r="A109" s="580" t="s">
        <v>402</v>
      </c>
      <c r="B109" s="581" t="s">
        <v>403</v>
      </c>
      <c r="C109" s="592" t="s">
        <v>618</v>
      </c>
      <c r="D109" s="583" t="s">
        <v>1633</v>
      </c>
      <c r="E109" s="593" t="s">
        <v>1634</v>
      </c>
      <c r="F109" s="593" t="s">
        <v>616</v>
      </c>
      <c r="G109" s="585" t="s">
        <v>616</v>
      </c>
      <c r="H109" s="592" t="s">
        <v>1635</v>
      </c>
      <c r="I109" s="583" t="s">
        <v>1543</v>
      </c>
      <c r="J109" s="596" t="s">
        <v>290</v>
      </c>
      <c r="K109" s="599">
        <v>3144805</v>
      </c>
      <c r="L109" s="595">
        <v>240</v>
      </c>
    </row>
    <row r="110" spans="1:12" ht="37.5">
      <c r="A110" s="580" t="s">
        <v>402</v>
      </c>
      <c r="B110" s="581" t="s">
        <v>403</v>
      </c>
      <c r="C110" s="592" t="s">
        <v>618</v>
      </c>
      <c r="D110" s="583" t="s">
        <v>1166</v>
      </c>
      <c r="E110" s="593" t="s">
        <v>1636</v>
      </c>
      <c r="F110" s="593" t="s">
        <v>616</v>
      </c>
      <c r="G110" s="585" t="s">
        <v>616</v>
      </c>
      <c r="H110" s="592" t="s">
        <v>1637</v>
      </c>
      <c r="I110" s="583" t="s">
        <v>1429</v>
      </c>
      <c r="J110" s="596" t="s">
        <v>1638</v>
      </c>
      <c r="K110" s="599">
        <v>3550308</v>
      </c>
      <c r="L110" s="595">
        <v>963.98</v>
      </c>
    </row>
    <row r="111" spans="1:12">
      <c r="K111"/>
    </row>
    <row r="112" spans="1:12">
      <c r="K112"/>
    </row>
    <row r="113" spans="11:11">
      <c r="K113"/>
    </row>
    <row r="114" spans="11:11">
      <c r="K114"/>
    </row>
    <row r="115" spans="11:11">
      <c r="K115"/>
    </row>
    <row r="116" spans="11:11">
      <c r="K116"/>
    </row>
    <row r="117" spans="11:11">
      <c r="K117"/>
    </row>
    <row r="118" spans="11:11">
      <c r="K118"/>
    </row>
    <row r="119" spans="11:11">
      <c r="K119"/>
    </row>
    <row r="120" spans="11:11">
      <c r="K120"/>
    </row>
    <row r="121" spans="11:11">
      <c r="K121"/>
    </row>
    <row r="122" spans="11:11">
      <c r="K122"/>
    </row>
    <row r="123" spans="11:11">
      <c r="K123"/>
    </row>
    <row r="124" spans="11:11">
      <c r="K124"/>
    </row>
    <row r="125" spans="11:11">
      <c r="K125"/>
    </row>
    <row r="126" spans="11:11">
      <c r="K126"/>
    </row>
    <row r="127" spans="11:11">
      <c r="K127"/>
    </row>
    <row r="128" spans="11:11">
      <c r="K128"/>
    </row>
    <row r="129" spans="11:11">
      <c r="K129"/>
    </row>
    <row r="130" spans="11:11">
      <c r="K130"/>
    </row>
    <row r="131" spans="11:11">
      <c r="K131"/>
    </row>
    <row r="132" spans="11:11">
      <c r="K132"/>
    </row>
    <row r="133" spans="11:11">
      <c r="K133"/>
    </row>
    <row r="134" spans="11:11">
      <c r="K134"/>
    </row>
    <row r="135" spans="11:11">
      <c r="K135"/>
    </row>
    <row r="136" spans="11:11">
      <c r="K136"/>
    </row>
    <row r="137" spans="11:11">
      <c r="K137"/>
    </row>
    <row r="138" spans="11:11">
      <c r="K138"/>
    </row>
    <row r="139" spans="11:11">
      <c r="K139"/>
    </row>
    <row r="140" spans="11:11">
      <c r="K140"/>
    </row>
    <row r="141" spans="11:11">
      <c r="K141"/>
    </row>
    <row r="142" spans="11:11">
      <c r="K142"/>
    </row>
    <row r="143" spans="11:11">
      <c r="K143"/>
    </row>
    <row r="144" spans="11:11">
      <c r="K144"/>
    </row>
    <row r="145" spans="11:11">
      <c r="K145"/>
    </row>
    <row r="146" spans="11:11">
      <c r="K146"/>
    </row>
    <row r="147" spans="11:11">
      <c r="K147"/>
    </row>
    <row r="148" spans="11:11">
      <c r="K148"/>
    </row>
    <row r="149" spans="11:11">
      <c r="K149"/>
    </row>
    <row r="150" spans="11:11">
      <c r="K150"/>
    </row>
    <row r="151" spans="11:11">
      <c r="K151"/>
    </row>
    <row r="152" spans="11:11">
      <c r="K152"/>
    </row>
    <row r="153" spans="11:11">
      <c r="K153"/>
    </row>
    <row r="154" spans="11:11">
      <c r="K154"/>
    </row>
    <row r="155" spans="11:11">
      <c r="K155"/>
    </row>
    <row r="156" spans="11:11">
      <c r="K156"/>
    </row>
    <row r="157" spans="11:11">
      <c r="K157"/>
    </row>
    <row r="158" spans="11:11">
      <c r="K158"/>
    </row>
    <row r="159" spans="11:11">
      <c r="K159"/>
    </row>
    <row r="160" spans="11:11">
      <c r="K160"/>
    </row>
    <row r="161" spans="11:11">
      <c r="K161"/>
    </row>
    <row r="162" spans="11:11">
      <c r="K162"/>
    </row>
    <row r="163" spans="11:11">
      <c r="K163"/>
    </row>
    <row r="164" spans="11:11">
      <c r="K164"/>
    </row>
    <row r="165" spans="11:11">
      <c r="K165"/>
    </row>
    <row r="166" spans="11:11">
      <c r="K166"/>
    </row>
    <row r="167" spans="11:11">
      <c r="K167"/>
    </row>
    <row r="168" spans="11:11">
      <c r="K168"/>
    </row>
    <row r="169" spans="11:11">
      <c r="K169"/>
    </row>
    <row r="170" spans="11:11">
      <c r="K170"/>
    </row>
    <row r="171" spans="11:11">
      <c r="K171"/>
    </row>
    <row r="172" spans="11:11">
      <c r="K172"/>
    </row>
    <row r="173" spans="11:11">
      <c r="K173"/>
    </row>
    <row r="174" spans="11:11">
      <c r="K174"/>
    </row>
    <row r="175" spans="11:11">
      <c r="K175"/>
    </row>
    <row r="176" spans="11:11">
      <c r="K176"/>
    </row>
    <row r="177" spans="11:11">
      <c r="K177"/>
    </row>
    <row r="178" spans="11:11">
      <c r="K178"/>
    </row>
    <row r="179" spans="11:11">
      <c r="K179"/>
    </row>
    <row r="180" spans="11:11">
      <c r="K180"/>
    </row>
    <row r="181" spans="11:11">
      <c r="K181"/>
    </row>
    <row r="182" spans="11:11">
      <c r="K182"/>
    </row>
    <row r="183" spans="11:11">
      <c r="K183"/>
    </row>
    <row r="184" spans="11:11">
      <c r="K184"/>
    </row>
    <row r="185" spans="11:11">
      <c r="K185"/>
    </row>
    <row r="186" spans="11:11">
      <c r="K186"/>
    </row>
    <row r="187" spans="11:11">
      <c r="K187"/>
    </row>
    <row r="188" spans="11:11">
      <c r="K188"/>
    </row>
    <row r="189" spans="11:11">
      <c r="K189"/>
    </row>
    <row r="190" spans="11:11">
      <c r="K190"/>
    </row>
    <row r="191" spans="11:11">
      <c r="K191"/>
    </row>
    <row r="192" spans="11:11">
      <c r="K192"/>
    </row>
    <row r="193" spans="11:11">
      <c r="K193"/>
    </row>
    <row r="194" spans="11:11">
      <c r="K194"/>
    </row>
  </sheetData>
  <protectedRanges>
    <protectedRange sqref="B2:B110" name="Intervalo2_1_1_1_1"/>
  </protectedRanges>
  <autoFilter ref="A1:L319" xr:uid="{00000000-0009-0000-0000-00000A000000}"/>
  <phoneticPr fontId="93" type="noConversion"/>
  <printOptions horizontalCentered="1" verticalCentered="1"/>
  <pageMargins left="0.25" right="0.25" top="0.75" bottom="0.75" header="0" footer="0"/>
  <pageSetup paperSize="9" scale="34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</sheetPr>
  <dimension ref="A1:Z1000"/>
  <sheetViews>
    <sheetView topLeftCell="C1" workbookViewId="0">
      <selection activeCell="F4" sqref="F4"/>
    </sheetView>
  </sheetViews>
  <sheetFormatPr defaultColWidth="14.42578125" defaultRowHeight="15" customHeight="1"/>
  <cols>
    <col min="1" max="1" width="35.5703125" customWidth="1"/>
    <col min="2" max="2" width="62.7109375" customWidth="1"/>
    <col min="3" max="3" width="26" customWidth="1"/>
    <col min="4" max="4" width="19" customWidth="1"/>
    <col min="5" max="5" width="28" customWidth="1"/>
    <col min="6" max="6" width="35" customWidth="1"/>
    <col min="7" max="7" width="23.42578125" customWidth="1"/>
    <col min="8" max="8" width="31.140625" customWidth="1"/>
    <col min="9" max="26" width="9" customWidth="1"/>
  </cols>
  <sheetData>
    <row r="1" spans="1:26" ht="26.25" customHeight="1">
      <c r="A1" s="190" t="s">
        <v>386</v>
      </c>
      <c r="B1" s="190" t="s">
        <v>387</v>
      </c>
      <c r="C1" s="191" t="s">
        <v>650</v>
      </c>
      <c r="D1" s="191" t="s">
        <v>651</v>
      </c>
      <c r="E1" s="191" t="s">
        <v>652</v>
      </c>
      <c r="F1" s="191" t="s">
        <v>653</v>
      </c>
      <c r="G1" s="191" t="s">
        <v>654</v>
      </c>
      <c r="H1" s="191" t="s">
        <v>655</v>
      </c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92"/>
      <c r="X1" s="192"/>
      <c r="Y1" s="192"/>
      <c r="Z1" s="192"/>
    </row>
    <row r="2" spans="1:26" ht="15.75" customHeight="1">
      <c r="A2" s="547" t="s">
        <v>402</v>
      </c>
      <c r="B2" s="548" t="s">
        <v>403</v>
      </c>
      <c r="C2" s="116" t="s">
        <v>1351</v>
      </c>
      <c r="D2" s="195" t="s">
        <v>1177</v>
      </c>
      <c r="E2" s="196">
        <v>170000</v>
      </c>
      <c r="F2" s="197" t="s">
        <v>1650</v>
      </c>
      <c r="G2" s="198" t="s">
        <v>1177</v>
      </c>
      <c r="H2" s="196">
        <v>170000</v>
      </c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  <c r="Y2" s="192"/>
      <c r="Z2" s="192"/>
    </row>
    <row r="3" spans="1:26">
      <c r="A3" s="547" t="s">
        <v>402</v>
      </c>
      <c r="B3" s="548" t="s">
        <v>403</v>
      </c>
      <c r="C3" s="116" t="s">
        <v>1352</v>
      </c>
      <c r="D3" s="195" t="s">
        <v>1353</v>
      </c>
      <c r="E3" s="196">
        <v>700000</v>
      </c>
      <c r="F3" s="197" t="s">
        <v>1650</v>
      </c>
      <c r="G3" s="198" t="s">
        <v>1354</v>
      </c>
      <c r="H3" s="196">
        <v>700000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>
      <c r="A4" s="1"/>
      <c r="B4" s="1"/>
      <c r="C4" s="199"/>
      <c r="D4" s="199"/>
      <c r="E4" s="1"/>
      <c r="F4" s="199"/>
      <c r="G4" s="199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>
      <c r="A5" s="1"/>
      <c r="B5" s="1"/>
      <c r="C5" s="199"/>
      <c r="D5" s="199"/>
      <c r="E5" s="1"/>
      <c r="F5" s="199"/>
      <c r="G5" s="199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1"/>
      <c r="B6" s="1"/>
      <c r="C6" s="199"/>
      <c r="D6" s="199"/>
      <c r="E6" s="1"/>
      <c r="F6" s="199"/>
      <c r="G6" s="199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>
      <c r="A7" s="1"/>
      <c r="B7" s="1"/>
      <c r="C7" s="199"/>
      <c r="D7" s="199"/>
      <c r="E7" s="1"/>
      <c r="F7" s="199"/>
      <c r="G7" s="199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>
      <c r="A8" s="1"/>
      <c r="B8" s="1"/>
      <c r="C8" s="199"/>
      <c r="D8" s="199"/>
      <c r="E8" s="1"/>
      <c r="F8" s="199"/>
      <c r="G8" s="199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>
      <c r="A9" s="1"/>
      <c r="B9" s="1"/>
      <c r="C9" s="199"/>
      <c r="D9" s="199"/>
      <c r="E9" s="1"/>
      <c r="F9" s="199"/>
      <c r="G9" s="199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>
      <c r="A10" s="1"/>
      <c r="B10" s="1"/>
      <c r="C10" s="199"/>
      <c r="D10" s="199"/>
      <c r="E10" s="1"/>
      <c r="F10" s="199"/>
      <c r="G10" s="199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>
      <c r="A11" s="1"/>
      <c r="B11" s="1"/>
      <c r="C11" s="199"/>
      <c r="D11" s="199"/>
      <c r="E11" s="1"/>
      <c r="F11" s="199"/>
      <c r="G11" s="199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>
      <c r="A12" s="1"/>
      <c r="B12" s="1"/>
      <c r="C12" s="199"/>
      <c r="D12" s="199"/>
      <c r="E12" s="1"/>
      <c r="F12" s="199"/>
      <c r="G12" s="199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>
      <c r="A13" s="1"/>
      <c r="B13" s="1"/>
      <c r="C13" s="199"/>
      <c r="D13" s="199"/>
      <c r="E13" s="1"/>
      <c r="F13" s="199"/>
      <c r="G13" s="199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>
      <c r="A14" s="1"/>
      <c r="B14" s="1"/>
      <c r="C14" s="199"/>
      <c r="D14" s="199"/>
      <c r="E14" s="1"/>
      <c r="F14" s="199"/>
      <c r="G14" s="199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>
      <c r="A15" s="1"/>
      <c r="B15" s="1"/>
      <c r="C15" s="199"/>
      <c r="D15" s="199"/>
      <c r="E15" s="1"/>
      <c r="F15" s="199"/>
      <c r="G15" s="199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>
      <c r="A16" s="1"/>
      <c r="B16" s="1"/>
      <c r="C16" s="199"/>
      <c r="D16" s="199"/>
      <c r="E16" s="1"/>
      <c r="F16" s="199"/>
      <c r="G16" s="199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>
      <c r="A17" s="1"/>
      <c r="B17" s="1"/>
      <c r="C17" s="199"/>
      <c r="D17" s="199"/>
      <c r="E17" s="1"/>
      <c r="F17" s="199"/>
      <c r="G17" s="199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>
      <c r="A18" s="1"/>
      <c r="B18" s="1"/>
      <c r="C18" s="199"/>
      <c r="D18" s="199"/>
      <c r="E18" s="1"/>
      <c r="F18" s="199"/>
      <c r="G18" s="199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>
      <c r="A19" s="1"/>
      <c r="B19" s="1"/>
      <c r="C19" s="199"/>
      <c r="D19" s="199"/>
      <c r="E19" s="1"/>
      <c r="F19" s="199"/>
      <c r="G19" s="199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>
      <c r="A20" s="1"/>
      <c r="B20" s="1"/>
      <c r="C20" s="199"/>
      <c r="D20" s="199"/>
      <c r="E20" s="1"/>
      <c r="F20" s="199"/>
      <c r="G20" s="199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1"/>
      <c r="B21" s="1"/>
      <c r="C21" s="199"/>
      <c r="D21" s="199"/>
      <c r="E21" s="1"/>
      <c r="F21" s="199"/>
      <c r="G21" s="199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1"/>
      <c r="B22" s="1"/>
      <c r="C22" s="199"/>
      <c r="D22" s="199"/>
      <c r="E22" s="1"/>
      <c r="F22" s="199"/>
      <c r="G22" s="199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1"/>
      <c r="B23" s="1"/>
      <c r="C23" s="199"/>
      <c r="D23" s="199"/>
      <c r="E23" s="1"/>
      <c r="F23" s="199"/>
      <c r="G23" s="199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1"/>
      <c r="B24" s="1"/>
      <c r="C24" s="199"/>
      <c r="D24" s="199"/>
      <c r="E24" s="1"/>
      <c r="F24" s="199"/>
      <c r="G24" s="199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1"/>
      <c r="B25" s="1"/>
      <c r="C25" s="199"/>
      <c r="D25" s="199"/>
      <c r="E25" s="1"/>
      <c r="F25" s="199"/>
      <c r="G25" s="199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1"/>
      <c r="B26" s="1"/>
      <c r="C26" s="199"/>
      <c r="D26" s="199"/>
      <c r="E26" s="1"/>
      <c r="F26" s="199"/>
      <c r="G26" s="199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>
      <c r="A27" s="1"/>
      <c r="B27" s="1"/>
      <c r="C27" s="199"/>
      <c r="D27" s="199"/>
      <c r="E27" s="1"/>
      <c r="F27" s="199"/>
      <c r="G27" s="199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>
      <c r="A28" s="1"/>
      <c r="B28" s="1"/>
      <c r="C28" s="199"/>
      <c r="D28" s="199"/>
      <c r="E28" s="1"/>
      <c r="F28" s="199"/>
      <c r="G28" s="199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92"/>
      <c r="B113" s="192"/>
      <c r="C113" s="192"/>
      <c r="D113" s="192"/>
      <c r="E113" s="192"/>
      <c r="F113" s="192"/>
      <c r="G113" s="192"/>
      <c r="H113" s="192"/>
      <c r="I113" s="192"/>
      <c r="J113" s="192"/>
      <c r="K113" s="192"/>
      <c r="L113" s="192"/>
      <c r="M113" s="192"/>
      <c r="N113" s="192"/>
      <c r="O113" s="192"/>
      <c r="P113" s="192"/>
      <c r="Q113" s="192"/>
      <c r="R113" s="192"/>
      <c r="S113" s="192"/>
      <c r="T113" s="192"/>
      <c r="U113" s="192"/>
      <c r="V113" s="192"/>
      <c r="W113" s="192"/>
      <c r="X113" s="192"/>
      <c r="Y113" s="192"/>
      <c r="Z113" s="192"/>
    </row>
    <row r="114" spans="1:26" ht="15.75" customHeight="1">
      <c r="A114" s="192"/>
      <c r="B114" s="192"/>
      <c r="C114" s="192"/>
      <c r="D114" s="192"/>
      <c r="E114" s="192"/>
      <c r="F114" s="192"/>
      <c r="G114" s="192"/>
      <c r="H114" s="192"/>
      <c r="I114" s="192"/>
      <c r="J114" s="192"/>
      <c r="K114" s="192"/>
      <c r="L114" s="192"/>
      <c r="M114" s="192"/>
      <c r="N114" s="192"/>
      <c r="O114" s="192"/>
      <c r="P114" s="192"/>
      <c r="Q114" s="192"/>
      <c r="R114" s="192"/>
      <c r="S114" s="192"/>
      <c r="T114" s="192"/>
      <c r="U114" s="192"/>
      <c r="V114" s="192"/>
      <c r="W114" s="192"/>
      <c r="X114" s="192"/>
      <c r="Y114" s="192"/>
      <c r="Z114" s="192"/>
    </row>
    <row r="115" spans="1:26" ht="15.75" customHeight="1">
      <c r="A115" s="192"/>
      <c r="B115" s="192"/>
      <c r="C115" s="192"/>
      <c r="D115" s="192"/>
      <c r="E115" s="192"/>
      <c r="F115" s="192"/>
      <c r="G115" s="192"/>
      <c r="H115" s="192"/>
      <c r="I115" s="192"/>
      <c r="J115" s="192"/>
      <c r="K115" s="192"/>
      <c r="L115" s="192"/>
      <c r="M115" s="192"/>
      <c r="N115" s="192"/>
      <c r="O115" s="192"/>
      <c r="P115" s="192"/>
      <c r="Q115" s="192"/>
      <c r="R115" s="192"/>
      <c r="S115" s="192"/>
      <c r="T115" s="192"/>
      <c r="U115" s="192"/>
      <c r="V115" s="192"/>
      <c r="W115" s="192"/>
      <c r="X115" s="192"/>
      <c r="Y115" s="192"/>
      <c r="Z115" s="192"/>
    </row>
    <row r="116" spans="1:26" ht="15.75" customHeight="1">
      <c r="A116" s="192"/>
      <c r="B116" s="192"/>
      <c r="C116" s="192"/>
      <c r="D116" s="192"/>
      <c r="E116" s="192"/>
      <c r="F116" s="192"/>
      <c r="G116" s="192"/>
      <c r="H116" s="192"/>
      <c r="I116" s="192"/>
      <c r="J116" s="192"/>
      <c r="K116" s="192"/>
      <c r="L116" s="192"/>
      <c r="M116" s="192"/>
      <c r="N116" s="192"/>
      <c r="O116" s="192"/>
      <c r="P116" s="192"/>
      <c r="Q116" s="192"/>
      <c r="R116" s="192"/>
      <c r="S116" s="192"/>
      <c r="T116" s="192"/>
      <c r="U116" s="192"/>
      <c r="V116" s="192"/>
      <c r="W116" s="192"/>
      <c r="X116" s="192"/>
      <c r="Y116" s="192"/>
      <c r="Z116" s="192"/>
    </row>
    <row r="117" spans="1:26" ht="15.75" customHeight="1">
      <c r="A117" s="192"/>
      <c r="B117" s="192"/>
      <c r="C117" s="192"/>
      <c r="D117" s="192"/>
      <c r="E117" s="192"/>
      <c r="F117" s="192"/>
      <c r="G117" s="192"/>
      <c r="H117" s="192"/>
      <c r="I117" s="192"/>
      <c r="J117" s="192"/>
      <c r="K117" s="192"/>
      <c r="L117" s="192"/>
      <c r="M117" s="192"/>
      <c r="N117" s="192"/>
      <c r="O117" s="192"/>
      <c r="P117" s="192"/>
      <c r="Q117" s="192"/>
      <c r="R117" s="192"/>
      <c r="S117" s="192"/>
      <c r="T117" s="192"/>
      <c r="U117" s="192"/>
      <c r="V117" s="192"/>
      <c r="W117" s="192"/>
      <c r="X117" s="192"/>
      <c r="Y117" s="192"/>
      <c r="Z117" s="192"/>
    </row>
    <row r="118" spans="1:26" ht="15.75" customHeight="1">
      <c r="A118" s="192"/>
      <c r="B118" s="192"/>
      <c r="C118" s="192"/>
      <c r="D118" s="192"/>
      <c r="E118" s="192"/>
      <c r="F118" s="192"/>
      <c r="G118" s="192"/>
      <c r="H118" s="192"/>
      <c r="I118" s="192"/>
      <c r="J118" s="192"/>
      <c r="K118" s="192"/>
      <c r="L118" s="192"/>
      <c r="M118" s="192"/>
      <c r="N118" s="192"/>
      <c r="O118" s="192"/>
      <c r="P118" s="192"/>
      <c r="Q118" s="192"/>
      <c r="R118" s="192"/>
      <c r="S118" s="192"/>
      <c r="T118" s="192"/>
      <c r="U118" s="192"/>
      <c r="V118" s="192"/>
      <c r="W118" s="192"/>
      <c r="X118" s="192"/>
      <c r="Y118" s="192"/>
      <c r="Z118" s="192"/>
    </row>
    <row r="119" spans="1:26" ht="15.75" customHeight="1">
      <c r="A119" s="192"/>
      <c r="B119" s="192"/>
      <c r="C119" s="192"/>
      <c r="D119" s="192"/>
      <c r="E119" s="192"/>
      <c r="F119" s="192"/>
      <c r="G119" s="192"/>
      <c r="H119" s="192"/>
      <c r="I119" s="192"/>
      <c r="J119" s="192"/>
      <c r="K119" s="192"/>
      <c r="L119" s="192"/>
      <c r="M119" s="192"/>
      <c r="N119" s="192"/>
      <c r="O119" s="192"/>
      <c r="P119" s="192"/>
      <c r="Q119" s="192"/>
      <c r="R119" s="192"/>
      <c r="S119" s="192"/>
      <c r="T119" s="192"/>
      <c r="U119" s="192"/>
      <c r="V119" s="192"/>
      <c r="W119" s="192"/>
      <c r="X119" s="192"/>
      <c r="Y119" s="192"/>
      <c r="Z119" s="192"/>
    </row>
    <row r="120" spans="1:26" ht="15.75" customHeight="1">
      <c r="A120" s="192"/>
      <c r="B120" s="192"/>
      <c r="C120" s="192"/>
      <c r="D120" s="192"/>
      <c r="E120" s="192"/>
      <c r="F120" s="192"/>
      <c r="G120" s="192"/>
      <c r="H120" s="192"/>
      <c r="I120" s="192"/>
      <c r="J120" s="192"/>
      <c r="K120" s="192"/>
      <c r="L120" s="192"/>
      <c r="M120" s="192"/>
      <c r="N120" s="192"/>
      <c r="O120" s="192"/>
      <c r="P120" s="192"/>
      <c r="Q120" s="192"/>
      <c r="R120" s="192"/>
      <c r="S120" s="192"/>
      <c r="T120" s="192"/>
      <c r="U120" s="192"/>
      <c r="V120" s="192"/>
      <c r="W120" s="192"/>
      <c r="X120" s="192"/>
      <c r="Y120" s="192"/>
      <c r="Z120" s="192"/>
    </row>
    <row r="121" spans="1:26" ht="15.75" customHeight="1">
      <c r="A121" s="192"/>
      <c r="B121" s="192"/>
      <c r="C121" s="192"/>
      <c r="D121" s="192"/>
      <c r="E121" s="192"/>
      <c r="F121" s="192"/>
      <c r="G121" s="192"/>
      <c r="H121" s="192"/>
      <c r="I121" s="192"/>
      <c r="J121" s="192"/>
      <c r="K121" s="192"/>
      <c r="L121" s="192"/>
      <c r="M121" s="192"/>
      <c r="N121" s="192"/>
      <c r="O121" s="192"/>
      <c r="P121" s="192"/>
      <c r="Q121" s="192"/>
      <c r="R121" s="192"/>
      <c r="S121" s="192"/>
      <c r="T121" s="192"/>
      <c r="U121" s="192"/>
      <c r="V121" s="192"/>
      <c r="W121" s="192"/>
      <c r="X121" s="192"/>
      <c r="Y121" s="192"/>
      <c r="Z121" s="192"/>
    </row>
    <row r="122" spans="1:26" ht="15.75" customHeight="1">
      <c r="A122" s="192"/>
      <c r="B122" s="192"/>
      <c r="C122" s="192"/>
      <c r="D122" s="192"/>
      <c r="E122" s="192"/>
      <c r="F122" s="192"/>
      <c r="G122" s="192"/>
      <c r="H122" s="192"/>
      <c r="I122" s="192"/>
      <c r="J122" s="192"/>
      <c r="K122" s="192"/>
      <c r="L122" s="192"/>
      <c r="M122" s="192"/>
      <c r="N122" s="192"/>
      <c r="O122" s="192"/>
      <c r="P122" s="192"/>
      <c r="Q122" s="192"/>
      <c r="R122" s="192"/>
      <c r="S122" s="192"/>
      <c r="T122" s="192"/>
      <c r="U122" s="192"/>
      <c r="V122" s="192"/>
      <c r="W122" s="192"/>
      <c r="X122" s="192"/>
      <c r="Y122" s="192"/>
      <c r="Z122" s="192"/>
    </row>
    <row r="123" spans="1:26" ht="15.75" customHeight="1">
      <c r="A123" s="192"/>
      <c r="B123" s="192"/>
      <c r="C123" s="192"/>
      <c r="D123" s="192"/>
      <c r="E123" s="192"/>
      <c r="F123" s="192"/>
      <c r="G123" s="192"/>
      <c r="H123" s="192"/>
      <c r="I123" s="192"/>
      <c r="J123" s="192"/>
      <c r="K123" s="192"/>
      <c r="L123" s="192"/>
      <c r="M123" s="192"/>
      <c r="N123" s="192"/>
      <c r="O123" s="192"/>
      <c r="P123" s="192"/>
      <c r="Q123" s="192"/>
      <c r="R123" s="192"/>
      <c r="S123" s="192"/>
      <c r="T123" s="192"/>
      <c r="U123" s="192"/>
      <c r="V123" s="192"/>
      <c r="W123" s="192"/>
      <c r="X123" s="192"/>
      <c r="Y123" s="192"/>
      <c r="Z123" s="192"/>
    </row>
    <row r="124" spans="1:26" ht="15.75" customHeight="1">
      <c r="A124" s="192"/>
      <c r="B124" s="192"/>
      <c r="C124" s="192"/>
      <c r="D124" s="192"/>
      <c r="E124" s="192"/>
      <c r="F124" s="192"/>
      <c r="G124" s="192"/>
      <c r="H124" s="192"/>
      <c r="I124" s="192"/>
      <c r="J124" s="192"/>
      <c r="K124" s="192"/>
      <c r="L124" s="192"/>
      <c r="M124" s="192"/>
      <c r="N124" s="192"/>
      <c r="O124" s="192"/>
      <c r="P124" s="192"/>
      <c r="Q124" s="192"/>
      <c r="R124" s="192"/>
      <c r="S124" s="192"/>
      <c r="T124" s="192"/>
      <c r="U124" s="192"/>
      <c r="V124" s="192"/>
      <c r="W124" s="192"/>
      <c r="X124" s="192"/>
      <c r="Y124" s="192"/>
      <c r="Z124" s="192"/>
    </row>
    <row r="125" spans="1:26" ht="15.75" customHeight="1">
      <c r="A125" s="192"/>
      <c r="B125" s="192"/>
      <c r="C125" s="192"/>
      <c r="D125" s="192"/>
      <c r="E125" s="192"/>
      <c r="F125" s="192"/>
      <c r="G125" s="192"/>
      <c r="H125" s="192"/>
      <c r="I125" s="192"/>
      <c r="J125" s="192"/>
      <c r="K125" s="192"/>
      <c r="L125" s="192"/>
      <c r="M125" s="192"/>
      <c r="N125" s="192"/>
      <c r="O125" s="192"/>
      <c r="P125" s="192"/>
      <c r="Q125" s="192"/>
      <c r="R125" s="192"/>
      <c r="S125" s="192"/>
      <c r="T125" s="192"/>
      <c r="U125" s="192"/>
      <c r="V125" s="192"/>
      <c r="W125" s="192"/>
      <c r="X125" s="192"/>
      <c r="Y125" s="192"/>
      <c r="Z125" s="192"/>
    </row>
    <row r="126" spans="1:26" ht="15.75" customHeight="1">
      <c r="A126" s="192"/>
      <c r="B126" s="192"/>
      <c r="C126" s="192"/>
      <c r="D126" s="192"/>
      <c r="E126" s="192"/>
      <c r="F126" s="192"/>
      <c r="G126" s="192"/>
      <c r="H126" s="192"/>
      <c r="I126" s="192"/>
      <c r="J126" s="192"/>
      <c r="K126" s="192"/>
      <c r="L126" s="192"/>
      <c r="M126" s="192"/>
      <c r="N126" s="192"/>
      <c r="O126" s="192"/>
      <c r="P126" s="192"/>
      <c r="Q126" s="192"/>
      <c r="R126" s="192"/>
      <c r="S126" s="192"/>
      <c r="T126" s="192"/>
      <c r="U126" s="192"/>
      <c r="V126" s="192"/>
      <c r="W126" s="192"/>
      <c r="X126" s="192"/>
      <c r="Y126" s="192"/>
      <c r="Z126" s="192"/>
    </row>
    <row r="127" spans="1:26" ht="15.75" customHeight="1">
      <c r="A127" s="192"/>
      <c r="B127" s="192"/>
      <c r="C127" s="192"/>
      <c r="D127" s="192"/>
      <c r="E127" s="192"/>
      <c r="F127" s="192"/>
      <c r="G127" s="192"/>
      <c r="H127" s="192"/>
      <c r="I127" s="192"/>
      <c r="J127" s="192"/>
      <c r="K127" s="192"/>
      <c r="L127" s="192"/>
      <c r="M127" s="192"/>
      <c r="N127" s="192"/>
      <c r="O127" s="192"/>
      <c r="P127" s="192"/>
      <c r="Q127" s="192"/>
      <c r="R127" s="192"/>
      <c r="S127" s="192"/>
      <c r="T127" s="192"/>
      <c r="U127" s="192"/>
      <c r="V127" s="192"/>
      <c r="W127" s="192"/>
      <c r="X127" s="192"/>
      <c r="Y127" s="192"/>
      <c r="Z127" s="192"/>
    </row>
    <row r="128" spans="1:26" ht="15.75" customHeight="1">
      <c r="A128" s="192"/>
      <c r="B128" s="192"/>
      <c r="C128" s="192"/>
      <c r="D128" s="192"/>
      <c r="E128" s="192"/>
      <c r="F128" s="192"/>
      <c r="G128" s="192"/>
      <c r="H128" s="192"/>
      <c r="I128" s="192"/>
      <c r="J128" s="192"/>
      <c r="K128" s="192"/>
      <c r="L128" s="192"/>
      <c r="M128" s="192"/>
      <c r="N128" s="192"/>
      <c r="O128" s="192"/>
      <c r="P128" s="192"/>
      <c r="Q128" s="192"/>
      <c r="R128" s="192"/>
      <c r="S128" s="192"/>
      <c r="T128" s="192"/>
      <c r="U128" s="192"/>
      <c r="V128" s="192"/>
      <c r="W128" s="192"/>
      <c r="X128" s="192"/>
      <c r="Y128" s="192"/>
      <c r="Z128" s="192"/>
    </row>
    <row r="129" spans="1:26" ht="15.75" customHeight="1">
      <c r="A129" s="192"/>
      <c r="B129" s="192"/>
      <c r="C129" s="192"/>
      <c r="D129" s="192"/>
      <c r="E129" s="192"/>
      <c r="F129" s="192"/>
      <c r="G129" s="192"/>
      <c r="H129" s="192"/>
      <c r="I129" s="192"/>
      <c r="J129" s="192"/>
      <c r="K129" s="192"/>
      <c r="L129" s="192"/>
      <c r="M129" s="192"/>
      <c r="N129" s="192"/>
      <c r="O129" s="192"/>
      <c r="P129" s="192"/>
      <c r="Q129" s="192"/>
      <c r="R129" s="192"/>
      <c r="S129" s="192"/>
      <c r="T129" s="192"/>
      <c r="U129" s="192"/>
      <c r="V129" s="192"/>
      <c r="W129" s="192"/>
      <c r="X129" s="192"/>
      <c r="Y129" s="192"/>
      <c r="Z129" s="192"/>
    </row>
    <row r="130" spans="1:26" ht="15.75" customHeight="1">
      <c r="A130" s="192"/>
      <c r="B130" s="192"/>
      <c r="C130" s="192"/>
      <c r="D130" s="192"/>
      <c r="E130" s="192"/>
      <c r="F130" s="192"/>
      <c r="G130" s="192"/>
      <c r="H130" s="192"/>
      <c r="I130" s="192"/>
      <c r="J130" s="192"/>
      <c r="K130" s="192"/>
      <c r="L130" s="192"/>
      <c r="M130" s="192"/>
      <c r="N130" s="192"/>
      <c r="O130" s="192"/>
      <c r="P130" s="192"/>
      <c r="Q130" s="192"/>
      <c r="R130" s="192"/>
      <c r="S130" s="192"/>
      <c r="T130" s="192"/>
      <c r="U130" s="192"/>
      <c r="V130" s="192"/>
      <c r="W130" s="192"/>
      <c r="X130" s="192"/>
      <c r="Y130" s="192"/>
      <c r="Z130" s="192"/>
    </row>
    <row r="131" spans="1:26" ht="15.75" customHeight="1">
      <c r="A131" s="192"/>
      <c r="B131" s="192"/>
      <c r="C131" s="192"/>
      <c r="D131" s="192"/>
      <c r="E131" s="192"/>
      <c r="F131" s="192"/>
      <c r="G131" s="192"/>
      <c r="H131" s="192"/>
      <c r="I131" s="192"/>
      <c r="J131" s="192"/>
      <c r="K131" s="192"/>
      <c r="L131" s="192"/>
      <c r="M131" s="192"/>
      <c r="N131" s="192"/>
      <c r="O131" s="192"/>
      <c r="P131" s="192"/>
      <c r="Q131" s="192"/>
      <c r="R131" s="192"/>
      <c r="S131" s="192"/>
      <c r="T131" s="192"/>
      <c r="U131" s="192"/>
      <c r="V131" s="192"/>
      <c r="W131" s="192"/>
      <c r="X131" s="192"/>
      <c r="Y131" s="192"/>
      <c r="Z131" s="192"/>
    </row>
    <row r="132" spans="1:26" ht="15.75" customHeight="1">
      <c r="A132" s="192"/>
      <c r="B132" s="192"/>
      <c r="C132" s="192"/>
      <c r="D132" s="192"/>
      <c r="E132" s="192"/>
      <c r="F132" s="192"/>
      <c r="G132" s="192"/>
      <c r="H132" s="192"/>
      <c r="I132" s="192"/>
      <c r="J132" s="192"/>
      <c r="K132" s="192"/>
      <c r="L132" s="192"/>
      <c r="M132" s="192"/>
      <c r="N132" s="192"/>
      <c r="O132" s="192"/>
      <c r="P132" s="192"/>
      <c r="Q132" s="192"/>
      <c r="R132" s="192"/>
      <c r="S132" s="192"/>
      <c r="T132" s="192"/>
      <c r="U132" s="192"/>
      <c r="V132" s="192"/>
      <c r="W132" s="192"/>
      <c r="X132" s="192"/>
      <c r="Y132" s="192"/>
      <c r="Z132" s="192"/>
    </row>
    <row r="133" spans="1:26" ht="15.75" customHeight="1">
      <c r="A133" s="192"/>
      <c r="B133" s="192"/>
      <c r="C133" s="192"/>
      <c r="D133" s="192"/>
      <c r="E133" s="192"/>
      <c r="F133" s="192"/>
      <c r="G133" s="192"/>
      <c r="H133" s="192"/>
      <c r="I133" s="192"/>
      <c r="J133" s="192"/>
      <c r="K133" s="192"/>
      <c r="L133" s="192"/>
      <c r="M133" s="192"/>
      <c r="N133" s="192"/>
      <c r="O133" s="192"/>
      <c r="P133" s="192"/>
      <c r="Q133" s="192"/>
      <c r="R133" s="192"/>
      <c r="S133" s="192"/>
      <c r="T133" s="192"/>
      <c r="U133" s="192"/>
      <c r="V133" s="192"/>
      <c r="W133" s="192"/>
      <c r="X133" s="192"/>
      <c r="Y133" s="192"/>
      <c r="Z133" s="192"/>
    </row>
    <row r="134" spans="1:26" ht="15.75" customHeight="1">
      <c r="A134" s="192"/>
      <c r="B134" s="192"/>
      <c r="C134" s="192"/>
      <c r="D134" s="192"/>
      <c r="E134" s="192"/>
      <c r="F134" s="192"/>
      <c r="G134" s="192"/>
      <c r="H134" s="192"/>
      <c r="I134" s="192"/>
      <c r="J134" s="192"/>
      <c r="K134" s="192"/>
      <c r="L134" s="192"/>
      <c r="M134" s="192"/>
      <c r="N134" s="192"/>
      <c r="O134" s="192"/>
      <c r="P134" s="192"/>
      <c r="Q134" s="192"/>
      <c r="R134" s="192"/>
      <c r="S134" s="192"/>
      <c r="T134" s="192"/>
      <c r="U134" s="192"/>
      <c r="V134" s="192"/>
      <c r="W134" s="192"/>
      <c r="X134" s="192"/>
      <c r="Y134" s="192"/>
      <c r="Z134" s="192"/>
    </row>
    <row r="135" spans="1:26" ht="15.75" customHeight="1">
      <c r="A135" s="192"/>
      <c r="B135" s="192"/>
      <c r="C135" s="192"/>
      <c r="D135" s="192"/>
      <c r="E135" s="192"/>
      <c r="F135" s="192"/>
      <c r="G135" s="192"/>
      <c r="H135" s="192"/>
      <c r="I135" s="192"/>
      <c r="J135" s="192"/>
      <c r="K135" s="192"/>
      <c r="L135" s="192"/>
      <c r="M135" s="192"/>
      <c r="N135" s="192"/>
      <c r="O135" s="192"/>
      <c r="P135" s="192"/>
      <c r="Q135" s="192"/>
      <c r="R135" s="192"/>
      <c r="S135" s="192"/>
      <c r="T135" s="192"/>
      <c r="U135" s="192"/>
      <c r="V135" s="192"/>
      <c r="W135" s="192"/>
      <c r="X135" s="192"/>
      <c r="Y135" s="192"/>
      <c r="Z135" s="192"/>
    </row>
    <row r="136" spans="1:26" ht="15.75" customHeight="1">
      <c r="A136" s="192"/>
      <c r="B136" s="192"/>
      <c r="C136" s="192"/>
      <c r="D136" s="192"/>
      <c r="E136" s="192"/>
      <c r="F136" s="192"/>
      <c r="G136" s="192"/>
      <c r="H136" s="192"/>
      <c r="I136" s="192"/>
      <c r="J136" s="192"/>
      <c r="K136" s="192"/>
      <c r="L136" s="192"/>
      <c r="M136" s="192"/>
      <c r="N136" s="192"/>
      <c r="O136" s="192"/>
      <c r="P136" s="192"/>
      <c r="Q136" s="192"/>
      <c r="R136" s="192"/>
      <c r="S136" s="192"/>
      <c r="T136" s="192"/>
      <c r="U136" s="192"/>
      <c r="V136" s="192"/>
      <c r="W136" s="192"/>
      <c r="X136" s="192"/>
      <c r="Y136" s="192"/>
      <c r="Z136" s="192"/>
    </row>
    <row r="137" spans="1:26" ht="15.75" customHeight="1">
      <c r="A137" s="192"/>
      <c r="B137" s="192"/>
      <c r="C137" s="192"/>
      <c r="D137" s="192"/>
      <c r="E137" s="192"/>
      <c r="F137" s="192"/>
      <c r="G137" s="192"/>
      <c r="H137" s="192"/>
      <c r="I137" s="192"/>
      <c r="J137" s="192"/>
      <c r="K137" s="192"/>
      <c r="L137" s="192"/>
      <c r="M137" s="192"/>
      <c r="N137" s="192"/>
      <c r="O137" s="192"/>
      <c r="P137" s="192"/>
      <c r="Q137" s="192"/>
      <c r="R137" s="192"/>
      <c r="S137" s="192"/>
      <c r="T137" s="192"/>
      <c r="U137" s="192"/>
      <c r="V137" s="192"/>
      <c r="W137" s="192"/>
      <c r="X137" s="192"/>
      <c r="Y137" s="192"/>
      <c r="Z137" s="192"/>
    </row>
    <row r="138" spans="1:26" ht="15.75" customHeight="1">
      <c r="A138" s="192"/>
      <c r="B138" s="192"/>
      <c r="C138" s="192"/>
      <c r="D138" s="192"/>
      <c r="E138" s="192"/>
      <c r="F138" s="192"/>
      <c r="G138" s="192"/>
      <c r="H138" s="192"/>
      <c r="I138" s="192"/>
      <c r="J138" s="192"/>
      <c r="K138" s="192"/>
      <c r="L138" s="192"/>
      <c r="M138" s="192"/>
      <c r="N138" s="192"/>
      <c r="O138" s="192"/>
      <c r="P138" s="192"/>
      <c r="Q138" s="192"/>
      <c r="R138" s="192"/>
      <c r="S138" s="192"/>
      <c r="T138" s="192"/>
      <c r="U138" s="192"/>
      <c r="V138" s="192"/>
      <c r="W138" s="192"/>
      <c r="X138" s="192"/>
      <c r="Y138" s="192"/>
      <c r="Z138" s="192"/>
    </row>
    <row r="139" spans="1:26" ht="15.75" customHeight="1">
      <c r="A139" s="192"/>
      <c r="B139" s="192"/>
      <c r="C139" s="192"/>
      <c r="D139" s="192"/>
      <c r="E139" s="192"/>
      <c r="F139" s="192"/>
      <c r="G139" s="192"/>
      <c r="H139" s="192"/>
      <c r="I139" s="192"/>
      <c r="J139" s="192"/>
      <c r="K139" s="192"/>
      <c r="L139" s="192"/>
      <c r="M139" s="192"/>
      <c r="N139" s="192"/>
      <c r="O139" s="192"/>
      <c r="P139" s="192"/>
      <c r="Q139" s="192"/>
      <c r="R139" s="192"/>
      <c r="S139" s="192"/>
      <c r="T139" s="192"/>
      <c r="U139" s="192"/>
      <c r="V139" s="192"/>
      <c r="W139" s="192"/>
      <c r="X139" s="192"/>
      <c r="Y139" s="192"/>
      <c r="Z139" s="192"/>
    </row>
    <row r="140" spans="1:26" ht="15.75" customHeight="1">
      <c r="A140" s="192"/>
      <c r="B140" s="192"/>
      <c r="C140" s="192"/>
      <c r="D140" s="192"/>
      <c r="E140" s="192"/>
      <c r="F140" s="192"/>
      <c r="G140" s="192"/>
      <c r="H140" s="192"/>
      <c r="I140" s="192"/>
      <c r="J140" s="192"/>
      <c r="K140" s="192"/>
      <c r="L140" s="192"/>
      <c r="M140" s="192"/>
      <c r="N140" s="192"/>
      <c r="O140" s="192"/>
      <c r="P140" s="192"/>
      <c r="Q140" s="192"/>
      <c r="R140" s="192"/>
      <c r="S140" s="192"/>
      <c r="T140" s="192"/>
      <c r="U140" s="192"/>
      <c r="V140" s="192"/>
      <c r="W140" s="192"/>
      <c r="X140" s="192"/>
      <c r="Y140" s="192"/>
      <c r="Z140" s="192"/>
    </row>
    <row r="141" spans="1:26" ht="15.75" customHeight="1">
      <c r="A141" s="192"/>
      <c r="B141" s="192"/>
      <c r="C141" s="192"/>
      <c r="D141" s="192"/>
      <c r="E141" s="192"/>
      <c r="F141" s="192"/>
      <c r="G141" s="192"/>
      <c r="H141" s="192"/>
      <c r="I141" s="192"/>
      <c r="J141" s="192"/>
      <c r="K141" s="192"/>
      <c r="L141" s="192"/>
      <c r="M141" s="192"/>
      <c r="N141" s="192"/>
      <c r="O141" s="192"/>
      <c r="P141" s="192"/>
      <c r="Q141" s="192"/>
      <c r="R141" s="192"/>
      <c r="S141" s="192"/>
      <c r="T141" s="192"/>
      <c r="U141" s="192"/>
      <c r="V141" s="192"/>
      <c r="W141" s="192"/>
      <c r="X141" s="192"/>
      <c r="Y141" s="192"/>
      <c r="Z141" s="192"/>
    </row>
    <row r="142" spans="1:26" ht="15.75" customHeight="1">
      <c r="A142" s="192"/>
      <c r="B142" s="192"/>
      <c r="C142" s="192"/>
      <c r="D142" s="192"/>
      <c r="E142" s="192"/>
      <c r="F142" s="192"/>
      <c r="G142" s="192"/>
      <c r="H142" s="192"/>
      <c r="I142" s="192"/>
      <c r="J142" s="192"/>
      <c r="K142" s="192"/>
      <c r="L142" s="192"/>
      <c r="M142" s="192"/>
      <c r="N142" s="192"/>
      <c r="O142" s="192"/>
      <c r="P142" s="192"/>
      <c r="Q142" s="192"/>
      <c r="R142" s="192"/>
      <c r="S142" s="192"/>
      <c r="T142" s="192"/>
      <c r="U142" s="192"/>
      <c r="V142" s="192"/>
      <c r="W142" s="192"/>
      <c r="X142" s="192"/>
      <c r="Y142" s="192"/>
      <c r="Z142" s="192"/>
    </row>
    <row r="143" spans="1:26" ht="15.75" customHeight="1">
      <c r="A143" s="192"/>
      <c r="B143" s="192"/>
      <c r="C143" s="192"/>
      <c r="D143" s="192"/>
      <c r="E143" s="192"/>
      <c r="F143" s="192"/>
      <c r="G143" s="192"/>
      <c r="H143" s="192"/>
      <c r="I143" s="192"/>
      <c r="J143" s="192"/>
      <c r="K143" s="192"/>
      <c r="L143" s="192"/>
      <c r="M143" s="192"/>
      <c r="N143" s="192"/>
      <c r="O143" s="192"/>
      <c r="P143" s="192"/>
      <c r="Q143" s="192"/>
      <c r="R143" s="192"/>
      <c r="S143" s="192"/>
      <c r="T143" s="192"/>
      <c r="U143" s="192"/>
      <c r="V143" s="192"/>
      <c r="W143" s="192"/>
      <c r="X143" s="192"/>
      <c r="Y143" s="192"/>
      <c r="Z143" s="192"/>
    </row>
    <row r="144" spans="1:26" ht="15.75" customHeight="1">
      <c r="A144" s="192"/>
      <c r="B144" s="192"/>
      <c r="C144" s="192"/>
      <c r="D144" s="192"/>
      <c r="E144" s="192"/>
      <c r="F144" s="192"/>
      <c r="G144" s="192"/>
      <c r="H144" s="192"/>
      <c r="I144" s="192"/>
      <c r="J144" s="192"/>
      <c r="K144" s="192"/>
      <c r="L144" s="192"/>
      <c r="M144" s="192"/>
      <c r="N144" s="192"/>
      <c r="O144" s="192"/>
      <c r="P144" s="192"/>
      <c r="Q144" s="192"/>
      <c r="R144" s="192"/>
      <c r="S144" s="192"/>
      <c r="T144" s="192"/>
      <c r="U144" s="192"/>
      <c r="V144" s="192"/>
      <c r="W144" s="192"/>
      <c r="X144" s="192"/>
      <c r="Y144" s="192"/>
      <c r="Z144" s="192"/>
    </row>
    <row r="145" spans="1:26" ht="15.75" customHeight="1">
      <c r="A145" s="192"/>
      <c r="B145" s="192"/>
      <c r="C145" s="192"/>
      <c r="D145" s="192"/>
      <c r="E145" s="192"/>
      <c r="F145" s="192"/>
      <c r="G145" s="192"/>
      <c r="H145" s="192"/>
      <c r="I145" s="192"/>
      <c r="J145" s="192"/>
      <c r="K145" s="192"/>
      <c r="L145" s="192"/>
      <c r="M145" s="192"/>
      <c r="N145" s="192"/>
      <c r="O145" s="192"/>
      <c r="P145" s="192"/>
      <c r="Q145" s="192"/>
      <c r="R145" s="192"/>
      <c r="S145" s="192"/>
      <c r="T145" s="192"/>
      <c r="U145" s="192"/>
      <c r="V145" s="192"/>
      <c r="W145" s="192"/>
      <c r="X145" s="192"/>
      <c r="Y145" s="192"/>
      <c r="Z145" s="192"/>
    </row>
    <row r="146" spans="1:26" ht="15.75" customHeight="1">
      <c r="A146" s="192"/>
      <c r="B146" s="192"/>
      <c r="C146" s="192"/>
      <c r="D146" s="192"/>
      <c r="E146" s="192"/>
      <c r="F146" s="192"/>
      <c r="G146" s="192"/>
      <c r="H146" s="192"/>
      <c r="I146" s="192"/>
      <c r="J146" s="192"/>
      <c r="K146" s="192"/>
      <c r="L146" s="192"/>
      <c r="M146" s="192"/>
      <c r="N146" s="192"/>
      <c r="O146" s="192"/>
      <c r="P146" s="192"/>
      <c r="Q146" s="192"/>
      <c r="R146" s="192"/>
      <c r="S146" s="192"/>
      <c r="T146" s="192"/>
      <c r="U146" s="192"/>
      <c r="V146" s="192"/>
      <c r="W146" s="192"/>
      <c r="X146" s="192"/>
      <c r="Y146" s="192"/>
      <c r="Z146" s="192"/>
    </row>
    <row r="147" spans="1:26" ht="15.75" customHeight="1">
      <c r="A147" s="192"/>
      <c r="B147" s="192"/>
      <c r="C147" s="192"/>
      <c r="D147" s="192"/>
      <c r="E147" s="192"/>
      <c r="F147" s="192"/>
      <c r="G147" s="192"/>
      <c r="H147" s="192"/>
      <c r="I147" s="192"/>
      <c r="J147" s="192"/>
      <c r="K147" s="192"/>
      <c r="L147" s="192"/>
      <c r="M147" s="192"/>
      <c r="N147" s="192"/>
      <c r="O147" s="192"/>
      <c r="P147" s="192"/>
      <c r="Q147" s="192"/>
      <c r="R147" s="192"/>
      <c r="S147" s="192"/>
      <c r="T147" s="192"/>
      <c r="U147" s="192"/>
      <c r="V147" s="192"/>
      <c r="W147" s="192"/>
      <c r="X147" s="192"/>
      <c r="Y147" s="192"/>
      <c r="Z147" s="192"/>
    </row>
    <row r="148" spans="1:26" ht="15.75" customHeight="1">
      <c r="A148" s="192"/>
      <c r="B148" s="192"/>
      <c r="C148" s="192"/>
      <c r="D148" s="192"/>
      <c r="E148" s="192"/>
      <c r="F148" s="192"/>
      <c r="G148" s="192"/>
      <c r="H148" s="192"/>
      <c r="I148" s="192"/>
      <c r="J148" s="192"/>
      <c r="K148" s="192"/>
      <c r="L148" s="192"/>
      <c r="M148" s="192"/>
      <c r="N148" s="192"/>
      <c r="O148" s="192"/>
      <c r="P148" s="192"/>
      <c r="Q148" s="192"/>
      <c r="R148" s="192"/>
      <c r="S148" s="192"/>
      <c r="T148" s="192"/>
      <c r="U148" s="192"/>
      <c r="V148" s="192"/>
      <c r="W148" s="192"/>
      <c r="X148" s="192"/>
      <c r="Y148" s="192"/>
      <c r="Z148" s="192"/>
    </row>
    <row r="149" spans="1:26" ht="15.75" customHeight="1">
      <c r="A149" s="192"/>
      <c r="B149" s="192"/>
      <c r="C149" s="192"/>
      <c r="D149" s="192"/>
      <c r="E149" s="192"/>
      <c r="F149" s="192"/>
      <c r="G149" s="192"/>
      <c r="H149" s="192"/>
      <c r="I149" s="192"/>
      <c r="J149" s="192"/>
      <c r="K149" s="192"/>
      <c r="L149" s="192"/>
      <c r="M149" s="192"/>
      <c r="N149" s="192"/>
      <c r="O149" s="192"/>
      <c r="P149" s="192"/>
      <c r="Q149" s="192"/>
      <c r="R149" s="192"/>
      <c r="S149" s="192"/>
      <c r="T149" s="192"/>
      <c r="U149" s="192"/>
      <c r="V149" s="192"/>
      <c r="W149" s="192"/>
      <c r="X149" s="192"/>
      <c r="Y149" s="192"/>
      <c r="Z149" s="192"/>
    </row>
    <row r="150" spans="1:26" ht="15.75" customHeight="1">
      <c r="A150" s="192"/>
      <c r="B150" s="192"/>
      <c r="C150" s="192"/>
      <c r="D150" s="192"/>
      <c r="E150" s="192"/>
      <c r="F150" s="192"/>
      <c r="G150" s="192"/>
      <c r="H150" s="192"/>
      <c r="I150" s="192"/>
      <c r="J150" s="192"/>
      <c r="K150" s="192"/>
      <c r="L150" s="192"/>
      <c r="M150" s="192"/>
      <c r="N150" s="192"/>
      <c r="O150" s="192"/>
      <c r="P150" s="192"/>
      <c r="Q150" s="192"/>
      <c r="R150" s="192"/>
      <c r="S150" s="192"/>
      <c r="T150" s="192"/>
      <c r="U150" s="192"/>
      <c r="V150" s="192"/>
      <c r="W150" s="192"/>
      <c r="X150" s="192"/>
      <c r="Y150" s="192"/>
      <c r="Z150" s="192"/>
    </row>
    <row r="151" spans="1:26" ht="15.75" customHeight="1">
      <c r="A151" s="192"/>
      <c r="B151" s="192"/>
      <c r="C151" s="192"/>
      <c r="D151" s="192"/>
      <c r="E151" s="192"/>
      <c r="F151" s="192"/>
      <c r="G151" s="192"/>
      <c r="H151" s="192"/>
      <c r="I151" s="192"/>
      <c r="J151" s="192"/>
      <c r="K151" s="192"/>
      <c r="L151" s="192"/>
      <c r="M151" s="192"/>
      <c r="N151" s="192"/>
      <c r="O151" s="192"/>
      <c r="P151" s="192"/>
      <c r="Q151" s="192"/>
      <c r="R151" s="192"/>
      <c r="S151" s="192"/>
      <c r="T151" s="192"/>
      <c r="U151" s="192"/>
      <c r="V151" s="192"/>
      <c r="W151" s="192"/>
      <c r="X151" s="192"/>
      <c r="Y151" s="192"/>
      <c r="Z151" s="192"/>
    </row>
    <row r="152" spans="1:26" ht="15.75" customHeight="1">
      <c r="A152" s="192"/>
      <c r="B152" s="192"/>
      <c r="C152" s="192"/>
      <c r="D152" s="192"/>
      <c r="E152" s="192"/>
      <c r="F152" s="192"/>
      <c r="G152" s="192"/>
      <c r="H152" s="192"/>
      <c r="I152" s="192"/>
      <c r="J152" s="192"/>
      <c r="K152" s="192"/>
      <c r="L152" s="192"/>
      <c r="M152" s="192"/>
      <c r="N152" s="192"/>
      <c r="O152" s="192"/>
      <c r="P152" s="192"/>
      <c r="Q152" s="192"/>
      <c r="R152" s="192"/>
      <c r="S152" s="192"/>
      <c r="T152" s="192"/>
      <c r="U152" s="192"/>
      <c r="V152" s="192"/>
      <c r="W152" s="192"/>
      <c r="X152" s="192"/>
      <c r="Y152" s="192"/>
      <c r="Z152" s="192"/>
    </row>
    <row r="153" spans="1:26" ht="15.75" customHeight="1">
      <c r="A153" s="192"/>
      <c r="B153" s="192"/>
      <c r="C153" s="192"/>
      <c r="D153" s="192"/>
      <c r="E153" s="192"/>
      <c r="F153" s="192"/>
      <c r="G153" s="192"/>
      <c r="H153" s="192"/>
      <c r="I153" s="192"/>
      <c r="J153" s="192"/>
      <c r="K153" s="192"/>
      <c r="L153" s="192"/>
      <c r="M153" s="192"/>
      <c r="N153" s="192"/>
      <c r="O153" s="192"/>
      <c r="P153" s="192"/>
      <c r="Q153" s="192"/>
      <c r="R153" s="192"/>
      <c r="S153" s="192"/>
      <c r="T153" s="192"/>
      <c r="U153" s="192"/>
      <c r="V153" s="192"/>
      <c r="W153" s="192"/>
      <c r="X153" s="192"/>
      <c r="Y153" s="192"/>
      <c r="Z153" s="192"/>
    </row>
    <row r="154" spans="1:26" ht="15.75" customHeight="1">
      <c r="A154" s="192"/>
      <c r="B154" s="192"/>
      <c r="C154" s="192"/>
      <c r="D154" s="192"/>
      <c r="E154" s="192"/>
      <c r="F154" s="192"/>
      <c r="G154" s="192"/>
      <c r="H154" s="192"/>
      <c r="I154" s="192"/>
      <c r="J154" s="192"/>
      <c r="K154" s="192"/>
      <c r="L154" s="192"/>
      <c r="M154" s="192"/>
      <c r="N154" s="192"/>
      <c r="O154" s="192"/>
      <c r="P154" s="192"/>
      <c r="Q154" s="192"/>
      <c r="R154" s="192"/>
      <c r="S154" s="192"/>
      <c r="T154" s="192"/>
      <c r="U154" s="192"/>
      <c r="V154" s="192"/>
      <c r="W154" s="192"/>
      <c r="X154" s="192"/>
      <c r="Y154" s="192"/>
      <c r="Z154" s="192"/>
    </row>
    <row r="155" spans="1:26" ht="15.75" customHeight="1">
      <c r="A155" s="192"/>
      <c r="B155" s="192"/>
      <c r="C155" s="192"/>
      <c r="D155" s="192"/>
      <c r="E155" s="192"/>
      <c r="F155" s="192"/>
      <c r="G155" s="192"/>
      <c r="H155" s="192"/>
      <c r="I155" s="192"/>
      <c r="J155" s="192"/>
      <c r="K155" s="192"/>
      <c r="L155" s="192"/>
      <c r="M155" s="192"/>
      <c r="N155" s="192"/>
      <c r="O155" s="192"/>
      <c r="P155" s="192"/>
      <c r="Q155" s="192"/>
      <c r="R155" s="192"/>
      <c r="S155" s="192"/>
      <c r="T155" s="192"/>
      <c r="U155" s="192"/>
      <c r="V155" s="192"/>
      <c r="W155" s="192"/>
      <c r="X155" s="192"/>
      <c r="Y155" s="192"/>
      <c r="Z155" s="192"/>
    </row>
    <row r="156" spans="1:26" ht="15.75" customHeight="1">
      <c r="A156" s="192"/>
      <c r="B156" s="192"/>
      <c r="C156" s="192"/>
      <c r="D156" s="192"/>
      <c r="E156" s="192"/>
      <c r="F156" s="192"/>
      <c r="G156" s="192"/>
      <c r="H156" s="192"/>
      <c r="I156" s="192"/>
      <c r="J156" s="192"/>
      <c r="K156" s="192"/>
      <c r="L156" s="192"/>
      <c r="M156" s="192"/>
      <c r="N156" s="192"/>
      <c r="O156" s="192"/>
      <c r="P156" s="192"/>
      <c r="Q156" s="192"/>
      <c r="R156" s="192"/>
      <c r="S156" s="192"/>
      <c r="T156" s="192"/>
      <c r="U156" s="192"/>
      <c r="V156" s="192"/>
      <c r="W156" s="192"/>
      <c r="X156" s="192"/>
      <c r="Y156" s="192"/>
      <c r="Z156" s="192"/>
    </row>
    <row r="157" spans="1:26" ht="15.75" customHeight="1">
      <c r="A157" s="192"/>
      <c r="B157" s="192"/>
      <c r="C157" s="192"/>
      <c r="D157" s="192"/>
      <c r="E157" s="192"/>
      <c r="F157" s="192"/>
      <c r="G157" s="192"/>
      <c r="H157" s="192"/>
      <c r="I157" s="192"/>
      <c r="J157" s="192"/>
      <c r="K157" s="192"/>
      <c r="L157" s="192"/>
      <c r="M157" s="192"/>
      <c r="N157" s="192"/>
      <c r="O157" s="192"/>
      <c r="P157" s="192"/>
      <c r="Q157" s="192"/>
      <c r="R157" s="192"/>
      <c r="S157" s="192"/>
      <c r="T157" s="192"/>
      <c r="U157" s="192"/>
      <c r="V157" s="192"/>
      <c r="W157" s="192"/>
      <c r="X157" s="192"/>
      <c r="Y157" s="192"/>
      <c r="Z157" s="192"/>
    </row>
    <row r="158" spans="1:26" ht="15.75" customHeight="1">
      <c r="A158" s="192"/>
      <c r="B158" s="192"/>
      <c r="C158" s="192"/>
      <c r="D158" s="192"/>
      <c r="E158" s="192"/>
      <c r="F158" s="192"/>
      <c r="G158" s="192"/>
      <c r="H158" s="192"/>
      <c r="I158" s="192"/>
      <c r="J158" s="192"/>
      <c r="K158" s="192"/>
      <c r="L158" s="192"/>
      <c r="M158" s="192"/>
      <c r="N158" s="192"/>
      <c r="O158" s="192"/>
      <c r="P158" s="192"/>
      <c r="Q158" s="192"/>
      <c r="R158" s="192"/>
      <c r="S158" s="192"/>
      <c r="T158" s="192"/>
      <c r="U158" s="192"/>
      <c r="V158" s="192"/>
      <c r="W158" s="192"/>
      <c r="X158" s="192"/>
      <c r="Y158" s="192"/>
      <c r="Z158" s="192"/>
    </row>
    <row r="159" spans="1:26" ht="15.75" customHeight="1">
      <c r="A159" s="192"/>
      <c r="B159" s="192"/>
      <c r="C159" s="192"/>
      <c r="D159" s="192"/>
      <c r="E159" s="192"/>
      <c r="F159" s="192"/>
      <c r="G159" s="192"/>
      <c r="H159" s="192"/>
      <c r="I159" s="192"/>
      <c r="J159" s="192"/>
      <c r="K159" s="192"/>
      <c r="L159" s="192"/>
      <c r="M159" s="192"/>
      <c r="N159" s="192"/>
      <c r="O159" s="192"/>
      <c r="P159" s="192"/>
      <c r="Q159" s="192"/>
      <c r="R159" s="192"/>
      <c r="S159" s="192"/>
      <c r="T159" s="192"/>
      <c r="U159" s="192"/>
      <c r="V159" s="192"/>
      <c r="W159" s="192"/>
      <c r="X159" s="192"/>
      <c r="Y159" s="192"/>
      <c r="Z159" s="192"/>
    </row>
    <row r="160" spans="1:26" ht="15.75" customHeight="1">
      <c r="A160" s="192"/>
      <c r="B160" s="192"/>
      <c r="C160" s="192"/>
      <c r="D160" s="192"/>
      <c r="E160" s="192"/>
      <c r="F160" s="192"/>
      <c r="G160" s="192"/>
      <c r="H160" s="192"/>
      <c r="I160" s="192"/>
      <c r="J160" s="192"/>
      <c r="K160" s="192"/>
      <c r="L160" s="192"/>
      <c r="M160" s="192"/>
      <c r="N160" s="192"/>
      <c r="O160" s="192"/>
      <c r="P160" s="192"/>
      <c r="Q160" s="192"/>
      <c r="R160" s="192"/>
      <c r="S160" s="192"/>
      <c r="T160" s="192"/>
      <c r="U160" s="192"/>
      <c r="V160" s="192"/>
      <c r="W160" s="192"/>
      <c r="X160" s="192"/>
      <c r="Y160" s="192"/>
      <c r="Z160" s="192"/>
    </row>
    <row r="161" spans="1:26" ht="15.75" customHeight="1">
      <c r="A161" s="192"/>
      <c r="B161" s="192"/>
      <c r="C161" s="192"/>
      <c r="D161" s="192"/>
      <c r="E161" s="192"/>
      <c r="F161" s="192"/>
      <c r="G161" s="192"/>
      <c r="H161" s="192"/>
      <c r="I161" s="192"/>
      <c r="J161" s="192"/>
      <c r="K161" s="192"/>
      <c r="L161" s="192"/>
      <c r="M161" s="192"/>
      <c r="N161" s="192"/>
      <c r="O161" s="192"/>
      <c r="P161" s="192"/>
      <c r="Q161" s="192"/>
      <c r="R161" s="192"/>
      <c r="S161" s="192"/>
      <c r="T161" s="192"/>
      <c r="U161" s="192"/>
      <c r="V161" s="192"/>
      <c r="W161" s="192"/>
      <c r="X161" s="192"/>
      <c r="Y161" s="192"/>
      <c r="Z161" s="192"/>
    </row>
    <row r="162" spans="1:26" ht="15.75" customHeight="1">
      <c r="A162" s="192"/>
      <c r="B162" s="192"/>
      <c r="C162" s="192"/>
      <c r="D162" s="192"/>
      <c r="E162" s="192"/>
      <c r="F162" s="192"/>
      <c r="G162" s="192"/>
      <c r="H162" s="192"/>
      <c r="I162" s="192"/>
      <c r="J162" s="192"/>
      <c r="K162" s="192"/>
      <c r="L162" s="192"/>
      <c r="M162" s="192"/>
      <c r="N162" s="192"/>
      <c r="O162" s="192"/>
      <c r="P162" s="192"/>
      <c r="Q162" s="192"/>
      <c r="R162" s="192"/>
      <c r="S162" s="192"/>
      <c r="T162" s="192"/>
      <c r="U162" s="192"/>
      <c r="V162" s="192"/>
      <c r="W162" s="192"/>
      <c r="X162" s="192"/>
      <c r="Y162" s="192"/>
      <c r="Z162" s="192"/>
    </row>
    <row r="163" spans="1:26" ht="15.75" customHeight="1">
      <c r="A163" s="192"/>
      <c r="B163" s="192"/>
      <c r="C163" s="192"/>
      <c r="D163" s="192"/>
      <c r="E163" s="192"/>
      <c r="F163" s="192"/>
      <c r="G163" s="192"/>
      <c r="H163" s="192"/>
      <c r="I163" s="192"/>
      <c r="J163" s="192"/>
      <c r="K163" s="192"/>
      <c r="L163" s="192"/>
      <c r="M163" s="192"/>
      <c r="N163" s="192"/>
      <c r="O163" s="192"/>
      <c r="P163" s="192"/>
      <c r="Q163" s="192"/>
      <c r="R163" s="192"/>
      <c r="S163" s="192"/>
      <c r="T163" s="192"/>
      <c r="U163" s="192"/>
      <c r="V163" s="192"/>
      <c r="W163" s="192"/>
      <c r="X163" s="192"/>
      <c r="Y163" s="192"/>
      <c r="Z163" s="192"/>
    </row>
    <row r="164" spans="1:26" ht="15.75" customHeight="1">
      <c r="A164" s="192"/>
      <c r="B164" s="192"/>
      <c r="C164" s="192"/>
      <c r="D164" s="192"/>
      <c r="E164" s="192"/>
      <c r="F164" s="192"/>
      <c r="G164" s="192"/>
      <c r="H164" s="192"/>
      <c r="I164" s="192"/>
      <c r="J164" s="192"/>
      <c r="K164" s="192"/>
      <c r="L164" s="192"/>
      <c r="M164" s="192"/>
      <c r="N164" s="192"/>
      <c r="O164" s="192"/>
      <c r="P164" s="192"/>
      <c r="Q164" s="192"/>
      <c r="R164" s="192"/>
      <c r="S164" s="192"/>
      <c r="T164" s="192"/>
      <c r="U164" s="192"/>
      <c r="V164" s="192"/>
      <c r="W164" s="192"/>
      <c r="X164" s="192"/>
      <c r="Y164" s="192"/>
      <c r="Z164" s="192"/>
    </row>
    <row r="165" spans="1:26" ht="15.75" customHeight="1">
      <c r="A165" s="192"/>
      <c r="B165" s="192"/>
      <c r="C165" s="192"/>
      <c r="D165" s="192"/>
      <c r="E165" s="192"/>
      <c r="F165" s="192"/>
      <c r="G165" s="192"/>
      <c r="H165" s="192"/>
      <c r="I165" s="192"/>
      <c r="J165" s="192"/>
      <c r="K165" s="192"/>
      <c r="L165" s="192"/>
      <c r="M165" s="192"/>
      <c r="N165" s="192"/>
      <c r="O165" s="192"/>
      <c r="P165" s="192"/>
      <c r="Q165" s="192"/>
      <c r="R165" s="192"/>
      <c r="S165" s="192"/>
      <c r="T165" s="192"/>
      <c r="U165" s="192"/>
      <c r="V165" s="192"/>
      <c r="W165" s="192"/>
      <c r="X165" s="192"/>
      <c r="Y165" s="192"/>
      <c r="Z165" s="192"/>
    </row>
    <row r="166" spans="1:26" ht="15.75" customHeight="1">
      <c r="A166" s="192"/>
      <c r="B166" s="192"/>
      <c r="C166" s="192"/>
      <c r="D166" s="192"/>
      <c r="E166" s="192"/>
      <c r="F166" s="192"/>
      <c r="G166" s="192"/>
      <c r="H166" s="192"/>
      <c r="I166" s="192"/>
      <c r="J166" s="192"/>
      <c r="K166" s="192"/>
      <c r="L166" s="192"/>
      <c r="M166" s="192"/>
      <c r="N166" s="192"/>
      <c r="O166" s="192"/>
      <c r="P166" s="192"/>
      <c r="Q166" s="192"/>
      <c r="R166" s="192"/>
      <c r="S166" s="192"/>
      <c r="T166" s="192"/>
      <c r="U166" s="192"/>
      <c r="V166" s="192"/>
      <c r="W166" s="192"/>
      <c r="X166" s="192"/>
      <c r="Y166" s="192"/>
      <c r="Z166" s="192"/>
    </row>
    <row r="167" spans="1:26" ht="15.75" customHeight="1">
      <c r="A167" s="192"/>
      <c r="B167" s="192"/>
      <c r="C167" s="192"/>
      <c r="D167" s="192"/>
      <c r="E167" s="192"/>
      <c r="F167" s="192"/>
      <c r="G167" s="192"/>
      <c r="H167" s="192"/>
      <c r="I167" s="192"/>
      <c r="J167" s="192"/>
      <c r="K167" s="192"/>
      <c r="L167" s="192"/>
      <c r="M167" s="192"/>
      <c r="N167" s="192"/>
      <c r="O167" s="192"/>
      <c r="P167" s="192"/>
      <c r="Q167" s="192"/>
      <c r="R167" s="192"/>
      <c r="S167" s="192"/>
      <c r="T167" s="192"/>
      <c r="U167" s="192"/>
      <c r="V167" s="192"/>
      <c r="W167" s="192"/>
      <c r="X167" s="192"/>
      <c r="Y167" s="192"/>
      <c r="Z167" s="192"/>
    </row>
    <row r="168" spans="1:26" ht="15.75" customHeight="1">
      <c r="A168" s="192"/>
      <c r="B168" s="192"/>
      <c r="C168" s="192"/>
      <c r="D168" s="192"/>
      <c r="E168" s="192"/>
      <c r="F168" s="192"/>
      <c r="G168" s="192"/>
      <c r="H168" s="192"/>
      <c r="I168" s="192"/>
      <c r="J168" s="192"/>
      <c r="K168" s="192"/>
      <c r="L168" s="192"/>
      <c r="M168" s="192"/>
      <c r="N168" s="192"/>
      <c r="O168" s="192"/>
      <c r="P168" s="192"/>
      <c r="Q168" s="192"/>
      <c r="R168" s="192"/>
      <c r="S168" s="192"/>
      <c r="T168" s="192"/>
      <c r="U168" s="192"/>
      <c r="V168" s="192"/>
      <c r="W168" s="192"/>
      <c r="X168" s="192"/>
      <c r="Y168" s="192"/>
      <c r="Z168" s="192"/>
    </row>
    <row r="169" spans="1:26" ht="15.75" customHeight="1">
      <c r="A169" s="192"/>
      <c r="B169" s="192"/>
      <c r="C169" s="192"/>
      <c r="D169" s="192"/>
      <c r="E169" s="192"/>
      <c r="F169" s="192"/>
      <c r="G169" s="192"/>
      <c r="H169" s="192"/>
      <c r="I169" s="192"/>
      <c r="J169" s="192"/>
      <c r="K169" s="192"/>
      <c r="L169" s="192"/>
      <c r="M169" s="192"/>
      <c r="N169" s="192"/>
      <c r="O169" s="192"/>
      <c r="P169" s="192"/>
      <c r="Q169" s="192"/>
      <c r="R169" s="192"/>
      <c r="S169" s="192"/>
      <c r="T169" s="192"/>
      <c r="U169" s="192"/>
      <c r="V169" s="192"/>
      <c r="W169" s="192"/>
      <c r="X169" s="192"/>
      <c r="Y169" s="192"/>
      <c r="Z169" s="192"/>
    </row>
    <row r="170" spans="1:26" ht="15.75" customHeight="1">
      <c r="A170" s="192"/>
      <c r="B170" s="192"/>
      <c r="C170" s="192"/>
      <c r="D170" s="192"/>
      <c r="E170" s="192"/>
      <c r="F170" s="192"/>
      <c r="G170" s="192"/>
      <c r="H170" s="192"/>
      <c r="I170" s="192"/>
      <c r="J170" s="192"/>
      <c r="K170" s="192"/>
      <c r="L170" s="192"/>
      <c r="M170" s="192"/>
      <c r="N170" s="192"/>
      <c r="O170" s="192"/>
      <c r="P170" s="192"/>
      <c r="Q170" s="192"/>
      <c r="R170" s="192"/>
      <c r="S170" s="192"/>
      <c r="T170" s="192"/>
      <c r="U170" s="192"/>
      <c r="V170" s="192"/>
      <c r="W170" s="192"/>
      <c r="X170" s="192"/>
      <c r="Y170" s="192"/>
      <c r="Z170" s="192"/>
    </row>
    <row r="171" spans="1:26" ht="15.75" customHeight="1">
      <c r="A171" s="192"/>
      <c r="B171" s="192"/>
      <c r="C171" s="192"/>
      <c r="D171" s="192"/>
      <c r="E171" s="192"/>
      <c r="F171" s="192"/>
      <c r="G171" s="192"/>
      <c r="H171" s="192"/>
      <c r="I171" s="192"/>
      <c r="J171" s="192"/>
      <c r="K171" s="192"/>
      <c r="L171" s="192"/>
      <c r="M171" s="192"/>
      <c r="N171" s="192"/>
      <c r="O171" s="192"/>
      <c r="P171" s="192"/>
      <c r="Q171" s="192"/>
      <c r="R171" s="192"/>
      <c r="S171" s="192"/>
      <c r="T171" s="192"/>
      <c r="U171" s="192"/>
      <c r="V171" s="192"/>
      <c r="W171" s="192"/>
      <c r="X171" s="192"/>
      <c r="Y171" s="192"/>
      <c r="Z171" s="192"/>
    </row>
    <row r="172" spans="1:26" ht="15.75" customHeight="1">
      <c r="A172" s="192"/>
      <c r="B172" s="192"/>
      <c r="C172" s="192"/>
      <c r="D172" s="192"/>
      <c r="E172" s="192"/>
      <c r="F172" s="192"/>
      <c r="G172" s="192"/>
      <c r="H172" s="192"/>
      <c r="I172" s="192"/>
      <c r="J172" s="192"/>
      <c r="K172" s="192"/>
      <c r="L172" s="192"/>
      <c r="M172" s="192"/>
      <c r="N172" s="192"/>
      <c r="O172" s="192"/>
      <c r="P172" s="192"/>
      <c r="Q172" s="192"/>
      <c r="R172" s="192"/>
      <c r="S172" s="192"/>
      <c r="T172" s="192"/>
      <c r="U172" s="192"/>
      <c r="V172" s="192"/>
      <c r="W172" s="192"/>
      <c r="X172" s="192"/>
      <c r="Y172" s="192"/>
      <c r="Z172" s="192"/>
    </row>
    <row r="173" spans="1:26" ht="15.75" customHeight="1">
      <c r="A173" s="192"/>
      <c r="B173" s="192"/>
      <c r="C173" s="192"/>
      <c r="D173" s="192"/>
      <c r="E173" s="192"/>
      <c r="F173" s="192"/>
      <c r="G173" s="192"/>
      <c r="H173" s="192"/>
      <c r="I173" s="192"/>
      <c r="J173" s="192"/>
      <c r="K173" s="192"/>
      <c r="L173" s="192"/>
      <c r="M173" s="192"/>
      <c r="N173" s="192"/>
      <c r="O173" s="192"/>
      <c r="P173" s="192"/>
      <c r="Q173" s="192"/>
      <c r="R173" s="192"/>
      <c r="S173" s="192"/>
      <c r="T173" s="192"/>
      <c r="U173" s="192"/>
      <c r="V173" s="192"/>
      <c r="W173" s="192"/>
      <c r="X173" s="192"/>
      <c r="Y173" s="192"/>
      <c r="Z173" s="192"/>
    </row>
    <row r="174" spans="1:26" ht="15.75" customHeight="1">
      <c r="A174" s="192"/>
      <c r="B174" s="192"/>
      <c r="C174" s="192"/>
      <c r="D174" s="192"/>
      <c r="E174" s="192"/>
      <c r="F174" s="192"/>
      <c r="G174" s="192"/>
      <c r="H174" s="192"/>
      <c r="I174" s="192"/>
      <c r="J174" s="192"/>
      <c r="K174" s="192"/>
      <c r="L174" s="192"/>
      <c r="M174" s="192"/>
      <c r="N174" s="192"/>
      <c r="O174" s="192"/>
      <c r="P174" s="192"/>
      <c r="Q174" s="192"/>
      <c r="R174" s="192"/>
      <c r="S174" s="192"/>
      <c r="T174" s="192"/>
      <c r="U174" s="192"/>
      <c r="V174" s="192"/>
      <c r="W174" s="192"/>
      <c r="X174" s="192"/>
      <c r="Y174" s="192"/>
      <c r="Z174" s="192"/>
    </row>
    <row r="175" spans="1:26" ht="15.75" customHeight="1">
      <c r="A175" s="192"/>
      <c r="B175" s="192"/>
      <c r="C175" s="192"/>
      <c r="D175" s="192"/>
      <c r="E175" s="192"/>
      <c r="F175" s="192"/>
      <c r="G175" s="192"/>
      <c r="H175" s="192"/>
      <c r="I175" s="192"/>
      <c r="J175" s="192"/>
      <c r="K175" s="192"/>
      <c r="L175" s="192"/>
      <c r="M175" s="192"/>
      <c r="N175" s="192"/>
      <c r="O175" s="192"/>
      <c r="P175" s="192"/>
      <c r="Q175" s="192"/>
      <c r="R175" s="192"/>
      <c r="S175" s="192"/>
      <c r="T175" s="192"/>
      <c r="U175" s="192"/>
      <c r="V175" s="192"/>
      <c r="W175" s="192"/>
      <c r="X175" s="192"/>
      <c r="Y175" s="192"/>
      <c r="Z175" s="192"/>
    </row>
    <row r="176" spans="1:26" ht="15.75" customHeight="1">
      <c r="A176" s="192"/>
      <c r="B176" s="192"/>
      <c r="C176" s="192"/>
      <c r="D176" s="192"/>
      <c r="E176" s="192"/>
      <c r="F176" s="192"/>
      <c r="G176" s="192"/>
      <c r="H176" s="192"/>
      <c r="I176" s="192"/>
      <c r="J176" s="192"/>
      <c r="K176" s="192"/>
      <c r="L176" s="192"/>
      <c r="M176" s="192"/>
      <c r="N176" s="192"/>
      <c r="O176" s="192"/>
      <c r="P176" s="192"/>
      <c r="Q176" s="192"/>
      <c r="R176" s="192"/>
      <c r="S176" s="192"/>
      <c r="T176" s="192"/>
      <c r="U176" s="192"/>
      <c r="V176" s="192"/>
      <c r="W176" s="192"/>
      <c r="X176" s="192"/>
      <c r="Y176" s="192"/>
      <c r="Z176" s="192"/>
    </row>
    <row r="177" spans="1:26" ht="15.75" customHeight="1">
      <c r="A177" s="192"/>
      <c r="B177" s="192"/>
      <c r="C177" s="192"/>
      <c r="D177" s="192"/>
      <c r="E177" s="192"/>
      <c r="F177" s="192"/>
      <c r="G177" s="192"/>
      <c r="H177" s="192"/>
      <c r="I177" s="192"/>
      <c r="J177" s="192"/>
      <c r="K177" s="192"/>
      <c r="L177" s="192"/>
      <c r="M177" s="192"/>
      <c r="N177" s="192"/>
      <c r="O177" s="192"/>
      <c r="P177" s="192"/>
      <c r="Q177" s="192"/>
      <c r="R177" s="192"/>
      <c r="S177" s="192"/>
      <c r="T177" s="192"/>
      <c r="U177" s="192"/>
      <c r="V177" s="192"/>
      <c r="W177" s="192"/>
      <c r="X177" s="192"/>
      <c r="Y177" s="192"/>
      <c r="Z177" s="192"/>
    </row>
    <row r="178" spans="1:26" ht="15.75" customHeight="1">
      <c r="A178" s="192"/>
      <c r="B178" s="192"/>
      <c r="C178" s="192"/>
      <c r="D178" s="192"/>
      <c r="E178" s="192"/>
      <c r="F178" s="192"/>
      <c r="G178" s="192"/>
      <c r="H178" s="192"/>
      <c r="I178" s="192"/>
      <c r="J178" s="192"/>
      <c r="K178" s="192"/>
      <c r="L178" s="192"/>
      <c r="M178" s="192"/>
      <c r="N178" s="192"/>
      <c r="O178" s="192"/>
      <c r="P178" s="192"/>
      <c r="Q178" s="192"/>
      <c r="R178" s="192"/>
      <c r="S178" s="192"/>
      <c r="T178" s="192"/>
      <c r="U178" s="192"/>
      <c r="V178" s="192"/>
      <c r="W178" s="192"/>
      <c r="X178" s="192"/>
      <c r="Y178" s="192"/>
      <c r="Z178" s="192"/>
    </row>
    <row r="179" spans="1:26" ht="15.75" customHeight="1">
      <c r="A179" s="192"/>
      <c r="B179" s="192"/>
      <c r="C179" s="192"/>
      <c r="D179" s="192"/>
      <c r="E179" s="192"/>
      <c r="F179" s="192"/>
      <c r="G179" s="192"/>
      <c r="H179" s="192"/>
      <c r="I179" s="192"/>
      <c r="J179" s="192"/>
      <c r="K179" s="192"/>
      <c r="L179" s="192"/>
      <c r="M179" s="192"/>
      <c r="N179" s="192"/>
      <c r="O179" s="192"/>
      <c r="P179" s="192"/>
      <c r="Q179" s="192"/>
      <c r="R179" s="192"/>
      <c r="S179" s="192"/>
      <c r="T179" s="192"/>
      <c r="U179" s="192"/>
      <c r="V179" s="192"/>
      <c r="W179" s="192"/>
      <c r="X179" s="192"/>
      <c r="Y179" s="192"/>
      <c r="Z179" s="192"/>
    </row>
    <row r="180" spans="1:26" ht="15.75" customHeight="1">
      <c r="A180" s="192"/>
      <c r="B180" s="192"/>
      <c r="C180" s="192"/>
      <c r="D180" s="192"/>
      <c r="E180" s="192"/>
      <c r="F180" s="192"/>
      <c r="G180" s="192"/>
      <c r="H180" s="192"/>
      <c r="I180" s="192"/>
      <c r="J180" s="192"/>
      <c r="K180" s="192"/>
      <c r="L180" s="192"/>
      <c r="M180" s="192"/>
      <c r="N180" s="192"/>
      <c r="O180" s="192"/>
      <c r="P180" s="192"/>
      <c r="Q180" s="192"/>
      <c r="R180" s="192"/>
      <c r="S180" s="192"/>
      <c r="T180" s="192"/>
      <c r="U180" s="192"/>
      <c r="V180" s="192"/>
      <c r="W180" s="192"/>
      <c r="X180" s="192"/>
      <c r="Y180" s="192"/>
      <c r="Z180" s="192"/>
    </row>
    <row r="181" spans="1:26" ht="15.75" customHeight="1">
      <c r="A181" s="192"/>
      <c r="B181" s="192"/>
      <c r="C181" s="192"/>
      <c r="D181" s="192"/>
      <c r="E181" s="192"/>
      <c r="F181" s="192"/>
      <c r="G181" s="192"/>
      <c r="H181" s="192"/>
      <c r="I181" s="192"/>
      <c r="J181" s="192"/>
      <c r="K181" s="192"/>
      <c r="L181" s="192"/>
      <c r="M181" s="192"/>
      <c r="N181" s="192"/>
      <c r="O181" s="192"/>
      <c r="P181" s="192"/>
      <c r="Q181" s="192"/>
      <c r="R181" s="192"/>
      <c r="S181" s="192"/>
      <c r="T181" s="192"/>
      <c r="U181" s="192"/>
      <c r="V181" s="192"/>
      <c r="W181" s="192"/>
      <c r="X181" s="192"/>
      <c r="Y181" s="192"/>
      <c r="Z181" s="192"/>
    </row>
    <row r="182" spans="1:26" ht="15.75" customHeight="1">
      <c r="A182" s="192"/>
      <c r="B182" s="192"/>
      <c r="C182" s="192"/>
      <c r="D182" s="192"/>
      <c r="E182" s="192"/>
      <c r="F182" s="192"/>
      <c r="G182" s="192"/>
      <c r="H182" s="192"/>
      <c r="I182" s="192"/>
      <c r="J182" s="192"/>
      <c r="K182" s="192"/>
      <c r="L182" s="192"/>
      <c r="M182" s="192"/>
      <c r="N182" s="192"/>
      <c r="O182" s="192"/>
      <c r="P182" s="192"/>
      <c r="Q182" s="192"/>
      <c r="R182" s="192"/>
      <c r="S182" s="192"/>
      <c r="T182" s="192"/>
      <c r="U182" s="192"/>
      <c r="V182" s="192"/>
      <c r="W182" s="192"/>
      <c r="X182" s="192"/>
      <c r="Y182" s="192"/>
      <c r="Z182" s="192"/>
    </row>
    <row r="183" spans="1:26" ht="15.75" customHeight="1">
      <c r="A183" s="192"/>
      <c r="B183" s="192"/>
      <c r="C183" s="192"/>
      <c r="D183" s="192"/>
      <c r="E183" s="192"/>
      <c r="F183" s="192"/>
      <c r="G183" s="192"/>
      <c r="H183" s="192"/>
      <c r="I183" s="192"/>
      <c r="J183" s="192"/>
      <c r="K183" s="192"/>
      <c r="L183" s="192"/>
      <c r="M183" s="192"/>
      <c r="N183" s="192"/>
      <c r="O183" s="192"/>
      <c r="P183" s="192"/>
      <c r="Q183" s="192"/>
      <c r="R183" s="192"/>
      <c r="S183" s="192"/>
      <c r="T183" s="192"/>
      <c r="U183" s="192"/>
      <c r="V183" s="192"/>
      <c r="W183" s="192"/>
      <c r="X183" s="192"/>
      <c r="Y183" s="192"/>
      <c r="Z183" s="192"/>
    </row>
    <row r="184" spans="1:26" ht="15.75" customHeight="1">
      <c r="A184" s="192"/>
      <c r="B184" s="192"/>
      <c r="C184" s="192"/>
      <c r="D184" s="192"/>
      <c r="E184" s="192"/>
      <c r="F184" s="192"/>
      <c r="G184" s="192"/>
      <c r="H184" s="192"/>
      <c r="I184" s="192"/>
      <c r="J184" s="192"/>
      <c r="K184" s="192"/>
      <c r="L184" s="192"/>
      <c r="M184" s="192"/>
      <c r="N184" s="192"/>
      <c r="O184" s="192"/>
      <c r="P184" s="192"/>
      <c r="Q184" s="192"/>
      <c r="R184" s="192"/>
      <c r="S184" s="192"/>
      <c r="T184" s="192"/>
      <c r="U184" s="192"/>
      <c r="V184" s="192"/>
      <c r="W184" s="192"/>
      <c r="X184" s="192"/>
      <c r="Y184" s="192"/>
      <c r="Z184" s="192"/>
    </row>
    <row r="185" spans="1:26" ht="15.75" customHeight="1">
      <c r="A185" s="192"/>
      <c r="B185" s="192"/>
      <c r="C185" s="192"/>
      <c r="D185" s="192"/>
      <c r="E185" s="192"/>
      <c r="F185" s="192"/>
      <c r="G185" s="192"/>
      <c r="H185" s="192"/>
      <c r="I185" s="192"/>
      <c r="J185" s="192"/>
      <c r="K185" s="192"/>
      <c r="L185" s="192"/>
      <c r="M185" s="192"/>
      <c r="N185" s="192"/>
      <c r="O185" s="192"/>
      <c r="P185" s="192"/>
      <c r="Q185" s="192"/>
      <c r="R185" s="192"/>
      <c r="S185" s="192"/>
      <c r="T185" s="192"/>
      <c r="U185" s="192"/>
      <c r="V185" s="192"/>
      <c r="W185" s="192"/>
      <c r="X185" s="192"/>
      <c r="Y185" s="192"/>
      <c r="Z185" s="192"/>
    </row>
    <row r="186" spans="1:26" ht="15.75" customHeight="1">
      <c r="A186" s="192"/>
      <c r="B186" s="192"/>
      <c r="C186" s="192"/>
      <c r="D186" s="192"/>
      <c r="E186" s="192"/>
      <c r="F186" s="192"/>
      <c r="G186" s="192"/>
      <c r="H186" s="192"/>
      <c r="I186" s="192"/>
      <c r="J186" s="192"/>
      <c r="K186" s="192"/>
      <c r="L186" s="192"/>
      <c r="M186" s="192"/>
      <c r="N186" s="192"/>
      <c r="O186" s="192"/>
      <c r="P186" s="192"/>
      <c r="Q186" s="192"/>
      <c r="R186" s="192"/>
      <c r="S186" s="192"/>
      <c r="T186" s="192"/>
      <c r="U186" s="192"/>
      <c r="V186" s="192"/>
      <c r="W186" s="192"/>
      <c r="X186" s="192"/>
      <c r="Y186" s="192"/>
      <c r="Z186" s="192"/>
    </row>
    <row r="187" spans="1:26" ht="15.75" customHeight="1">
      <c r="A187" s="192"/>
      <c r="B187" s="192"/>
      <c r="C187" s="192"/>
      <c r="D187" s="192"/>
      <c r="E187" s="192"/>
      <c r="F187" s="192"/>
      <c r="G187" s="192"/>
      <c r="H187" s="192"/>
      <c r="I187" s="192"/>
      <c r="J187" s="192"/>
      <c r="K187" s="192"/>
      <c r="L187" s="192"/>
      <c r="M187" s="192"/>
      <c r="N187" s="192"/>
      <c r="O187" s="192"/>
      <c r="P187" s="192"/>
      <c r="Q187" s="192"/>
      <c r="R187" s="192"/>
      <c r="S187" s="192"/>
      <c r="T187" s="192"/>
      <c r="U187" s="192"/>
      <c r="V187" s="192"/>
      <c r="W187" s="192"/>
      <c r="X187" s="192"/>
      <c r="Y187" s="192"/>
      <c r="Z187" s="192"/>
    </row>
    <row r="188" spans="1:26" ht="15.75" customHeight="1">
      <c r="A188" s="192"/>
      <c r="B188" s="192"/>
      <c r="C188" s="192"/>
      <c r="D188" s="192"/>
      <c r="E188" s="192"/>
      <c r="F188" s="192"/>
      <c r="G188" s="192"/>
      <c r="H188" s="192"/>
      <c r="I188" s="192"/>
      <c r="J188" s="192"/>
      <c r="K188" s="192"/>
      <c r="L188" s="192"/>
      <c r="M188" s="192"/>
      <c r="N188" s="192"/>
      <c r="O188" s="192"/>
      <c r="P188" s="192"/>
      <c r="Q188" s="192"/>
      <c r="R188" s="192"/>
      <c r="S188" s="192"/>
      <c r="T188" s="192"/>
      <c r="U188" s="192"/>
      <c r="V188" s="192"/>
      <c r="W188" s="192"/>
      <c r="X188" s="192"/>
      <c r="Y188" s="192"/>
      <c r="Z188" s="192"/>
    </row>
    <row r="189" spans="1:26" ht="15.75" customHeight="1">
      <c r="A189" s="192"/>
      <c r="B189" s="192"/>
      <c r="C189" s="192"/>
      <c r="D189" s="192"/>
      <c r="E189" s="192"/>
      <c r="F189" s="192"/>
      <c r="G189" s="192"/>
      <c r="H189" s="192"/>
      <c r="I189" s="192"/>
      <c r="J189" s="192"/>
      <c r="K189" s="192"/>
      <c r="L189" s="192"/>
      <c r="M189" s="192"/>
      <c r="N189" s="192"/>
      <c r="O189" s="192"/>
      <c r="P189" s="192"/>
      <c r="Q189" s="192"/>
      <c r="R189" s="192"/>
      <c r="S189" s="192"/>
      <c r="T189" s="192"/>
      <c r="U189" s="192"/>
      <c r="V189" s="192"/>
      <c r="W189" s="192"/>
      <c r="X189" s="192"/>
      <c r="Y189" s="192"/>
      <c r="Z189" s="192"/>
    </row>
    <row r="190" spans="1:26" ht="15.75" customHeight="1">
      <c r="A190" s="192"/>
      <c r="B190" s="192"/>
      <c r="C190" s="192"/>
      <c r="D190" s="192"/>
      <c r="E190" s="192"/>
      <c r="F190" s="192"/>
      <c r="G190" s="192"/>
      <c r="H190" s="192"/>
      <c r="I190" s="192"/>
      <c r="J190" s="192"/>
      <c r="K190" s="192"/>
      <c r="L190" s="192"/>
      <c r="M190" s="192"/>
      <c r="N190" s="192"/>
      <c r="O190" s="192"/>
      <c r="P190" s="192"/>
      <c r="Q190" s="192"/>
      <c r="R190" s="192"/>
      <c r="S190" s="192"/>
      <c r="T190" s="192"/>
      <c r="U190" s="192"/>
      <c r="V190" s="192"/>
      <c r="W190" s="192"/>
      <c r="X190" s="192"/>
      <c r="Y190" s="192"/>
      <c r="Z190" s="192"/>
    </row>
    <row r="191" spans="1:26" ht="15.75" customHeight="1">
      <c r="A191" s="192"/>
      <c r="B191" s="192"/>
      <c r="C191" s="192"/>
      <c r="D191" s="192"/>
      <c r="E191" s="192"/>
      <c r="F191" s="192"/>
      <c r="G191" s="192"/>
      <c r="H191" s="192"/>
      <c r="I191" s="192"/>
      <c r="J191" s="192"/>
      <c r="K191" s="192"/>
      <c r="L191" s="192"/>
      <c r="M191" s="192"/>
      <c r="N191" s="192"/>
      <c r="O191" s="192"/>
      <c r="P191" s="192"/>
      <c r="Q191" s="192"/>
      <c r="R191" s="192"/>
      <c r="S191" s="192"/>
      <c r="T191" s="192"/>
      <c r="U191" s="192"/>
      <c r="V191" s="192"/>
      <c r="W191" s="192"/>
      <c r="X191" s="192"/>
      <c r="Y191" s="192"/>
      <c r="Z191" s="192"/>
    </row>
    <row r="192" spans="1:26" ht="15.75" customHeight="1">
      <c r="A192" s="192"/>
      <c r="B192" s="192"/>
      <c r="C192" s="192"/>
      <c r="D192" s="192"/>
      <c r="E192" s="192"/>
      <c r="F192" s="192"/>
      <c r="G192" s="192"/>
      <c r="H192" s="192"/>
      <c r="I192" s="192"/>
      <c r="J192" s="192"/>
      <c r="K192" s="192"/>
      <c r="L192" s="192"/>
      <c r="M192" s="192"/>
      <c r="N192" s="192"/>
      <c r="O192" s="192"/>
      <c r="P192" s="192"/>
      <c r="Q192" s="192"/>
      <c r="R192" s="192"/>
      <c r="S192" s="192"/>
      <c r="T192" s="192"/>
      <c r="U192" s="192"/>
      <c r="V192" s="192"/>
      <c r="W192" s="192"/>
      <c r="X192" s="192"/>
      <c r="Y192" s="192"/>
      <c r="Z192" s="192"/>
    </row>
    <row r="193" spans="1:26" ht="15.75" customHeight="1">
      <c r="A193" s="192"/>
      <c r="B193" s="192"/>
      <c r="C193" s="192"/>
      <c r="D193" s="192"/>
      <c r="E193" s="192"/>
      <c r="F193" s="192"/>
      <c r="G193" s="192"/>
      <c r="H193" s="192"/>
      <c r="I193" s="192"/>
      <c r="J193" s="192"/>
      <c r="K193" s="192"/>
      <c r="L193" s="192"/>
      <c r="M193" s="192"/>
      <c r="N193" s="192"/>
      <c r="O193" s="192"/>
      <c r="P193" s="192"/>
      <c r="Q193" s="192"/>
      <c r="R193" s="192"/>
      <c r="S193" s="192"/>
      <c r="T193" s="192"/>
      <c r="U193" s="192"/>
      <c r="V193" s="192"/>
      <c r="W193" s="192"/>
      <c r="X193" s="192"/>
      <c r="Y193" s="192"/>
      <c r="Z193" s="192"/>
    </row>
    <row r="194" spans="1:26" ht="15.75" customHeight="1">
      <c r="A194" s="192"/>
      <c r="B194" s="192"/>
      <c r="C194" s="192"/>
      <c r="D194" s="192"/>
      <c r="E194" s="192"/>
      <c r="F194" s="192"/>
      <c r="G194" s="192"/>
      <c r="H194" s="192"/>
      <c r="I194" s="192"/>
      <c r="J194" s="192"/>
      <c r="K194" s="192"/>
      <c r="L194" s="192"/>
      <c r="M194" s="192"/>
      <c r="N194" s="192"/>
      <c r="O194" s="192"/>
      <c r="P194" s="192"/>
      <c r="Q194" s="192"/>
      <c r="R194" s="192"/>
      <c r="S194" s="192"/>
      <c r="T194" s="192"/>
      <c r="U194" s="192"/>
      <c r="V194" s="192"/>
      <c r="W194" s="192"/>
      <c r="X194" s="192"/>
      <c r="Y194" s="192"/>
      <c r="Z194" s="192"/>
    </row>
    <row r="195" spans="1:26" ht="15.75" customHeight="1">
      <c r="A195" s="192"/>
      <c r="B195" s="192"/>
      <c r="C195" s="192"/>
      <c r="D195" s="192"/>
      <c r="E195" s="192"/>
      <c r="F195" s="192"/>
      <c r="G195" s="192"/>
      <c r="H195" s="192"/>
      <c r="I195" s="192"/>
      <c r="J195" s="192"/>
      <c r="K195" s="192"/>
      <c r="L195" s="192"/>
      <c r="M195" s="192"/>
      <c r="N195" s="192"/>
      <c r="O195" s="192"/>
      <c r="P195" s="192"/>
      <c r="Q195" s="192"/>
      <c r="R195" s="192"/>
      <c r="S195" s="192"/>
      <c r="T195" s="192"/>
      <c r="U195" s="192"/>
      <c r="V195" s="192"/>
      <c r="W195" s="192"/>
      <c r="X195" s="192"/>
      <c r="Y195" s="192"/>
      <c r="Z195" s="192"/>
    </row>
    <row r="196" spans="1:26" ht="15.75" customHeight="1">
      <c r="A196" s="192"/>
      <c r="B196" s="192"/>
      <c r="C196" s="192"/>
      <c r="D196" s="192"/>
      <c r="E196" s="192"/>
      <c r="F196" s="192"/>
      <c r="G196" s="192"/>
      <c r="H196" s="192"/>
      <c r="I196" s="192"/>
      <c r="J196" s="192"/>
      <c r="K196" s="192"/>
      <c r="L196" s="192"/>
      <c r="M196" s="192"/>
      <c r="N196" s="192"/>
      <c r="O196" s="192"/>
      <c r="P196" s="192"/>
      <c r="Q196" s="192"/>
      <c r="R196" s="192"/>
      <c r="S196" s="192"/>
      <c r="T196" s="192"/>
      <c r="U196" s="192"/>
      <c r="V196" s="192"/>
      <c r="W196" s="192"/>
      <c r="X196" s="192"/>
      <c r="Y196" s="192"/>
      <c r="Z196" s="192"/>
    </row>
    <row r="197" spans="1:26" ht="15.75" customHeight="1">
      <c r="A197" s="192"/>
      <c r="B197" s="192"/>
      <c r="C197" s="192"/>
      <c r="D197" s="192"/>
      <c r="E197" s="192"/>
      <c r="F197" s="192"/>
      <c r="G197" s="192"/>
      <c r="H197" s="192"/>
      <c r="I197" s="192"/>
      <c r="J197" s="192"/>
      <c r="K197" s="192"/>
      <c r="L197" s="192"/>
      <c r="M197" s="192"/>
      <c r="N197" s="192"/>
      <c r="O197" s="192"/>
      <c r="P197" s="192"/>
      <c r="Q197" s="192"/>
      <c r="R197" s="192"/>
      <c r="S197" s="192"/>
      <c r="T197" s="192"/>
      <c r="U197" s="192"/>
      <c r="V197" s="192"/>
      <c r="W197" s="192"/>
      <c r="X197" s="192"/>
      <c r="Y197" s="192"/>
      <c r="Z197" s="192"/>
    </row>
    <row r="198" spans="1:26" ht="15.75" customHeight="1">
      <c r="A198" s="192"/>
      <c r="B198" s="192"/>
      <c r="C198" s="192"/>
      <c r="D198" s="192"/>
      <c r="E198" s="192"/>
      <c r="F198" s="192"/>
      <c r="G198" s="192"/>
      <c r="H198" s="192"/>
      <c r="I198" s="192"/>
      <c r="J198" s="192"/>
      <c r="K198" s="192"/>
      <c r="L198" s="192"/>
      <c r="M198" s="192"/>
      <c r="N198" s="192"/>
      <c r="O198" s="192"/>
      <c r="P198" s="192"/>
      <c r="Q198" s="192"/>
      <c r="R198" s="192"/>
      <c r="S198" s="192"/>
      <c r="T198" s="192"/>
      <c r="U198" s="192"/>
      <c r="V198" s="192"/>
      <c r="W198" s="192"/>
      <c r="X198" s="192"/>
      <c r="Y198" s="192"/>
      <c r="Z198" s="192"/>
    </row>
    <row r="199" spans="1:26" ht="15.75" customHeight="1">
      <c r="A199" s="192"/>
      <c r="B199" s="192"/>
      <c r="C199" s="192"/>
      <c r="D199" s="192"/>
      <c r="E199" s="192"/>
      <c r="F199" s="192"/>
      <c r="G199" s="192"/>
      <c r="H199" s="192"/>
      <c r="I199" s="192"/>
      <c r="J199" s="192"/>
      <c r="K199" s="192"/>
      <c r="L199" s="192"/>
      <c r="M199" s="192"/>
      <c r="N199" s="192"/>
      <c r="O199" s="192"/>
      <c r="P199" s="192"/>
      <c r="Q199" s="192"/>
      <c r="R199" s="192"/>
      <c r="S199" s="192"/>
      <c r="T199" s="192"/>
      <c r="U199" s="192"/>
      <c r="V199" s="192"/>
      <c r="W199" s="192"/>
      <c r="X199" s="192"/>
      <c r="Y199" s="192"/>
      <c r="Z199" s="192"/>
    </row>
    <row r="200" spans="1:26" ht="15.75" customHeight="1">
      <c r="A200" s="192"/>
      <c r="B200" s="192"/>
      <c r="C200" s="192"/>
      <c r="D200" s="192"/>
      <c r="E200" s="192"/>
      <c r="F200" s="192"/>
      <c r="G200" s="192"/>
      <c r="H200" s="192"/>
      <c r="I200" s="192"/>
      <c r="J200" s="192"/>
      <c r="K200" s="192"/>
      <c r="L200" s="192"/>
      <c r="M200" s="192"/>
      <c r="N200" s="192"/>
      <c r="O200" s="192"/>
      <c r="P200" s="192"/>
      <c r="Q200" s="192"/>
      <c r="R200" s="192"/>
      <c r="S200" s="192"/>
      <c r="T200" s="192"/>
      <c r="U200" s="192"/>
      <c r="V200" s="192"/>
      <c r="W200" s="192"/>
      <c r="X200" s="192"/>
      <c r="Y200" s="192"/>
      <c r="Z200" s="192"/>
    </row>
    <row r="201" spans="1:26" ht="15.75" customHeight="1">
      <c r="A201" s="192"/>
      <c r="B201" s="192"/>
      <c r="C201" s="192"/>
      <c r="D201" s="192"/>
      <c r="E201" s="192"/>
      <c r="F201" s="192"/>
      <c r="G201" s="192"/>
      <c r="H201" s="192"/>
      <c r="I201" s="192"/>
      <c r="J201" s="192"/>
      <c r="K201" s="192"/>
      <c r="L201" s="192"/>
      <c r="M201" s="192"/>
      <c r="N201" s="192"/>
      <c r="O201" s="192"/>
      <c r="P201" s="192"/>
      <c r="Q201" s="192"/>
      <c r="R201" s="192"/>
      <c r="S201" s="192"/>
      <c r="T201" s="192"/>
      <c r="U201" s="192"/>
      <c r="V201" s="192"/>
      <c r="W201" s="192"/>
      <c r="X201" s="192"/>
      <c r="Y201" s="192"/>
      <c r="Z201" s="192"/>
    </row>
    <row r="202" spans="1:26" ht="15.75" customHeight="1">
      <c r="A202" s="192"/>
      <c r="B202" s="192"/>
      <c r="C202" s="192"/>
      <c r="D202" s="192"/>
      <c r="E202" s="192"/>
      <c r="F202" s="192"/>
      <c r="G202" s="192"/>
      <c r="H202" s="192"/>
      <c r="I202" s="192"/>
      <c r="J202" s="192"/>
      <c r="K202" s="192"/>
      <c r="L202" s="192"/>
      <c r="M202" s="192"/>
      <c r="N202" s="192"/>
      <c r="O202" s="192"/>
      <c r="P202" s="192"/>
      <c r="Q202" s="192"/>
      <c r="R202" s="192"/>
      <c r="S202" s="192"/>
      <c r="T202" s="192"/>
      <c r="U202" s="192"/>
      <c r="V202" s="192"/>
      <c r="W202" s="192"/>
      <c r="X202" s="192"/>
      <c r="Y202" s="192"/>
      <c r="Z202" s="192"/>
    </row>
    <row r="203" spans="1:26" ht="15.75" customHeight="1">
      <c r="A203" s="192"/>
      <c r="B203" s="192"/>
      <c r="C203" s="192"/>
      <c r="D203" s="192"/>
      <c r="E203" s="192"/>
      <c r="F203" s="192"/>
      <c r="G203" s="192"/>
      <c r="H203" s="192"/>
      <c r="I203" s="192"/>
      <c r="J203" s="192"/>
      <c r="K203" s="192"/>
      <c r="L203" s="192"/>
      <c r="M203" s="192"/>
      <c r="N203" s="192"/>
      <c r="O203" s="192"/>
      <c r="P203" s="192"/>
      <c r="Q203" s="192"/>
      <c r="R203" s="192"/>
      <c r="S203" s="192"/>
      <c r="T203" s="192"/>
      <c r="U203" s="192"/>
      <c r="V203" s="192"/>
      <c r="W203" s="192"/>
      <c r="X203" s="192"/>
      <c r="Y203" s="192"/>
      <c r="Z203" s="192"/>
    </row>
    <row r="204" spans="1:26" ht="15.75" customHeight="1">
      <c r="A204" s="192"/>
      <c r="B204" s="192"/>
      <c r="C204" s="192"/>
      <c r="D204" s="192"/>
      <c r="E204" s="192"/>
      <c r="F204" s="192"/>
      <c r="G204" s="192"/>
      <c r="H204" s="192"/>
      <c r="I204" s="192"/>
      <c r="J204" s="192"/>
      <c r="K204" s="192"/>
      <c r="L204" s="192"/>
      <c r="M204" s="192"/>
      <c r="N204" s="192"/>
      <c r="O204" s="192"/>
      <c r="P204" s="192"/>
      <c r="Q204" s="192"/>
      <c r="R204" s="192"/>
      <c r="S204" s="192"/>
      <c r="T204" s="192"/>
      <c r="U204" s="192"/>
      <c r="V204" s="192"/>
      <c r="W204" s="192"/>
      <c r="X204" s="192"/>
      <c r="Y204" s="192"/>
      <c r="Z204" s="192"/>
    </row>
    <row r="205" spans="1:26" ht="15.75" customHeight="1">
      <c r="A205" s="192"/>
      <c r="B205" s="192"/>
      <c r="C205" s="192"/>
      <c r="D205" s="192"/>
      <c r="E205" s="192"/>
      <c r="F205" s="192"/>
      <c r="G205" s="192"/>
      <c r="H205" s="192"/>
      <c r="I205" s="192"/>
      <c r="J205" s="192"/>
      <c r="K205" s="192"/>
      <c r="L205" s="192"/>
      <c r="M205" s="192"/>
      <c r="N205" s="192"/>
      <c r="O205" s="192"/>
      <c r="P205" s="192"/>
      <c r="Q205" s="192"/>
      <c r="R205" s="192"/>
      <c r="S205" s="192"/>
      <c r="T205" s="192"/>
      <c r="U205" s="192"/>
      <c r="V205" s="192"/>
      <c r="W205" s="192"/>
      <c r="X205" s="192"/>
      <c r="Y205" s="192"/>
      <c r="Z205" s="192"/>
    </row>
    <row r="206" spans="1:26" ht="15.75" customHeight="1">
      <c r="A206" s="192"/>
      <c r="B206" s="192"/>
      <c r="C206" s="192"/>
      <c r="D206" s="192"/>
      <c r="E206" s="192"/>
      <c r="F206" s="192"/>
      <c r="G206" s="192"/>
      <c r="H206" s="192"/>
      <c r="I206" s="192"/>
      <c r="J206" s="192"/>
      <c r="K206" s="192"/>
      <c r="L206" s="192"/>
      <c r="M206" s="192"/>
      <c r="N206" s="192"/>
      <c r="O206" s="192"/>
      <c r="P206" s="192"/>
      <c r="Q206" s="192"/>
      <c r="R206" s="192"/>
      <c r="S206" s="192"/>
      <c r="T206" s="192"/>
      <c r="U206" s="192"/>
      <c r="V206" s="192"/>
      <c r="W206" s="192"/>
      <c r="X206" s="192"/>
      <c r="Y206" s="192"/>
      <c r="Z206" s="192"/>
    </row>
    <row r="207" spans="1:26" ht="15.75" customHeight="1">
      <c r="A207" s="192"/>
      <c r="B207" s="192"/>
      <c r="C207" s="192"/>
      <c r="D207" s="192"/>
      <c r="E207" s="192"/>
      <c r="F207" s="192"/>
      <c r="G207" s="192"/>
      <c r="H207" s="192"/>
      <c r="I207" s="192"/>
      <c r="J207" s="192"/>
      <c r="K207" s="192"/>
      <c r="L207" s="192"/>
      <c r="M207" s="192"/>
      <c r="N207" s="192"/>
      <c r="O207" s="192"/>
      <c r="P207" s="192"/>
      <c r="Q207" s="192"/>
      <c r="R207" s="192"/>
      <c r="S207" s="192"/>
      <c r="T207" s="192"/>
      <c r="U207" s="192"/>
      <c r="V207" s="192"/>
      <c r="W207" s="192"/>
      <c r="X207" s="192"/>
      <c r="Y207" s="192"/>
      <c r="Z207" s="192"/>
    </row>
    <row r="208" spans="1:26" ht="15.75" customHeight="1">
      <c r="A208" s="192"/>
      <c r="B208" s="192"/>
      <c r="C208" s="192"/>
      <c r="D208" s="192"/>
      <c r="E208" s="192"/>
      <c r="F208" s="192"/>
      <c r="G208" s="192"/>
      <c r="H208" s="192"/>
      <c r="I208" s="192"/>
      <c r="J208" s="192"/>
      <c r="K208" s="192"/>
      <c r="L208" s="192"/>
      <c r="M208" s="192"/>
      <c r="N208" s="192"/>
      <c r="O208" s="192"/>
      <c r="P208" s="192"/>
      <c r="Q208" s="192"/>
      <c r="R208" s="192"/>
      <c r="S208" s="192"/>
      <c r="T208" s="192"/>
      <c r="U208" s="192"/>
      <c r="V208" s="192"/>
      <c r="W208" s="192"/>
      <c r="X208" s="192"/>
      <c r="Y208" s="192"/>
      <c r="Z208" s="192"/>
    </row>
    <row r="209" spans="1:26" ht="15.75" customHeight="1">
      <c r="A209" s="192"/>
      <c r="B209" s="192"/>
      <c r="C209" s="192"/>
      <c r="D209" s="192"/>
      <c r="E209" s="192"/>
      <c r="F209" s="192"/>
      <c r="G209" s="192"/>
      <c r="H209" s="192"/>
      <c r="I209" s="192"/>
      <c r="J209" s="192"/>
      <c r="K209" s="192"/>
      <c r="L209" s="192"/>
      <c r="M209" s="192"/>
      <c r="N209" s="192"/>
      <c r="O209" s="192"/>
      <c r="P209" s="192"/>
      <c r="Q209" s="192"/>
      <c r="R209" s="192"/>
      <c r="S209" s="192"/>
      <c r="T209" s="192"/>
      <c r="U209" s="192"/>
      <c r="V209" s="192"/>
      <c r="W209" s="192"/>
      <c r="X209" s="192"/>
      <c r="Y209" s="192"/>
      <c r="Z209" s="192"/>
    </row>
    <row r="210" spans="1:26" ht="15.75" customHeight="1">
      <c r="A210" s="192"/>
      <c r="B210" s="192"/>
      <c r="C210" s="192"/>
      <c r="D210" s="192"/>
      <c r="E210" s="192"/>
      <c r="F210" s="192"/>
      <c r="G210" s="192"/>
      <c r="H210" s="192"/>
      <c r="I210" s="192"/>
      <c r="J210" s="192"/>
      <c r="K210" s="192"/>
      <c r="L210" s="192"/>
      <c r="M210" s="192"/>
      <c r="N210" s="192"/>
      <c r="O210" s="192"/>
      <c r="P210" s="192"/>
      <c r="Q210" s="192"/>
      <c r="R210" s="192"/>
      <c r="S210" s="192"/>
      <c r="T210" s="192"/>
      <c r="U210" s="192"/>
      <c r="V210" s="192"/>
      <c r="W210" s="192"/>
      <c r="X210" s="192"/>
      <c r="Y210" s="192"/>
      <c r="Z210" s="192"/>
    </row>
    <row r="211" spans="1:26" ht="15.75" customHeight="1">
      <c r="A211" s="192"/>
      <c r="B211" s="192"/>
      <c r="C211" s="192"/>
      <c r="D211" s="192"/>
      <c r="E211" s="192"/>
      <c r="F211" s="192"/>
      <c r="G211" s="192"/>
      <c r="H211" s="192"/>
      <c r="I211" s="192"/>
      <c r="J211" s="192"/>
      <c r="K211" s="192"/>
      <c r="L211" s="192"/>
      <c r="M211" s="192"/>
      <c r="N211" s="192"/>
      <c r="O211" s="192"/>
      <c r="P211" s="192"/>
      <c r="Q211" s="192"/>
      <c r="R211" s="192"/>
      <c r="S211" s="192"/>
      <c r="T211" s="192"/>
      <c r="U211" s="192"/>
      <c r="V211" s="192"/>
      <c r="W211" s="192"/>
      <c r="X211" s="192"/>
      <c r="Y211" s="192"/>
      <c r="Z211" s="192"/>
    </row>
    <row r="212" spans="1:26" ht="15.75" customHeight="1">
      <c r="A212" s="192"/>
      <c r="B212" s="192"/>
      <c r="C212" s="192"/>
      <c r="D212" s="192"/>
      <c r="E212" s="192"/>
      <c r="F212" s="192"/>
      <c r="G212" s="192"/>
      <c r="H212" s="192"/>
      <c r="I212" s="192"/>
      <c r="J212" s="192"/>
      <c r="K212" s="192"/>
      <c r="L212" s="192"/>
      <c r="M212" s="192"/>
      <c r="N212" s="192"/>
      <c r="O212" s="192"/>
      <c r="P212" s="192"/>
      <c r="Q212" s="192"/>
      <c r="R212" s="192"/>
      <c r="S212" s="192"/>
      <c r="T212" s="192"/>
      <c r="U212" s="192"/>
      <c r="V212" s="192"/>
      <c r="W212" s="192"/>
      <c r="X212" s="192"/>
      <c r="Y212" s="192"/>
      <c r="Z212" s="192"/>
    </row>
    <row r="213" spans="1:26" ht="15.75" customHeight="1">
      <c r="A213" s="192"/>
      <c r="B213" s="192"/>
      <c r="C213" s="192"/>
      <c r="D213" s="192"/>
      <c r="E213" s="192"/>
      <c r="F213" s="192"/>
      <c r="G213" s="192"/>
      <c r="H213" s="192"/>
      <c r="I213" s="192"/>
      <c r="J213" s="192"/>
      <c r="K213" s="192"/>
      <c r="L213" s="192"/>
      <c r="M213" s="192"/>
      <c r="N213" s="192"/>
      <c r="O213" s="192"/>
      <c r="P213" s="192"/>
      <c r="Q213" s="192"/>
      <c r="R213" s="192"/>
      <c r="S213" s="192"/>
      <c r="T213" s="192"/>
      <c r="U213" s="192"/>
      <c r="V213" s="192"/>
      <c r="W213" s="192"/>
      <c r="X213" s="192"/>
      <c r="Y213" s="192"/>
      <c r="Z213" s="192"/>
    </row>
    <row r="214" spans="1:26" ht="15.75" customHeight="1">
      <c r="A214" s="192"/>
      <c r="B214" s="192"/>
      <c r="C214" s="192"/>
      <c r="D214" s="192"/>
      <c r="E214" s="192"/>
      <c r="F214" s="192"/>
      <c r="G214" s="192"/>
      <c r="H214" s="192"/>
      <c r="I214" s="192"/>
      <c r="J214" s="192"/>
      <c r="K214" s="192"/>
      <c r="L214" s="192"/>
      <c r="M214" s="192"/>
      <c r="N214" s="192"/>
      <c r="O214" s="192"/>
      <c r="P214" s="192"/>
      <c r="Q214" s="192"/>
      <c r="R214" s="192"/>
      <c r="S214" s="192"/>
      <c r="T214" s="192"/>
      <c r="U214" s="192"/>
      <c r="V214" s="192"/>
      <c r="W214" s="192"/>
      <c r="X214" s="192"/>
      <c r="Y214" s="192"/>
      <c r="Z214" s="192"/>
    </row>
    <row r="215" spans="1:26" ht="15.75" customHeight="1">
      <c r="A215" s="192"/>
      <c r="B215" s="192"/>
      <c r="C215" s="192"/>
      <c r="D215" s="192"/>
      <c r="E215" s="192"/>
      <c r="F215" s="192"/>
      <c r="G215" s="192"/>
      <c r="H215" s="192"/>
      <c r="I215" s="192"/>
      <c r="J215" s="192"/>
      <c r="K215" s="192"/>
      <c r="L215" s="192"/>
      <c r="M215" s="192"/>
      <c r="N215" s="192"/>
      <c r="O215" s="192"/>
      <c r="P215" s="192"/>
      <c r="Q215" s="192"/>
      <c r="R215" s="192"/>
      <c r="S215" s="192"/>
      <c r="T215" s="192"/>
      <c r="U215" s="192"/>
      <c r="V215" s="192"/>
      <c r="W215" s="192"/>
      <c r="X215" s="192"/>
      <c r="Y215" s="192"/>
      <c r="Z215" s="192"/>
    </row>
    <row r="216" spans="1:26" ht="15.75" customHeight="1">
      <c r="A216" s="192"/>
      <c r="B216" s="192"/>
      <c r="C216" s="192"/>
      <c r="D216" s="192"/>
      <c r="E216" s="192"/>
      <c r="F216" s="192"/>
      <c r="G216" s="192"/>
      <c r="H216" s="192"/>
      <c r="I216" s="192"/>
      <c r="J216" s="192"/>
      <c r="K216" s="192"/>
      <c r="L216" s="192"/>
      <c r="M216" s="192"/>
      <c r="N216" s="192"/>
      <c r="O216" s="192"/>
      <c r="P216" s="192"/>
      <c r="Q216" s="192"/>
      <c r="R216" s="192"/>
      <c r="S216" s="192"/>
      <c r="T216" s="192"/>
      <c r="U216" s="192"/>
      <c r="V216" s="192"/>
      <c r="W216" s="192"/>
      <c r="X216" s="192"/>
      <c r="Y216" s="192"/>
      <c r="Z216" s="192"/>
    </row>
    <row r="217" spans="1:26" ht="15.75" customHeight="1">
      <c r="A217" s="192"/>
      <c r="B217" s="192"/>
      <c r="C217" s="192"/>
      <c r="D217" s="192"/>
      <c r="E217" s="192"/>
      <c r="F217" s="192"/>
      <c r="G217" s="192"/>
      <c r="H217" s="192"/>
      <c r="I217" s="192"/>
      <c r="J217" s="192"/>
      <c r="K217" s="192"/>
      <c r="L217" s="192"/>
      <c r="M217" s="192"/>
      <c r="N217" s="192"/>
      <c r="O217" s="192"/>
      <c r="P217" s="192"/>
      <c r="Q217" s="192"/>
      <c r="R217" s="192"/>
      <c r="S217" s="192"/>
      <c r="T217" s="192"/>
      <c r="U217" s="192"/>
      <c r="V217" s="192"/>
      <c r="W217" s="192"/>
      <c r="X217" s="192"/>
      <c r="Y217" s="192"/>
      <c r="Z217" s="192"/>
    </row>
    <row r="218" spans="1:26" ht="15.75" customHeight="1">
      <c r="A218" s="192"/>
      <c r="B218" s="192"/>
      <c r="C218" s="192"/>
      <c r="D218" s="192"/>
      <c r="E218" s="192"/>
      <c r="F218" s="192"/>
      <c r="G218" s="192"/>
      <c r="H218" s="192"/>
      <c r="I218" s="192"/>
      <c r="J218" s="192"/>
      <c r="K218" s="192"/>
      <c r="L218" s="192"/>
      <c r="M218" s="192"/>
      <c r="N218" s="192"/>
      <c r="O218" s="192"/>
      <c r="P218" s="192"/>
      <c r="Q218" s="192"/>
      <c r="R218" s="192"/>
      <c r="S218" s="192"/>
      <c r="T218" s="192"/>
      <c r="U218" s="192"/>
      <c r="V218" s="192"/>
      <c r="W218" s="192"/>
      <c r="X218" s="192"/>
      <c r="Y218" s="192"/>
      <c r="Z218" s="192"/>
    </row>
    <row r="219" spans="1:26" ht="15.75" customHeight="1">
      <c r="A219" s="192"/>
      <c r="B219" s="192"/>
      <c r="C219" s="192"/>
      <c r="D219" s="192"/>
      <c r="E219" s="192"/>
      <c r="F219" s="192"/>
      <c r="G219" s="192"/>
      <c r="H219" s="192"/>
      <c r="I219" s="192"/>
      <c r="J219" s="192"/>
      <c r="K219" s="192"/>
      <c r="L219" s="192"/>
      <c r="M219" s="192"/>
      <c r="N219" s="192"/>
      <c r="O219" s="192"/>
      <c r="P219" s="192"/>
      <c r="Q219" s="192"/>
      <c r="R219" s="192"/>
      <c r="S219" s="192"/>
      <c r="T219" s="192"/>
      <c r="U219" s="192"/>
      <c r="V219" s="192"/>
      <c r="W219" s="192"/>
      <c r="X219" s="192"/>
      <c r="Y219" s="192"/>
      <c r="Z219" s="192"/>
    </row>
    <row r="220" spans="1:26" ht="15.75" customHeight="1">
      <c r="A220" s="192"/>
      <c r="B220" s="192"/>
      <c r="C220" s="192"/>
      <c r="D220" s="192"/>
      <c r="E220" s="192"/>
      <c r="F220" s="192"/>
      <c r="G220" s="192"/>
      <c r="H220" s="192"/>
      <c r="I220" s="192"/>
      <c r="J220" s="192"/>
      <c r="K220" s="192"/>
      <c r="L220" s="192"/>
      <c r="M220" s="192"/>
      <c r="N220" s="192"/>
      <c r="O220" s="192"/>
      <c r="P220" s="192"/>
      <c r="Q220" s="192"/>
      <c r="R220" s="192"/>
      <c r="S220" s="192"/>
      <c r="T220" s="192"/>
      <c r="U220" s="192"/>
      <c r="V220" s="192"/>
      <c r="W220" s="192"/>
      <c r="X220" s="192"/>
      <c r="Y220" s="192"/>
      <c r="Z220" s="192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otectedRanges>
    <protectedRange sqref="B2:B3" name="Intervalo2_1_1_1"/>
  </protectedRanges>
  <phoneticPr fontId="175" type="noConversion"/>
  <printOptions horizontalCentered="1" verticalCentered="1"/>
  <pageMargins left="0" right="0" top="0" bottom="0" header="0" footer="0"/>
  <pageSetup paperSize="9" scale="5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50"/>
    <pageSetUpPr fitToPage="1"/>
  </sheetPr>
  <dimension ref="A1:Z1000"/>
  <sheetViews>
    <sheetView topLeftCell="D1" workbookViewId="0">
      <selection activeCell="H4" sqref="H4"/>
    </sheetView>
  </sheetViews>
  <sheetFormatPr defaultColWidth="14.42578125" defaultRowHeight="15" customHeight="1"/>
  <cols>
    <col min="1" max="1" width="30.7109375" customWidth="1"/>
    <col min="2" max="2" width="68.140625" customWidth="1"/>
    <col min="3" max="3" width="22.85546875" customWidth="1"/>
    <col min="4" max="4" width="53.28515625" customWidth="1"/>
    <col min="5" max="5" width="62.7109375" customWidth="1"/>
    <col min="6" max="6" width="25.7109375" customWidth="1"/>
    <col min="7" max="7" width="29" customWidth="1"/>
    <col min="8" max="26" width="9" customWidth="1"/>
  </cols>
  <sheetData>
    <row r="1" spans="1:26" ht="15.75">
      <c r="A1" s="190" t="s">
        <v>386</v>
      </c>
      <c r="B1" s="190" t="s">
        <v>387</v>
      </c>
      <c r="C1" s="191" t="s">
        <v>656</v>
      </c>
      <c r="D1" s="191" t="s">
        <v>657</v>
      </c>
      <c r="E1" s="191" t="s">
        <v>658</v>
      </c>
      <c r="F1" s="191" t="s">
        <v>659</v>
      </c>
      <c r="G1" s="191" t="s">
        <v>612</v>
      </c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92"/>
      <c r="X1" s="192"/>
      <c r="Y1" s="192"/>
      <c r="Z1" s="192"/>
    </row>
    <row r="2" spans="1:26">
      <c r="A2" s="193" t="s">
        <v>402</v>
      </c>
      <c r="B2" s="194" t="s">
        <v>403</v>
      </c>
      <c r="C2" s="200">
        <v>32312124000107</v>
      </c>
      <c r="D2" s="201" t="s">
        <v>660</v>
      </c>
      <c r="E2" s="201" t="s">
        <v>661</v>
      </c>
      <c r="F2" s="202" t="s">
        <v>1350</v>
      </c>
      <c r="G2" s="157">
        <f>55.71+999.76</f>
        <v>1055.47</v>
      </c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  <c r="Y2" s="192"/>
      <c r="Z2" s="192"/>
    </row>
    <row r="3" spans="1:26">
      <c r="A3" s="193" t="s">
        <v>402</v>
      </c>
      <c r="B3" s="194" t="s">
        <v>403</v>
      </c>
      <c r="C3" s="200">
        <v>32312124000107</v>
      </c>
      <c r="D3" s="201" t="s">
        <v>660</v>
      </c>
      <c r="E3" s="201" t="s">
        <v>661</v>
      </c>
      <c r="F3" s="202" t="s">
        <v>1350</v>
      </c>
      <c r="G3" s="157">
        <f>146.5+399.71</f>
        <v>546.21</v>
      </c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  <c r="Z3" s="192"/>
    </row>
    <row r="4" spans="1:26" ht="15.75">
      <c r="A4" s="203"/>
      <c r="B4" s="204"/>
      <c r="C4" s="205"/>
      <c r="D4" s="206"/>
      <c r="E4" s="205"/>
      <c r="F4" s="205"/>
      <c r="G4" s="207">
        <v>0</v>
      </c>
      <c r="H4" s="192"/>
      <c r="I4" s="192"/>
      <c r="J4" s="192"/>
      <c r="K4" s="192"/>
      <c r="L4" s="192"/>
      <c r="M4" s="192"/>
      <c r="N4" s="192"/>
      <c r="O4" s="192"/>
      <c r="P4" s="192"/>
      <c r="Q4" s="192"/>
      <c r="R4" s="192"/>
      <c r="S4" s="192"/>
      <c r="T4" s="192"/>
      <c r="U4" s="192"/>
      <c r="V4" s="192"/>
      <c r="W4" s="192"/>
      <c r="X4" s="192"/>
      <c r="Y4" s="192"/>
      <c r="Z4" s="192"/>
    </row>
    <row r="5" spans="1:26" ht="15.75">
      <c r="A5" s="203"/>
      <c r="B5" s="204"/>
      <c r="C5" s="205"/>
      <c r="D5" s="206"/>
      <c r="E5" s="205"/>
      <c r="F5" s="205"/>
      <c r="G5" s="207">
        <v>0</v>
      </c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  <c r="S5" s="192"/>
      <c r="T5" s="192"/>
      <c r="U5" s="192"/>
      <c r="V5" s="192"/>
      <c r="W5" s="192"/>
      <c r="X5" s="192"/>
      <c r="Y5" s="192"/>
      <c r="Z5" s="192"/>
    </row>
    <row r="6" spans="1:26" ht="15.75">
      <c r="A6" s="203"/>
      <c r="B6" s="204"/>
      <c r="C6" s="205"/>
      <c r="D6" s="206"/>
      <c r="E6" s="205"/>
      <c r="F6" s="205"/>
      <c r="G6" s="207">
        <v>0</v>
      </c>
      <c r="H6" s="192"/>
      <c r="I6" s="192"/>
      <c r="J6" s="192"/>
      <c r="K6" s="192"/>
      <c r="L6" s="192"/>
      <c r="M6" s="192"/>
      <c r="N6" s="192"/>
      <c r="O6" s="192"/>
      <c r="P6" s="192"/>
      <c r="Q6" s="192"/>
      <c r="R6" s="192"/>
      <c r="S6" s="192"/>
      <c r="T6" s="192"/>
      <c r="U6" s="192"/>
      <c r="V6" s="192"/>
      <c r="W6" s="192"/>
      <c r="X6" s="192"/>
      <c r="Y6" s="192"/>
      <c r="Z6" s="192"/>
    </row>
    <row r="7" spans="1:26" ht="15.75">
      <c r="A7" s="203"/>
      <c r="B7" s="204"/>
      <c r="C7" s="205"/>
      <c r="D7" s="206"/>
      <c r="E7" s="205"/>
      <c r="F7" s="205"/>
      <c r="G7" s="207">
        <v>0</v>
      </c>
      <c r="H7" s="192"/>
      <c r="I7" s="192"/>
      <c r="J7" s="192"/>
      <c r="K7" s="192"/>
      <c r="L7" s="192"/>
      <c r="M7" s="192"/>
      <c r="N7" s="192"/>
      <c r="O7" s="192"/>
      <c r="P7" s="192"/>
      <c r="Q7" s="192"/>
      <c r="R7" s="192"/>
      <c r="S7" s="192"/>
      <c r="T7" s="192"/>
      <c r="U7" s="192"/>
      <c r="V7" s="192"/>
      <c r="W7" s="192"/>
      <c r="X7" s="192"/>
      <c r="Y7" s="192"/>
      <c r="Z7" s="192"/>
    </row>
    <row r="8" spans="1:26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92"/>
      <c r="B119" s="192"/>
      <c r="C119" s="192"/>
      <c r="D119" s="192"/>
      <c r="E119" s="192"/>
      <c r="F119" s="192"/>
      <c r="G119" s="192"/>
      <c r="H119" s="192"/>
      <c r="I119" s="192"/>
      <c r="J119" s="192"/>
      <c r="K119" s="192"/>
      <c r="L119" s="192"/>
      <c r="M119" s="192"/>
      <c r="N119" s="192"/>
      <c r="O119" s="192"/>
      <c r="P119" s="192"/>
      <c r="Q119" s="192"/>
      <c r="R119" s="192"/>
      <c r="S119" s="192"/>
      <c r="T119" s="192"/>
      <c r="U119" s="192"/>
      <c r="V119" s="192"/>
      <c r="W119" s="192"/>
      <c r="X119" s="192"/>
      <c r="Y119" s="192"/>
      <c r="Z119" s="192"/>
    </row>
    <row r="120" spans="1:26" ht="15.75" customHeight="1">
      <c r="A120" s="192"/>
      <c r="B120" s="192"/>
      <c r="C120" s="192"/>
      <c r="D120" s="192"/>
      <c r="E120" s="192"/>
      <c r="F120" s="192"/>
      <c r="G120" s="192"/>
      <c r="H120" s="192"/>
      <c r="I120" s="192"/>
      <c r="J120" s="192"/>
      <c r="K120" s="192"/>
      <c r="L120" s="192"/>
      <c r="M120" s="192"/>
      <c r="N120" s="192"/>
      <c r="O120" s="192"/>
      <c r="P120" s="192"/>
      <c r="Q120" s="192"/>
      <c r="R120" s="192"/>
      <c r="S120" s="192"/>
      <c r="T120" s="192"/>
      <c r="U120" s="192"/>
      <c r="V120" s="192"/>
      <c r="W120" s="192"/>
      <c r="X120" s="192"/>
      <c r="Y120" s="192"/>
      <c r="Z120" s="192"/>
    </row>
    <row r="121" spans="1:26" ht="15.75" customHeight="1">
      <c r="A121" s="192"/>
      <c r="B121" s="192"/>
      <c r="C121" s="192"/>
      <c r="D121" s="192"/>
      <c r="E121" s="192"/>
      <c r="F121" s="192"/>
      <c r="G121" s="192"/>
      <c r="H121" s="192"/>
      <c r="I121" s="192"/>
      <c r="J121" s="192"/>
      <c r="K121" s="192"/>
      <c r="L121" s="192"/>
      <c r="M121" s="192"/>
      <c r="N121" s="192"/>
      <c r="O121" s="192"/>
      <c r="P121" s="192"/>
      <c r="Q121" s="192"/>
      <c r="R121" s="192"/>
      <c r="S121" s="192"/>
      <c r="T121" s="192"/>
      <c r="U121" s="192"/>
      <c r="V121" s="192"/>
      <c r="W121" s="192"/>
      <c r="X121" s="192"/>
      <c r="Y121" s="192"/>
      <c r="Z121" s="192"/>
    </row>
    <row r="122" spans="1:26" ht="15.75" customHeight="1">
      <c r="A122" s="192"/>
      <c r="B122" s="192"/>
      <c r="C122" s="192"/>
      <c r="D122" s="192"/>
      <c r="E122" s="192"/>
      <c r="F122" s="192"/>
      <c r="G122" s="192"/>
      <c r="H122" s="192"/>
      <c r="I122" s="192"/>
      <c r="J122" s="192"/>
      <c r="K122" s="192"/>
      <c r="L122" s="192"/>
      <c r="M122" s="192"/>
      <c r="N122" s="192"/>
      <c r="O122" s="192"/>
      <c r="P122" s="192"/>
      <c r="Q122" s="192"/>
      <c r="R122" s="192"/>
      <c r="S122" s="192"/>
      <c r="T122" s="192"/>
      <c r="U122" s="192"/>
      <c r="V122" s="192"/>
      <c r="W122" s="192"/>
      <c r="X122" s="192"/>
      <c r="Y122" s="192"/>
      <c r="Z122" s="192"/>
    </row>
    <row r="123" spans="1:26" ht="15.75" customHeight="1">
      <c r="A123" s="192"/>
      <c r="B123" s="192"/>
      <c r="C123" s="192"/>
      <c r="D123" s="192"/>
      <c r="E123" s="192"/>
      <c r="F123" s="192"/>
      <c r="G123" s="192"/>
      <c r="H123" s="192"/>
      <c r="I123" s="192"/>
      <c r="J123" s="192"/>
      <c r="K123" s="192"/>
      <c r="L123" s="192"/>
      <c r="M123" s="192"/>
      <c r="N123" s="192"/>
      <c r="O123" s="192"/>
      <c r="P123" s="192"/>
      <c r="Q123" s="192"/>
      <c r="R123" s="192"/>
      <c r="S123" s="192"/>
      <c r="T123" s="192"/>
      <c r="U123" s="192"/>
      <c r="V123" s="192"/>
      <c r="W123" s="192"/>
      <c r="X123" s="192"/>
      <c r="Y123" s="192"/>
      <c r="Z123" s="192"/>
    </row>
    <row r="124" spans="1:26" ht="15.75" customHeight="1">
      <c r="A124" s="192"/>
      <c r="B124" s="192"/>
      <c r="C124" s="192"/>
      <c r="D124" s="192"/>
      <c r="E124" s="192"/>
      <c r="F124" s="192"/>
      <c r="G124" s="192"/>
      <c r="H124" s="192"/>
      <c r="I124" s="192"/>
      <c r="J124" s="192"/>
      <c r="K124" s="192"/>
      <c r="L124" s="192"/>
      <c r="M124" s="192"/>
      <c r="N124" s="192"/>
      <c r="O124" s="192"/>
      <c r="P124" s="192"/>
      <c r="Q124" s="192"/>
      <c r="R124" s="192"/>
      <c r="S124" s="192"/>
      <c r="T124" s="192"/>
      <c r="U124" s="192"/>
      <c r="V124" s="192"/>
      <c r="W124" s="192"/>
      <c r="X124" s="192"/>
      <c r="Y124" s="192"/>
      <c r="Z124" s="192"/>
    </row>
    <row r="125" spans="1:26" ht="15.75" customHeight="1">
      <c r="A125" s="192"/>
      <c r="B125" s="192"/>
      <c r="C125" s="192"/>
      <c r="D125" s="192"/>
      <c r="E125" s="192"/>
      <c r="F125" s="192"/>
      <c r="G125" s="192"/>
      <c r="H125" s="192"/>
      <c r="I125" s="192"/>
      <c r="J125" s="192"/>
      <c r="K125" s="192"/>
      <c r="L125" s="192"/>
      <c r="M125" s="192"/>
      <c r="N125" s="192"/>
      <c r="O125" s="192"/>
      <c r="P125" s="192"/>
      <c r="Q125" s="192"/>
      <c r="R125" s="192"/>
      <c r="S125" s="192"/>
      <c r="T125" s="192"/>
      <c r="U125" s="192"/>
      <c r="V125" s="192"/>
      <c r="W125" s="192"/>
      <c r="X125" s="192"/>
      <c r="Y125" s="192"/>
      <c r="Z125" s="192"/>
    </row>
    <row r="126" spans="1:26" ht="15.75" customHeight="1">
      <c r="A126" s="192"/>
      <c r="B126" s="192"/>
      <c r="C126" s="192"/>
      <c r="D126" s="192"/>
      <c r="E126" s="192"/>
      <c r="F126" s="192"/>
      <c r="G126" s="192"/>
      <c r="H126" s="192"/>
      <c r="I126" s="192"/>
      <c r="J126" s="192"/>
      <c r="K126" s="192"/>
      <c r="L126" s="192"/>
      <c r="M126" s="192"/>
      <c r="N126" s="192"/>
      <c r="O126" s="192"/>
      <c r="P126" s="192"/>
      <c r="Q126" s="192"/>
      <c r="R126" s="192"/>
      <c r="S126" s="192"/>
      <c r="T126" s="192"/>
      <c r="U126" s="192"/>
      <c r="V126" s="192"/>
      <c r="W126" s="192"/>
      <c r="X126" s="192"/>
      <c r="Y126" s="192"/>
      <c r="Z126" s="192"/>
    </row>
    <row r="127" spans="1:26" ht="15.75" customHeight="1">
      <c r="A127" s="192"/>
      <c r="B127" s="192"/>
      <c r="C127" s="192"/>
      <c r="D127" s="192"/>
      <c r="E127" s="192"/>
      <c r="F127" s="192"/>
      <c r="G127" s="192"/>
      <c r="H127" s="192"/>
      <c r="I127" s="192"/>
      <c r="J127" s="192"/>
      <c r="K127" s="192"/>
      <c r="L127" s="192"/>
      <c r="M127" s="192"/>
      <c r="N127" s="192"/>
      <c r="O127" s="192"/>
      <c r="P127" s="192"/>
      <c r="Q127" s="192"/>
      <c r="R127" s="192"/>
      <c r="S127" s="192"/>
      <c r="T127" s="192"/>
      <c r="U127" s="192"/>
      <c r="V127" s="192"/>
      <c r="W127" s="192"/>
      <c r="X127" s="192"/>
      <c r="Y127" s="192"/>
      <c r="Z127" s="192"/>
    </row>
    <row r="128" spans="1:26" ht="15.75" customHeight="1">
      <c r="A128" s="192"/>
      <c r="B128" s="192"/>
      <c r="C128" s="192"/>
      <c r="D128" s="192"/>
      <c r="E128" s="192"/>
      <c r="F128" s="192"/>
      <c r="G128" s="192"/>
      <c r="H128" s="192"/>
      <c r="I128" s="192"/>
      <c r="J128" s="192"/>
      <c r="K128" s="192"/>
      <c r="L128" s="192"/>
      <c r="M128" s="192"/>
      <c r="N128" s="192"/>
      <c r="O128" s="192"/>
      <c r="P128" s="192"/>
      <c r="Q128" s="192"/>
      <c r="R128" s="192"/>
      <c r="S128" s="192"/>
      <c r="T128" s="192"/>
      <c r="U128" s="192"/>
      <c r="V128" s="192"/>
      <c r="W128" s="192"/>
      <c r="X128" s="192"/>
      <c r="Y128" s="192"/>
      <c r="Z128" s="192"/>
    </row>
    <row r="129" spans="1:26" ht="15.75" customHeight="1">
      <c r="A129" s="192"/>
      <c r="B129" s="192"/>
      <c r="C129" s="192"/>
      <c r="D129" s="192"/>
      <c r="E129" s="192"/>
      <c r="F129" s="192"/>
      <c r="G129" s="192"/>
      <c r="H129" s="192"/>
      <c r="I129" s="192"/>
      <c r="J129" s="192"/>
      <c r="K129" s="192"/>
      <c r="L129" s="192"/>
      <c r="M129" s="192"/>
      <c r="N129" s="192"/>
      <c r="O129" s="192"/>
      <c r="P129" s="192"/>
      <c r="Q129" s="192"/>
      <c r="R129" s="192"/>
      <c r="S129" s="192"/>
      <c r="T129" s="192"/>
      <c r="U129" s="192"/>
      <c r="V129" s="192"/>
      <c r="W129" s="192"/>
      <c r="X129" s="192"/>
      <c r="Y129" s="192"/>
      <c r="Z129" s="192"/>
    </row>
    <row r="130" spans="1:26" ht="15.75" customHeight="1">
      <c r="A130" s="192"/>
      <c r="B130" s="192"/>
      <c r="C130" s="192"/>
      <c r="D130" s="192"/>
      <c r="E130" s="192"/>
      <c r="F130" s="192"/>
      <c r="G130" s="192"/>
      <c r="H130" s="192"/>
      <c r="I130" s="192"/>
      <c r="J130" s="192"/>
      <c r="K130" s="192"/>
      <c r="L130" s="192"/>
      <c r="M130" s="192"/>
      <c r="N130" s="192"/>
      <c r="O130" s="192"/>
      <c r="P130" s="192"/>
      <c r="Q130" s="192"/>
      <c r="R130" s="192"/>
      <c r="S130" s="192"/>
      <c r="T130" s="192"/>
      <c r="U130" s="192"/>
      <c r="V130" s="192"/>
      <c r="W130" s="192"/>
      <c r="X130" s="192"/>
      <c r="Y130" s="192"/>
      <c r="Z130" s="192"/>
    </row>
    <row r="131" spans="1:26" ht="15.75" customHeight="1">
      <c r="A131" s="192"/>
      <c r="B131" s="192"/>
      <c r="C131" s="192"/>
      <c r="D131" s="192"/>
      <c r="E131" s="192"/>
      <c r="F131" s="192"/>
      <c r="G131" s="192"/>
      <c r="H131" s="192"/>
      <c r="I131" s="192"/>
      <c r="J131" s="192"/>
      <c r="K131" s="192"/>
      <c r="L131" s="192"/>
      <c r="M131" s="192"/>
      <c r="N131" s="192"/>
      <c r="O131" s="192"/>
      <c r="P131" s="192"/>
      <c r="Q131" s="192"/>
      <c r="R131" s="192"/>
      <c r="S131" s="192"/>
      <c r="T131" s="192"/>
      <c r="U131" s="192"/>
      <c r="V131" s="192"/>
      <c r="W131" s="192"/>
      <c r="X131" s="192"/>
      <c r="Y131" s="192"/>
      <c r="Z131" s="192"/>
    </row>
    <row r="132" spans="1:26" ht="15.75" customHeight="1">
      <c r="A132" s="192"/>
      <c r="B132" s="192"/>
      <c r="C132" s="192"/>
      <c r="D132" s="192"/>
      <c r="E132" s="192"/>
      <c r="F132" s="192"/>
      <c r="G132" s="192"/>
      <c r="H132" s="192"/>
      <c r="I132" s="192"/>
      <c r="J132" s="192"/>
      <c r="K132" s="192"/>
      <c r="L132" s="192"/>
      <c r="M132" s="192"/>
      <c r="N132" s="192"/>
      <c r="O132" s="192"/>
      <c r="P132" s="192"/>
      <c r="Q132" s="192"/>
      <c r="R132" s="192"/>
      <c r="S132" s="192"/>
      <c r="T132" s="192"/>
      <c r="U132" s="192"/>
      <c r="V132" s="192"/>
      <c r="W132" s="192"/>
      <c r="X132" s="192"/>
      <c r="Y132" s="192"/>
      <c r="Z132" s="192"/>
    </row>
    <row r="133" spans="1:26" ht="15.75" customHeight="1">
      <c r="A133" s="192"/>
      <c r="B133" s="192"/>
      <c r="C133" s="192"/>
      <c r="D133" s="192"/>
      <c r="E133" s="192"/>
      <c r="F133" s="192"/>
      <c r="G133" s="192"/>
      <c r="H133" s="192"/>
      <c r="I133" s="192"/>
      <c r="J133" s="192"/>
      <c r="K133" s="192"/>
      <c r="L133" s="192"/>
      <c r="M133" s="192"/>
      <c r="N133" s="192"/>
      <c r="O133" s="192"/>
      <c r="P133" s="192"/>
      <c r="Q133" s="192"/>
      <c r="R133" s="192"/>
      <c r="S133" s="192"/>
      <c r="T133" s="192"/>
      <c r="U133" s="192"/>
      <c r="V133" s="192"/>
      <c r="W133" s="192"/>
      <c r="X133" s="192"/>
      <c r="Y133" s="192"/>
      <c r="Z133" s="192"/>
    </row>
    <row r="134" spans="1:26" ht="15.75" customHeight="1">
      <c r="A134" s="192"/>
      <c r="B134" s="192"/>
      <c r="C134" s="192"/>
      <c r="D134" s="192"/>
      <c r="E134" s="192"/>
      <c r="F134" s="192"/>
      <c r="G134" s="192"/>
      <c r="H134" s="192"/>
      <c r="I134" s="192"/>
      <c r="J134" s="192"/>
      <c r="K134" s="192"/>
      <c r="L134" s="192"/>
      <c r="M134" s="192"/>
      <c r="N134" s="192"/>
      <c r="O134" s="192"/>
      <c r="P134" s="192"/>
      <c r="Q134" s="192"/>
      <c r="R134" s="192"/>
      <c r="S134" s="192"/>
      <c r="T134" s="192"/>
      <c r="U134" s="192"/>
      <c r="V134" s="192"/>
      <c r="W134" s="192"/>
      <c r="X134" s="192"/>
      <c r="Y134" s="192"/>
      <c r="Z134" s="192"/>
    </row>
    <row r="135" spans="1:26" ht="15.75" customHeight="1">
      <c r="A135" s="192"/>
      <c r="B135" s="192"/>
      <c r="C135" s="192"/>
      <c r="D135" s="192"/>
      <c r="E135" s="192"/>
      <c r="F135" s="192"/>
      <c r="G135" s="192"/>
      <c r="H135" s="192"/>
      <c r="I135" s="192"/>
      <c r="J135" s="192"/>
      <c r="K135" s="192"/>
      <c r="L135" s="192"/>
      <c r="M135" s="192"/>
      <c r="N135" s="192"/>
      <c r="O135" s="192"/>
      <c r="P135" s="192"/>
      <c r="Q135" s="192"/>
      <c r="R135" s="192"/>
      <c r="S135" s="192"/>
      <c r="T135" s="192"/>
      <c r="U135" s="192"/>
      <c r="V135" s="192"/>
      <c r="W135" s="192"/>
      <c r="X135" s="192"/>
      <c r="Y135" s="192"/>
      <c r="Z135" s="192"/>
    </row>
    <row r="136" spans="1:26" ht="15.75" customHeight="1">
      <c r="A136" s="192"/>
      <c r="B136" s="192"/>
      <c r="C136" s="192"/>
      <c r="D136" s="192"/>
      <c r="E136" s="192"/>
      <c r="F136" s="192"/>
      <c r="G136" s="192"/>
      <c r="H136" s="192"/>
      <c r="I136" s="192"/>
      <c r="J136" s="192"/>
      <c r="K136" s="192"/>
      <c r="L136" s="192"/>
      <c r="M136" s="192"/>
      <c r="N136" s="192"/>
      <c r="O136" s="192"/>
      <c r="P136" s="192"/>
      <c r="Q136" s="192"/>
      <c r="R136" s="192"/>
      <c r="S136" s="192"/>
      <c r="T136" s="192"/>
      <c r="U136" s="192"/>
      <c r="V136" s="192"/>
      <c r="W136" s="192"/>
      <c r="X136" s="192"/>
      <c r="Y136" s="192"/>
      <c r="Z136" s="192"/>
    </row>
    <row r="137" spans="1:26" ht="15.75" customHeight="1">
      <c r="A137" s="192"/>
      <c r="B137" s="192"/>
      <c r="C137" s="192"/>
      <c r="D137" s="192"/>
      <c r="E137" s="192"/>
      <c r="F137" s="192"/>
      <c r="G137" s="192"/>
      <c r="H137" s="192"/>
      <c r="I137" s="192"/>
      <c r="J137" s="192"/>
      <c r="K137" s="192"/>
      <c r="L137" s="192"/>
      <c r="M137" s="192"/>
      <c r="N137" s="192"/>
      <c r="O137" s="192"/>
      <c r="P137" s="192"/>
      <c r="Q137" s="192"/>
      <c r="R137" s="192"/>
      <c r="S137" s="192"/>
      <c r="T137" s="192"/>
      <c r="U137" s="192"/>
      <c r="V137" s="192"/>
      <c r="W137" s="192"/>
      <c r="X137" s="192"/>
      <c r="Y137" s="192"/>
      <c r="Z137" s="192"/>
    </row>
    <row r="138" spans="1:26" ht="15.75" customHeight="1">
      <c r="A138" s="192"/>
      <c r="B138" s="192"/>
      <c r="C138" s="192"/>
      <c r="D138" s="192"/>
      <c r="E138" s="192"/>
      <c r="F138" s="192"/>
      <c r="G138" s="192"/>
      <c r="H138" s="192"/>
      <c r="I138" s="192"/>
      <c r="J138" s="192"/>
      <c r="K138" s="192"/>
      <c r="L138" s="192"/>
      <c r="M138" s="192"/>
      <c r="N138" s="192"/>
      <c r="O138" s="192"/>
      <c r="P138" s="192"/>
      <c r="Q138" s="192"/>
      <c r="R138" s="192"/>
      <c r="S138" s="192"/>
      <c r="T138" s="192"/>
      <c r="U138" s="192"/>
      <c r="V138" s="192"/>
      <c r="W138" s="192"/>
      <c r="X138" s="192"/>
      <c r="Y138" s="192"/>
      <c r="Z138" s="192"/>
    </row>
    <row r="139" spans="1:26" ht="15.75" customHeight="1">
      <c r="A139" s="192"/>
      <c r="B139" s="192"/>
      <c r="C139" s="192"/>
      <c r="D139" s="192"/>
      <c r="E139" s="192"/>
      <c r="F139" s="192"/>
      <c r="G139" s="192"/>
      <c r="H139" s="192"/>
      <c r="I139" s="192"/>
      <c r="J139" s="192"/>
      <c r="K139" s="192"/>
      <c r="L139" s="192"/>
      <c r="M139" s="192"/>
      <c r="N139" s="192"/>
      <c r="O139" s="192"/>
      <c r="P139" s="192"/>
      <c r="Q139" s="192"/>
      <c r="R139" s="192"/>
      <c r="S139" s="192"/>
      <c r="T139" s="192"/>
      <c r="U139" s="192"/>
      <c r="V139" s="192"/>
      <c r="W139" s="192"/>
      <c r="X139" s="192"/>
      <c r="Y139" s="192"/>
      <c r="Z139" s="192"/>
    </row>
    <row r="140" spans="1:26" ht="15.75" customHeight="1">
      <c r="A140" s="192"/>
      <c r="B140" s="192"/>
      <c r="C140" s="192"/>
      <c r="D140" s="192"/>
      <c r="E140" s="192"/>
      <c r="F140" s="192"/>
      <c r="G140" s="192"/>
      <c r="H140" s="192"/>
      <c r="I140" s="192"/>
      <c r="J140" s="192"/>
      <c r="K140" s="192"/>
      <c r="L140" s="192"/>
      <c r="M140" s="192"/>
      <c r="N140" s="192"/>
      <c r="O140" s="192"/>
      <c r="P140" s="192"/>
      <c r="Q140" s="192"/>
      <c r="R140" s="192"/>
      <c r="S140" s="192"/>
      <c r="T140" s="192"/>
      <c r="U140" s="192"/>
      <c r="V140" s="192"/>
      <c r="W140" s="192"/>
      <c r="X140" s="192"/>
      <c r="Y140" s="192"/>
      <c r="Z140" s="192"/>
    </row>
    <row r="141" spans="1:26" ht="15.75" customHeight="1">
      <c r="A141" s="192"/>
      <c r="B141" s="192"/>
      <c r="C141" s="192"/>
      <c r="D141" s="192"/>
      <c r="E141" s="192"/>
      <c r="F141" s="192"/>
      <c r="G141" s="192"/>
      <c r="H141" s="192"/>
      <c r="I141" s="192"/>
      <c r="J141" s="192"/>
      <c r="K141" s="192"/>
      <c r="L141" s="192"/>
      <c r="M141" s="192"/>
      <c r="N141" s="192"/>
      <c r="O141" s="192"/>
      <c r="P141" s="192"/>
      <c r="Q141" s="192"/>
      <c r="R141" s="192"/>
      <c r="S141" s="192"/>
      <c r="T141" s="192"/>
      <c r="U141" s="192"/>
      <c r="V141" s="192"/>
      <c r="W141" s="192"/>
      <c r="X141" s="192"/>
      <c r="Y141" s="192"/>
      <c r="Z141" s="192"/>
    </row>
    <row r="142" spans="1:26" ht="15.75" customHeight="1">
      <c r="A142" s="192"/>
      <c r="B142" s="192"/>
      <c r="C142" s="192"/>
      <c r="D142" s="192"/>
      <c r="E142" s="192"/>
      <c r="F142" s="192"/>
      <c r="G142" s="192"/>
      <c r="H142" s="192"/>
      <c r="I142" s="192"/>
      <c r="J142" s="192"/>
      <c r="K142" s="192"/>
      <c r="L142" s="192"/>
      <c r="M142" s="192"/>
      <c r="N142" s="192"/>
      <c r="O142" s="192"/>
      <c r="P142" s="192"/>
      <c r="Q142" s="192"/>
      <c r="R142" s="192"/>
      <c r="S142" s="192"/>
      <c r="T142" s="192"/>
      <c r="U142" s="192"/>
      <c r="V142" s="192"/>
      <c r="W142" s="192"/>
      <c r="X142" s="192"/>
      <c r="Y142" s="192"/>
      <c r="Z142" s="192"/>
    </row>
    <row r="143" spans="1:26" ht="15.75" customHeight="1">
      <c r="A143" s="192"/>
      <c r="B143" s="192"/>
      <c r="C143" s="192"/>
      <c r="D143" s="192"/>
      <c r="E143" s="192"/>
      <c r="F143" s="192"/>
      <c r="G143" s="192"/>
      <c r="H143" s="192"/>
      <c r="I143" s="192"/>
      <c r="J143" s="192"/>
      <c r="K143" s="192"/>
      <c r="L143" s="192"/>
      <c r="M143" s="192"/>
      <c r="N143" s="192"/>
      <c r="O143" s="192"/>
      <c r="P143" s="192"/>
      <c r="Q143" s="192"/>
      <c r="R143" s="192"/>
      <c r="S143" s="192"/>
      <c r="T143" s="192"/>
      <c r="U143" s="192"/>
      <c r="V143" s="192"/>
      <c r="W143" s="192"/>
      <c r="X143" s="192"/>
      <c r="Y143" s="192"/>
      <c r="Z143" s="192"/>
    </row>
    <row r="144" spans="1:26" ht="15.75" customHeight="1">
      <c r="A144" s="192"/>
      <c r="B144" s="192"/>
      <c r="C144" s="192"/>
      <c r="D144" s="192"/>
      <c r="E144" s="192"/>
      <c r="F144" s="192"/>
      <c r="G144" s="192"/>
      <c r="H144" s="192"/>
      <c r="I144" s="192"/>
      <c r="J144" s="192"/>
      <c r="K144" s="192"/>
      <c r="L144" s="192"/>
      <c r="M144" s="192"/>
      <c r="N144" s="192"/>
      <c r="O144" s="192"/>
      <c r="P144" s="192"/>
      <c r="Q144" s="192"/>
      <c r="R144" s="192"/>
      <c r="S144" s="192"/>
      <c r="T144" s="192"/>
      <c r="U144" s="192"/>
      <c r="V144" s="192"/>
      <c r="W144" s="192"/>
      <c r="X144" s="192"/>
      <c r="Y144" s="192"/>
      <c r="Z144" s="192"/>
    </row>
    <row r="145" spans="1:26" ht="15.75" customHeight="1">
      <c r="A145" s="192"/>
      <c r="B145" s="192"/>
      <c r="C145" s="192"/>
      <c r="D145" s="192"/>
      <c r="E145" s="192"/>
      <c r="F145" s="192"/>
      <c r="G145" s="192"/>
      <c r="H145" s="192"/>
      <c r="I145" s="192"/>
      <c r="J145" s="192"/>
      <c r="K145" s="192"/>
      <c r="L145" s="192"/>
      <c r="M145" s="192"/>
      <c r="N145" s="192"/>
      <c r="O145" s="192"/>
      <c r="P145" s="192"/>
      <c r="Q145" s="192"/>
      <c r="R145" s="192"/>
      <c r="S145" s="192"/>
      <c r="T145" s="192"/>
      <c r="U145" s="192"/>
      <c r="V145" s="192"/>
      <c r="W145" s="192"/>
      <c r="X145" s="192"/>
      <c r="Y145" s="192"/>
      <c r="Z145" s="192"/>
    </row>
    <row r="146" spans="1:26" ht="15.75" customHeight="1">
      <c r="A146" s="192"/>
      <c r="B146" s="192"/>
      <c r="C146" s="192"/>
      <c r="D146" s="192"/>
      <c r="E146" s="192"/>
      <c r="F146" s="192"/>
      <c r="G146" s="192"/>
      <c r="H146" s="192"/>
      <c r="I146" s="192"/>
      <c r="J146" s="192"/>
      <c r="K146" s="192"/>
      <c r="L146" s="192"/>
      <c r="M146" s="192"/>
      <c r="N146" s="192"/>
      <c r="O146" s="192"/>
      <c r="P146" s="192"/>
      <c r="Q146" s="192"/>
      <c r="R146" s="192"/>
      <c r="S146" s="192"/>
      <c r="T146" s="192"/>
      <c r="U146" s="192"/>
      <c r="V146" s="192"/>
      <c r="W146" s="192"/>
      <c r="X146" s="192"/>
      <c r="Y146" s="192"/>
      <c r="Z146" s="192"/>
    </row>
    <row r="147" spans="1:26" ht="15.75" customHeight="1">
      <c r="A147" s="192"/>
      <c r="B147" s="192"/>
      <c r="C147" s="192"/>
      <c r="D147" s="192"/>
      <c r="E147" s="192"/>
      <c r="F147" s="192"/>
      <c r="G147" s="192"/>
      <c r="H147" s="192"/>
      <c r="I147" s="192"/>
      <c r="J147" s="192"/>
      <c r="K147" s="192"/>
      <c r="L147" s="192"/>
      <c r="M147" s="192"/>
      <c r="N147" s="192"/>
      <c r="O147" s="192"/>
      <c r="P147" s="192"/>
      <c r="Q147" s="192"/>
      <c r="R147" s="192"/>
      <c r="S147" s="192"/>
      <c r="T147" s="192"/>
      <c r="U147" s="192"/>
      <c r="V147" s="192"/>
      <c r="W147" s="192"/>
      <c r="X147" s="192"/>
      <c r="Y147" s="192"/>
      <c r="Z147" s="192"/>
    </row>
    <row r="148" spans="1:26" ht="15.75" customHeight="1">
      <c r="A148" s="192"/>
      <c r="B148" s="192"/>
      <c r="C148" s="192"/>
      <c r="D148" s="192"/>
      <c r="E148" s="192"/>
      <c r="F148" s="192"/>
      <c r="G148" s="192"/>
      <c r="H148" s="192"/>
      <c r="I148" s="192"/>
      <c r="J148" s="192"/>
      <c r="K148" s="192"/>
      <c r="L148" s="192"/>
      <c r="M148" s="192"/>
      <c r="N148" s="192"/>
      <c r="O148" s="192"/>
      <c r="P148" s="192"/>
      <c r="Q148" s="192"/>
      <c r="R148" s="192"/>
      <c r="S148" s="192"/>
      <c r="T148" s="192"/>
      <c r="U148" s="192"/>
      <c r="V148" s="192"/>
      <c r="W148" s="192"/>
      <c r="X148" s="192"/>
      <c r="Y148" s="192"/>
      <c r="Z148" s="192"/>
    </row>
    <row r="149" spans="1:26" ht="15.75" customHeight="1">
      <c r="A149" s="192"/>
      <c r="B149" s="192"/>
      <c r="C149" s="192"/>
      <c r="D149" s="192"/>
      <c r="E149" s="192"/>
      <c r="F149" s="192"/>
      <c r="G149" s="192"/>
      <c r="H149" s="192"/>
      <c r="I149" s="192"/>
      <c r="J149" s="192"/>
      <c r="K149" s="192"/>
      <c r="L149" s="192"/>
      <c r="M149" s="192"/>
      <c r="N149" s="192"/>
      <c r="O149" s="192"/>
      <c r="P149" s="192"/>
      <c r="Q149" s="192"/>
      <c r="R149" s="192"/>
      <c r="S149" s="192"/>
      <c r="T149" s="192"/>
      <c r="U149" s="192"/>
      <c r="V149" s="192"/>
      <c r="W149" s="192"/>
      <c r="X149" s="192"/>
      <c r="Y149" s="192"/>
      <c r="Z149" s="192"/>
    </row>
    <row r="150" spans="1:26" ht="15.75" customHeight="1">
      <c r="A150" s="192"/>
      <c r="B150" s="192"/>
      <c r="C150" s="192"/>
      <c r="D150" s="192"/>
      <c r="E150" s="192"/>
      <c r="F150" s="192"/>
      <c r="G150" s="192"/>
      <c r="H150" s="192"/>
      <c r="I150" s="192"/>
      <c r="J150" s="192"/>
      <c r="K150" s="192"/>
      <c r="L150" s="192"/>
      <c r="M150" s="192"/>
      <c r="N150" s="192"/>
      <c r="O150" s="192"/>
      <c r="P150" s="192"/>
      <c r="Q150" s="192"/>
      <c r="R150" s="192"/>
      <c r="S150" s="192"/>
      <c r="T150" s="192"/>
      <c r="U150" s="192"/>
      <c r="V150" s="192"/>
      <c r="W150" s="192"/>
      <c r="X150" s="192"/>
      <c r="Y150" s="192"/>
      <c r="Z150" s="192"/>
    </row>
    <row r="151" spans="1:26" ht="15.75" customHeight="1">
      <c r="A151" s="192"/>
      <c r="B151" s="192"/>
      <c r="C151" s="192"/>
      <c r="D151" s="192"/>
      <c r="E151" s="192"/>
      <c r="F151" s="192"/>
      <c r="G151" s="192"/>
      <c r="H151" s="192"/>
      <c r="I151" s="192"/>
      <c r="J151" s="192"/>
      <c r="K151" s="192"/>
      <c r="L151" s="192"/>
      <c r="M151" s="192"/>
      <c r="N151" s="192"/>
      <c r="O151" s="192"/>
      <c r="P151" s="192"/>
      <c r="Q151" s="192"/>
      <c r="R151" s="192"/>
      <c r="S151" s="192"/>
      <c r="T151" s="192"/>
      <c r="U151" s="192"/>
      <c r="V151" s="192"/>
      <c r="W151" s="192"/>
      <c r="X151" s="192"/>
      <c r="Y151" s="192"/>
      <c r="Z151" s="192"/>
    </row>
    <row r="152" spans="1:26" ht="15.75" customHeight="1">
      <c r="A152" s="192"/>
      <c r="B152" s="192"/>
      <c r="C152" s="192"/>
      <c r="D152" s="192"/>
      <c r="E152" s="192"/>
      <c r="F152" s="192"/>
      <c r="G152" s="192"/>
      <c r="H152" s="192"/>
      <c r="I152" s="192"/>
      <c r="J152" s="192"/>
      <c r="K152" s="192"/>
      <c r="L152" s="192"/>
      <c r="M152" s="192"/>
      <c r="N152" s="192"/>
      <c r="O152" s="192"/>
      <c r="P152" s="192"/>
      <c r="Q152" s="192"/>
      <c r="R152" s="192"/>
      <c r="S152" s="192"/>
      <c r="T152" s="192"/>
      <c r="U152" s="192"/>
      <c r="V152" s="192"/>
      <c r="W152" s="192"/>
      <c r="X152" s="192"/>
      <c r="Y152" s="192"/>
      <c r="Z152" s="192"/>
    </row>
    <row r="153" spans="1:26" ht="15.75" customHeight="1">
      <c r="A153" s="192"/>
      <c r="B153" s="192"/>
      <c r="C153" s="192"/>
      <c r="D153" s="192"/>
      <c r="E153" s="192"/>
      <c r="F153" s="192"/>
      <c r="G153" s="192"/>
      <c r="H153" s="192"/>
      <c r="I153" s="192"/>
      <c r="J153" s="192"/>
      <c r="K153" s="192"/>
      <c r="L153" s="192"/>
      <c r="M153" s="192"/>
      <c r="N153" s="192"/>
      <c r="O153" s="192"/>
      <c r="P153" s="192"/>
      <c r="Q153" s="192"/>
      <c r="R153" s="192"/>
      <c r="S153" s="192"/>
      <c r="T153" s="192"/>
      <c r="U153" s="192"/>
      <c r="V153" s="192"/>
      <c r="W153" s="192"/>
      <c r="X153" s="192"/>
      <c r="Y153" s="192"/>
      <c r="Z153" s="192"/>
    </row>
    <row r="154" spans="1:26" ht="15.75" customHeight="1">
      <c r="A154" s="192"/>
      <c r="B154" s="192"/>
      <c r="C154" s="192"/>
      <c r="D154" s="192"/>
      <c r="E154" s="192"/>
      <c r="F154" s="192"/>
      <c r="G154" s="192"/>
      <c r="H154" s="192"/>
      <c r="I154" s="192"/>
      <c r="J154" s="192"/>
      <c r="K154" s="192"/>
      <c r="L154" s="192"/>
      <c r="M154" s="192"/>
      <c r="N154" s="192"/>
      <c r="O154" s="192"/>
      <c r="P154" s="192"/>
      <c r="Q154" s="192"/>
      <c r="R154" s="192"/>
      <c r="S154" s="192"/>
      <c r="T154" s="192"/>
      <c r="U154" s="192"/>
      <c r="V154" s="192"/>
      <c r="W154" s="192"/>
      <c r="X154" s="192"/>
      <c r="Y154" s="192"/>
      <c r="Z154" s="192"/>
    </row>
    <row r="155" spans="1:26" ht="15.75" customHeight="1">
      <c r="A155" s="192"/>
      <c r="B155" s="192"/>
      <c r="C155" s="192"/>
      <c r="D155" s="192"/>
      <c r="E155" s="192"/>
      <c r="F155" s="192"/>
      <c r="G155" s="192"/>
      <c r="H155" s="192"/>
      <c r="I155" s="192"/>
      <c r="J155" s="192"/>
      <c r="K155" s="192"/>
      <c r="L155" s="192"/>
      <c r="M155" s="192"/>
      <c r="N155" s="192"/>
      <c r="O155" s="192"/>
      <c r="P155" s="192"/>
      <c r="Q155" s="192"/>
      <c r="R155" s="192"/>
      <c r="S155" s="192"/>
      <c r="T155" s="192"/>
      <c r="U155" s="192"/>
      <c r="V155" s="192"/>
      <c r="W155" s="192"/>
      <c r="X155" s="192"/>
      <c r="Y155" s="192"/>
      <c r="Z155" s="192"/>
    </row>
    <row r="156" spans="1:26" ht="15.75" customHeight="1">
      <c r="A156" s="192"/>
      <c r="B156" s="192"/>
      <c r="C156" s="192"/>
      <c r="D156" s="192"/>
      <c r="E156" s="192"/>
      <c r="F156" s="192"/>
      <c r="G156" s="192"/>
      <c r="H156" s="192"/>
      <c r="I156" s="192"/>
      <c r="J156" s="192"/>
      <c r="K156" s="192"/>
      <c r="L156" s="192"/>
      <c r="M156" s="192"/>
      <c r="N156" s="192"/>
      <c r="O156" s="192"/>
      <c r="P156" s="192"/>
      <c r="Q156" s="192"/>
      <c r="R156" s="192"/>
      <c r="S156" s="192"/>
      <c r="T156" s="192"/>
      <c r="U156" s="192"/>
      <c r="V156" s="192"/>
      <c r="W156" s="192"/>
      <c r="X156" s="192"/>
      <c r="Y156" s="192"/>
      <c r="Z156" s="192"/>
    </row>
    <row r="157" spans="1:26" ht="15.75" customHeight="1">
      <c r="A157" s="192"/>
      <c r="B157" s="192"/>
      <c r="C157" s="192"/>
      <c r="D157" s="192"/>
      <c r="E157" s="192"/>
      <c r="F157" s="192"/>
      <c r="G157" s="192"/>
      <c r="H157" s="192"/>
      <c r="I157" s="192"/>
      <c r="J157" s="192"/>
      <c r="K157" s="192"/>
      <c r="L157" s="192"/>
      <c r="M157" s="192"/>
      <c r="N157" s="192"/>
      <c r="O157" s="192"/>
      <c r="P157" s="192"/>
      <c r="Q157" s="192"/>
      <c r="R157" s="192"/>
      <c r="S157" s="192"/>
      <c r="T157" s="192"/>
      <c r="U157" s="192"/>
      <c r="V157" s="192"/>
      <c r="W157" s="192"/>
      <c r="X157" s="192"/>
      <c r="Y157" s="192"/>
      <c r="Z157" s="192"/>
    </row>
    <row r="158" spans="1:26" ht="15.75" customHeight="1">
      <c r="A158" s="192"/>
      <c r="B158" s="192"/>
      <c r="C158" s="192"/>
      <c r="D158" s="192"/>
      <c r="E158" s="192"/>
      <c r="F158" s="192"/>
      <c r="G158" s="192"/>
      <c r="H158" s="192"/>
      <c r="I158" s="192"/>
      <c r="J158" s="192"/>
      <c r="K158" s="192"/>
      <c r="L158" s="192"/>
      <c r="M158" s="192"/>
      <c r="N158" s="192"/>
      <c r="O158" s="192"/>
      <c r="P158" s="192"/>
      <c r="Q158" s="192"/>
      <c r="R158" s="192"/>
      <c r="S158" s="192"/>
      <c r="T158" s="192"/>
      <c r="U158" s="192"/>
      <c r="V158" s="192"/>
      <c r="W158" s="192"/>
      <c r="X158" s="192"/>
      <c r="Y158" s="192"/>
      <c r="Z158" s="192"/>
    </row>
    <row r="159" spans="1:26" ht="15.75" customHeight="1">
      <c r="A159" s="192"/>
      <c r="B159" s="192"/>
      <c r="C159" s="192"/>
      <c r="D159" s="192"/>
      <c r="E159" s="192"/>
      <c r="F159" s="192"/>
      <c r="G159" s="192"/>
      <c r="H159" s="192"/>
      <c r="I159" s="192"/>
      <c r="J159" s="192"/>
      <c r="K159" s="192"/>
      <c r="L159" s="192"/>
      <c r="M159" s="192"/>
      <c r="N159" s="192"/>
      <c r="O159" s="192"/>
      <c r="P159" s="192"/>
      <c r="Q159" s="192"/>
      <c r="R159" s="192"/>
      <c r="S159" s="192"/>
      <c r="T159" s="192"/>
      <c r="U159" s="192"/>
      <c r="V159" s="192"/>
      <c r="W159" s="192"/>
      <c r="X159" s="192"/>
      <c r="Y159" s="192"/>
      <c r="Z159" s="192"/>
    </row>
    <row r="160" spans="1:26" ht="15.75" customHeight="1">
      <c r="A160" s="192"/>
      <c r="B160" s="192"/>
      <c r="C160" s="192"/>
      <c r="D160" s="192"/>
      <c r="E160" s="192"/>
      <c r="F160" s="192"/>
      <c r="G160" s="192"/>
      <c r="H160" s="192"/>
      <c r="I160" s="192"/>
      <c r="J160" s="192"/>
      <c r="K160" s="192"/>
      <c r="L160" s="192"/>
      <c r="M160" s="192"/>
      <c r="N160" s="192"/>
      <c r="O160" s="192"/>
      <c r="P160" s="192"/>
      <c r="Q160" s="192"/>
      <c r="R160" s="192"/>
      <c r="S160" s="192"/>
      <c r="T160" s="192"/>
      <c r="U160" s="192"/>
      <c r="V160" s="192"/>
      <c r="W160" s="192"/>
      <c r="X160" s="192"/>
      <c r="Y160" s="192"/>
      <c r="Z160" s="192"/>
    </row>
    <row r="161" spans="1:26" ht="15.75" customHeight="1">
      <c r="A161" s="192"/>
      <c r="B161" s="192"/>
      <c r="C161" s="192"/>
      <c r="D161" s="192"/>
      <c r="E161" s="192"/>
      <c r="F161" s="192"/>
      <c r="G161" s="192"/>
      <c r="H161" s="192"/>
      <c r="I161" s="192"/>
      <c r="J161" s="192"/>
      <c r="K161" s="192"/>
      <c r="L161" s="192"/>
      <c r="M161" s="192"/>
      <c r="N161" s="192"/>
      <c r="O161" s="192"/>
      <c r="P161" s="192"/>
      <c r="Q161" s="192"/>
      <c r="R161" s="192"/>
      <c r="S161" s="192"/>
      <c r="T161" s="192"/>
      <c r="U161" s="192"/>
      <c r="V161" s="192"/>
      <c r="W161" s="192"/>
      <c r="X161" s="192"/>
      <c r="Y161" s="192"/>
      <c r="Z161" s="192"/>
    </row>
    <row r="162" spans="1:26" ht="15.75" customHeight="1">
      <c r="A162" s="192"/>
      <c r="B162" s="192"/>
      <c r="C162" s="192"/>
      <c r="D162" s="192"/>
      <c r="E162" s="192"/>
      <c r="F162" s="192"/>
      <c r="G162" s="192"/>
      <c r="H162" s="192"/>
      <c r="I162" s="192"/>
      <c r="J162" s="192"/>
      <c r="K162" s="192"/>
      <c r="L162" s="192"/>
      <c r="M162" s="192"/>
      <c r="N162" s="192"/>
      <c r="O162" s="192"/>
      <c r="P162" s="192"/>
      <c r="Q162" s="192"/>
      <c r="R162" s="192"/>
      <c r="S162" s="192"/>
      <c r="T162" s="192"/>
      <c r="U162" s="192"/>
      <c r="V162" s="192"/>
      <c r="W162" s="192"/>
      <c r="X162" s="192"/>
      <c r="Y162" s="192"/>
      <c r="Z162" s="192"/>
    </row>
    <row r="163" spans="1:26" ht="15.75" customHeight="1">
      <c r="A163" s="192"/>
      <c r="B163" s="192"/>
      <c r="C163" s="192"/>
      <c r="D163" s="192"/>
      <c r="E163" s="192"/>
      <c r="F163" s="192"/>
      <c r="G163" s="192"/>
      <c r="H163" s="192"/>
      <c r="I163" s="192"/>
      <c r="J163" s="192"/>
      <c r="K163" s="192"/>
      <c r="L163" s="192"/>
      <c r="M163" s="192"/>
      <c r="N163" s="192"/>
      <c r="O163" s="192"/>
      <c r="P163" s="192"/>
      <c r="Q163" s="192"/>
      <c r="R163" s="192"/>
      <c r="S163" s="192"/>
      <c r="T163" s="192"/>
      <c r="U163" s="192"/>
      <c r="V163" s="192"/>
      <c r="W163" s="192"/>
      <c r="X163" s="192"/>
      <c r="Y163" s="192"/>
      <c r="Z163" s="192"/>
    </row>
    <row r="164" spans="1:26" ht="15.75" customHeight="1">
      <c r="A164" s="192"/>
      <c r="B164" s="192"/>
      <c r="C164" s="192"/>
      <c r="D164" s="192"/>
      <c r="E164" s="192"/>
      <c r="F164" s="192"/>
      <c r="G164" s="192"/>
      <c r="H164" s="192"/>
      <c r="I164" s="192"/>
      <c r="J164" s="192"/>
      <c r="K164" s="192"/>
      <c r="L164" s="192"/>
      <c r="M164" s="192"/>
      <c r="N164" s="192"/>
      <c r="O164" s="192"/>
      <c r="P164" s="192"/>
      <c r="Q164" s="192"/>
      <c r="R164" s="192"/>
      <c r="S164" s="192"/>
      <c r="T164" s="192"/>
      <c r="U164" s="192"/>
      <c r="V164" s="192"/>
      <c r="W164" s="192"/>
      <c r="X164" s="192"/>
      <c r="Y164" s="192"/>
      <c r="Z164" s="192"/>
    </row>
    <row r="165" spans="1:26" ht="15.75" customHeight="1">
      <c r="A165" s="192"/>
      <c r="B165" s="192"/>
      <c r="C165" s="192"/>
      <c r="D165" s="192"/>
      <c r="E165" s="192"/>
      <c r="F165" s="192"/>
      <c r="G165" s="192"/>
      <c r="H165" s="192"/>
      <c r="I165" s="192"/>
      <c r="J165" s="192"/>
      <c r="K165" s="192"/>
      <c r="L165" s="192"/>
      <c r="M165" s="192"/>
      <c r="N165" s="192"/>
      <c r="O165" s="192"/>
      <c r="P165" s="192"/>
      <c r="Q165" s="192"/>
      <c r="R165" s="192"/>
      <c r="S165" s="192"/>
      <c r="T165" s="192"/>
      <c r="U165" s="192"/>
      <c r="V165" s="192"/>
      <c r="W165" s="192"/>
      <c r="X165" s="192"/>
      <c r="Y165" s="192"/>
      <c r="Z165" s="192"/>
    </row>
    <row r="166" spans="1:26" ht="15.75" customHeight="1">
      <c r="A166" s="192"/>
      <c r="B166" s="192"/>
      <c r="C166" s="192"/>
      <c r="D166" s="192"/>
      <c r="E166" s="192"/>
      <c r="F166" s="192"/>
      <c r="G166" s="192"/>
      <c r="H166" s="192"/>
      <c r="I166" s="192"/>
      <c r="J166" s="192"/>
      <c r="K166" s="192"/>
      <c r="L166" s="192"/>
      <c r="M166" s="192"/>
      <c r="N166" s="192"/>
      <c r="O166" s="192"/>
      <c r="P166" s="192"/>
      <c r="Q166" s="192"/>
      <c r="R166" s="192"/>
      <c r="S166" s="192"/>
      <c r="T166" s="192"/>
      <c r="U166" s="192"/>
      <c r="V166" s="192"/>
      <c r="W166" s="192"/>
      <c r="X166" s="192"/>
      <c r="Y166" s="192"/>
      <c r="Z166" s="192"/>
    </row>
    <row r="167" spans="1:26" ht="15.75" customHeight="1">
      <c r="A167" s="192"/>
      <c r="B167" s="192"/>
      <c r="C167" s="192"/>
      <c r="D167" s="192"/>
      <c r="E167" s="192"/>
      <c r="F167" s="192"/>
      <c r="G167" s="192"/>
      <c r="H167" s="192"/>
      <c r="I167" s="192"/>
      <c r="J167" s="192"/>
      <c r="K167" s="192"/>
      <c r="L167" s="192"/>
      <c r="M167" s="192"/>
      <c r="N167" s="192"/>
      <c r="O167" s="192"/>
      <c r="P167" s="192"/>
      <c r="Q167" s="192"/>
      <c r="R167" s="192"/>
      <c r="S167" s="192"/>
      <c r="T167" s="192"/>
      <c r="U167" s="192"/>
      <c r="V167" s="192"/>
      <c r="W167" s="192"/>
      <c r="X167" s="192"/>
      <c r="Y167" s="192"/>
      <c r="Z167" s="192"/>
    </row>
    <row r="168" spans="1:26" ht="15.75" customHeight="1">
      <c r="A168" s="192"/>
      <c r="B168" s="192"/>
      <c r="C168" s="192"/>
      <c r="D168" s="192"/>
      <c r="E168" s="192"/>
      <c r="F168" s="192"/>
      <c r="G168" s="192"/>
      <c r="H168" s="192"/>
      <c r="I168" s="192"/>
      <c r="J168" s="192"/>
      <c r="K168" s="192"/>
      <c r="L168" s="192"/>
      <c r="M168" s="192"/>
      <c r="N168" s="192"/>
      <c r="O168" s="192"/>
      <c r="P168" s="192"/>
      <c r="Q168" s="192"/>
      <c r="R168" s="192"/>
      <c r="S168" s="192"/>
      <c r="T168" s="192"/>
      <c r="U168" s="192"/>
      <c r="V168" s="192"/>
      <c r="W168" s="192"/>
      <c r="X168" s="192"/>
      <c r="Y168" s="192"/>
      <c r="Z168" s="192"/>
    </row>
    <row r="169" spans="1:26" ht="15.75" customHeight="1">
      <c r="A169" s="192"/>
      <c r="B169" s="192"/>
      <c r="C169" s="192"/>
      <c r="D169" s="192"/>
      <c r="E169" s="192"/>
      <c r="F169" s="192"/>
      <c r="G169" s="192"/>
      <c r="H169" s="192"/>
      <c r="I169" s="192"/>
      <c r="J169" s="192"/>
      <c r="K169" s="192"/>
      <c r="L169" s="192"/>
      <c r="M169" s="192"/>
      <c r="N169" s="192"/>
      <c r="O169" s="192"/>
      <c r="P169" s="192"/>
      <c r="Q169" s="192"/>
      <c r="R169" s="192"/>
      <c r="S169" s="192"/>
      <c r="T169" s="192"/>
      <c r="U169" s="192"/>
      <c r="V169" s="192"/>
      <c r="W169" s="192"/>
      <c r="X169" s="192"/>
      <c r="Y169" s="192"/>
      <c r="Z169" s="192"/>
    </row>
    <row r="170" spans="1:26" ht="15.75" customHeight="1">
      <c r="A170" s="192"/>
      <c r="B170" s="192"/>
      <c r="C170" s="192"/>
      <c r="D170" s="192"/>
      <c r="E170" s="192"/>
      <c r="F170" s="192"/>
      <c r="G170" s="192"/>
      <c r="H170" s="192"/>
      <c r="I170" s="192"/>
      <c r="J170" s="192"/>
      <c r="K170" s="192"/>
      <c r="L170" s="192"/>
      <c r="M170" s="192"/>
      <c r="N170" s="192"/>
      <c r="O170" s="192"/>
      <c r="P170" s="192"/>
      <c r="Q170" s="192"/>
      <c r="R170" s="192"/>
      <c r="S170" s="192"/>
      <c r="T170" s="192"/>
      <c r="U170" s="192"/>
      <c r="V170" s="192"/>
      <c r="W170" s="192"/>
      <c r="X170" s="192"/>
      <c r="Y170" s="192"/>
      <c r="Z170" s="192"/>
    </row>
    <row r="171" spans="1:26" ht="15.75" customHeight="1">
      <c r="A171" s="192"/>
      <c r="B171" s="192"/>
      <c r="C171" s="192"/>
      <c r="D171" s="192"/>
      <c r="E171" s="192"/>
      <c r="F171" s="192"/>
      <c r="G171" s="192"/>
      <c r="H171" s="192"/>
      <c r="I171" s="192"/>
      <c r="J171" s="192"/>
      <c r="K171" s="192"/>
      <c r="L171" s="192"/>
      <c r="M171" s="192"/>
      <c r="N171" s="192"/>
      <c r="O171" s="192"/>
      <c r="P171" s="192"/>
      <c r="Q171" s="192"/>
      <c r="R171" s="192"/>
      <c r="S171" s="192"/>
      <c r="T171" s="192"/>
      <c r="U171" s="192"/>
      <c r="V171" s="192"/>
      <c r="W171" s="192"/>
      <c r="X171" s="192"/>
      <c r="Y171" s="192"/>
      <c r="Z171" s="192"/>
    </row>
    <row r="172" spans="1:26" ht="15.75" customHeight="1">
      <c r="A172" s="192"/>
      <c r="B172" s="192"/>
      <c r="C172" s="192"/>
      <c r="D172" s="192"/>
      <c r="E172" s="192"/>
      <c r="F172" s="192"/>
      <c r="G172" s="192"/>
      <c r="H172" s="192"/>
      <c r="I172" s="192"/>
      <c r="J172" s="192"/>
      <c r="K172" s="192"/>
      <c r="L172" s="192"/>
      <c r="M172" s="192"/>
      <c r="N172" s="192"/>
      <c r="O172" s="192"/>
      <c r="P172" s="192"/>
      <c r="Q172" s="192"/>
      <c r="R172" s="192"/>
      <c r="S172" s="192"/>
      <c r="T172" s="192"/>
      <c r="U172" s="192"/>
      <c r="V172" s="192"/>
      <c r="W172" s="192"/>
      <c r="X172" s="192"/>
      <c r="Y172" s="192"/>
      <c r="Z172" s="192"/>
    </row>
    <row r="173" spans="1:26" ht="15.75" customHeight="1">
      <c r="A173" s="192"/>
      <c r="B173" s="192"/>
      <c r="C173" s="192"/>
      <c r="D173" s="192"/>
      <c r="E173" s="192"/>
      <c r="F173" s="192"/>
      <c r="G173" s="192"/>
      <c r="H173" s="192"/>
      <c r="I173" s="192"/>
      <c r="J173" s="192"/>
      <c r="K173" s="192"/>
      <c r="L173" s="192"/>
      <c r="M173" s="192"/>
      <c r="N173" s="192"/>
      <c r="O173" s="192"/>
      <c r="P173" s="192"/>
      <c r="Q173" s="192"/>
      <c r="R173" s="192"/>
      <c r="S173" s="192"/>
      <c r="T173" s="192"/>
      <c r="U173" s="192"/>
      <c r="V173" s="192"/>
      <c r="W173" s="192"/>
      <c r="X173" s="192"/>
      <c r="Y173" s="192"/>
      <c r="Z173" s="192"/>
    </row>
    <row r="174" spans="1:26" ht="15.75" customHeight="1">
      <c r="A174" s="192"/>
      <c r="B174" s="192"/>
      <c r="C174" s="192"/>
      <c r="D174" s="192"/>
      <c r="E174" s="192"/>
      <c r="F174" s="192"/>
      <c r="G174" s="192"/>
      <c r="H174" s="192"/>
      <c r="I174" s="192"/>
      <c r="J174" s="192"/>
      <c r="K174" s="192"/>
      <c r="L174" s="192"/>
      <c r="M174" s="192"/>
      <c r="N174" s="192"/>
      <c r="O174" s="192"/>
      <c r="P174" s="192"/>
      <c r="Q174" s="192"/>
      <c r="R174" s="192"/>
      <c r="S174" s="192"/>
      <c r="T174" s="192"/>
      <c r="U174" s="192"/>
      <c r="V174" s="192"/>
      <c r="W174" s="192"/>
      <c r="X174" s="192"/>
      <c r="Y174" s="192"/>
      <c r="Z174" s="192"/>
    </row>
    <row r="175" spans="1:26" ht="15.75" customHeight="1">
      <c r="A175" s="192"/>
      <c r="B175" s="192"/>
      <c r="C175" s="192"/>
      <c r="D175" s="192"/>
      <c r="E175" s="192"/>
      <c r="F175" s="192"/>
      <c r="G175" s="192"/>
      <c r="H175" s="192"/>
      <c r="I175" s="192"/>
      <c r="J175" s="192"/>
      <c r="K175" s="192"/>
      <c r="L175" s="192"/>
      <c r="M175" s="192"/>
      <c r="N175" s="192"/>
      <c r="O175" s="192"/>
      <c r="P175" s="192"/>
      <c r="Q175" s="192"/>
      <c r="R175" s="192"/>
      <c r="S175" s="192"/>
      <c r="T175" s="192"/>
      <c r="U175" s="192"/>
      <c r="V175" s="192"/>
      <c r="W175" s="192"/>
      <c r="X175" s="192"/>
      <c r="Y175" s="192"/>
      <c r="Z175" s="192"/>
    </row>
    <row r="176" spans="1:26" ht="15.75" customHeight="1">
      <c r="A176" s="192"/>
      <c r="B176" s="192"/>
      <c r="C176" s="192"/>
      <c r="D176" s="192"/>
      <c r="E176" s="192"/>
      <c r="F176" s="192"/>
      <c r="G176" s="192"/>
      <c r="H176" s="192"/>
      <c r="I176" s="192"/>
      <c r="J176" s="192"/>
      <c r="K176" s="192"/>
      <c r="L176" s="192"/>
      <c r="M176" s="192"/>
      <c r="N176" s="192"/>
      <c r="O176" s="192"/>
      <c r="P176" s="192"/>
      <c r="Q176" s="192"/>
      <c r="R176" s="192"/>
      <c r="S176" s="192"/>
      <c r="T176" s="192"/>
      <c r="U176" s="192"/>
      <c r="V176" s="192"/>
      <c r="W176" s="192"/>
      <c r="X176" s="192"/>
      <c r="Y176" s="192"/>
      <c r="Z176" s="192"/>
    </row>
    <row r="177" spans="1:26" ht="15.75" customHeight="1">
      <c r="A177" s="192"/>
      <c r="B177" s="192"/>
      <c r="C177" s="192"/>
      <c r="D177" s="192"/>
      <c r="E177" s="192"/>
      <c r="F177" s="192"/>
      <c r="G177" s="192"/>
      <c r="H177" s="192"/>
      <c r="I177" s="192"/>
      <c r="J177" s="192"/>
      <c r="K177" s="192"/>
      <c r="L177" s="192"/>
      <c r="M177" s="192"/>
      <c r="N177" s="192"/>
      <c r="O177" s="192"/>
      <c r="P177" s="192"/>
      <c r="Q177" s="192"/>
      <c r="R177" s="192"/>
      <c r="S177" s="192"/>
      <c r="T177" s="192"/>
      <c r="U177" s="192"/>
      <c r="V177" s="192"/>
      <c r="W177" s="192"/>
      <c r="X177" s="192"/>
      <c r="Y177" s="192"/>
      <c r="Z177" s="192"/>
    </row>
    <row r="178" spans="1:26" ht="15.75" customHeight="1">
      <c r="A178" s="192"/>
      <c r="B178" s="192"/>
      <c r="C178" s="192"/>
      <c r="D178" s="192"/>
      <c r="E178" s="192"/>
      <c r="F178" s="192"/>
      <c r="G178" s="192"/>
      <c r="H178" s="192"/>
      <c r="I178" s="192"/>
      <c r="J178" s="192"/>
      <c r="K178" s="192"/>
      <c r="L178" s="192"/>
      <c r="M178" s="192"/>
      <c r="N178" s="192"/>
      <c r="O178" s="192"/>
      <c r="P178" s="192"/>
      <c r="Q178" s="192"/>
      <c r="R178" s="192"/>
      <c r="S178" s="192"/>
      <c r="T178" s="192"/>
      <c r="U178" s="192"/>
      <c r="V178" s="192"/>
      <c r="W178" s="192"/>
      <c r="X178" s="192"/>
      <c r="Y178" s="192"/>
      <c r="Z178" s="192"/>
    </row>
    <row r="179" spans="1:26" ht="15.75" customHeight="1">
      <c r="A179" s="192"/>
      <c r="B179" s="192"/>
      <c r="C179" s="192"/>
      <c r="D179" s="192"/>
      <c r="E179" s="192"/>
      <c r="F179" s="192"/>
      <c r="G179" s="192"/>
      <c r="H179" s="192"/>
      <c r="I179" s="192"/>
      <c r="J179" s="192"/>
      <c r="K179" s="192"/>
      <c r="L179" s="192"/>
      <c r="M179" s="192"/>
      <c r="N179" s="192"/>
      <c r="O179" s="192"/>
      <c r="P179" s="192"/>
      <c r="Q179" s="192"/>
      <c r="R179" s="192"/>
      <c r="S179" s="192"/>
      <c r="T179" s="192"/>
      <c r="U179" s="192"/>
      <c r="V179" s="192"/>
      <c r="W179" s="192"/>
      <c r="X179" s="192"/>
      <c r="Y179" s="192"/>
      <c r="Z179" s="192"/>
    </row>
    <row r="180" spans="1:26" ht="15.75" customHeight="1">
      <c r="A180" s="192"/>
      <c r="B180" s="192"/>
      <c r="C180" s="192"/>
      <c r="D180" s="192"/>
      <c r="E180" s="192"/>
      <c r="F180" s="192"/>
      <c r="G180" s="192"/>
      <c r="H180" s="192"/>
      <c r="I180" s="192"/>
      <c r="J180" s="192"/>
      <c r="K180" s="192"/>
      <c r="L180" s="192"/>
      <c r="M180" s="192"/>
      <c r="N180" s="192"/>
      <c r="O180" s="192"/>
      <c r="P180" s="192"/>
      <c r="Q180" s="192"/>
      <c r="R180" s="192"/>
      <c r="S180" s="192"/>
      <c r="T180" s="192"/>
      <c r="U180" s="192"/>
      <c r="V180" s="192"/>
      <c r="W180" s="192"/>
      <c r="X180" s="192"/>
      <c r="Y180" s="192"/>
      <c r="Z180" s="192"/>
    </row>
    <row r="181" spans="1:26" ht="15.75" customHeight="1">
      <c r="A181" s="192"/>
      <c r="B181" s="192"/>
      <c r="C181" s="192"/>
      <c r="D181" s="192"/>
      <c r="E181" s="192"/>
      <c r="F181" s="192"/>
      <c r="G181" s="192"/>
      <c r="H181" s="192"/>
      <c r="I181" s="192"/>
      <c r="J181" s="192"/>
      <c r="K181" s="192"/>
      <c r="L181" s="192"/>
      <c r="M181" s="192"/>
      <c r="N181" s="192"/>
      <c r="O181" s="192"/>
      <c r="P181" s="192"/>
      <c r="Q181" s="192"/>
      <c r="R181" s="192"/>
      <c r="S181" s="192"/>
      <c r="T181" s="192"/>
      <c r="U181" s="192"/>
      <c r="V181" s="192"/>
      <c r="W181" s="192"/>
      <c r="X181" s="192"/>
      <c r="Y181" s="192"/>
      <c r="Z181" s="192"/>
    </row>
    <row r="182" spans="1:26" ht="15.75" customHeight="1">
      <c r="A182" s="192"/>
      <c r="B182" s="192"/>
      <c r="C182" s="192"/>
      <c r="D182" s="192"/>
      <c r="E182" s="192"/>
      <c r="F182" s="192"/>
      <c r="G182" s="192"/>
      <c r="H182" s="192"/>
      <c r="I182" s="192"/>
      <c r="J182" s="192"/>
      <c r="K182" s="192"/>
      <c r="L182" s="192"/>
      <c r="M182" s="192"/>
      <c r="N182" s="192"/>
      <c r="O182" s="192"/>
      <c r="P182" s="192"/>
      <c r="Q182" s="192"/>
      <c r="R182" s="192"/>
      <c r="S182" s="192"/>
      <c r="T182" s="192"/>
      <c r="U182" s="192"/>
      <c r="V182" s="192"/>
      <c r="W182" s="192"/>
      <c r="X182" s="192"/>
      <c r="Y182" s="192"/>
      <c r="Z182" s="192"/>
    </row>
    <row r="183" spans="1:26" ht="15.75" customHeight="1">
      <c r="A183" s="192"/>
      <c r="B183" s="192"/>
      <c r="C183" s="192"/>
      <c r="D183" s="192"/>
      <c r="E183" s="192"/>
      <c r="F183" s="192"/>
      <c r="G183" s="192"/>
      <c r="H183" s="192"/>
      <c r="I183" s="192"/>
      <c r="J183" s="192"/>
      <c r="K183" s="192"/>
      <c r="L183" s="192"/>
      <c r="M183" s="192"/>
      <c r="N183" s="192"/>
      <c r="O183" s="192"/>
      <c r="P183" s="192"/>
      <c r="Q183" s="192"/>
      <c r="R183" s="192"/>
      <c r="S183" s="192"/>
      <c r="T183" s="192"/>
      <c r="U183" s="192"/>
      <c r="V183" s="192"/>
      <c r="W183" s="192"/>
      <c r="X183" s="192"/>
      <c r="Y183" s="192"/>
      <c r="Z183" s="192"/>
    </row>
    <row r="184" spans="1:26" ht="15.75" customHeight="1">
      <c r="A184" s="192"/>
      <c r="B184" s="192"/>
      <c r="C184" s="192"/>
      <c r="D184" s="192"/>
      <c r="E184" s="192"/>
      <c r="F184" s="192"/>
      <c r="G184" s="192"/>
      <c r="H184" s="192"/>
      <c r="I184" s="192"/>
      <c r="J184" s="192"/>
      <c r="K184" s="192"/>
      <c r="L184" s="192"/>
      <c r="M184" s="192"/>
      <c r="N184" s="192"/>
      <c r="O184" s="192"/>
      <c r="P184" s="192"/>
      <c r="Q184" s="192"/>
      <c r="R184" s="192"/>
      <c r="S184" s="192"/>
      <c r="T184" s="192"/>
      <c r="U184" s="192"/>
      <c r="V184" s="192"/>
      <c r="W184" s="192"/>
      <c r="X184" s="192"/>
      <c r="Y184" s="192"/>
      <c r="Z184" s="192"/>
    </row>
    <row r="185" spans="1:26" ht="15.75" customHeight="1">
      <c r="A185" s="192"/>
      <c r="B185" s="192"/>
      <c r="C185" s="192"/>
      <c r="D185" s="192"/>
      <c r="E185" s="192"/>
      <c r="F185" s="192"/>
      <c r="G185" s="192"/>
      <c r="H185" s="192"/>
      <c r="I185" s="192"/>
      <c r="J185" s="192"/>
      <c r="K185" s="192"/>
      <c r="L185" s="192"/>
      <c r="M185" s="192"/>
      <c r="N185" s="192"/>
      <c r="O185" s="192"/>
      <c r="P185" s="192"/>
      <c r="Q185" s="192"/>
      <c r="R185" s="192"/>
      <c r="S185" s="192"/>
      <c r="T185" s="192"/>
      <c r="U185" s="192"/>
      <c r="V185" s="192"/>
      <c r="W185" s="192"/>
      <c r="X185" s="192"/>
      <c r="Y185" s="192"/>
      <c r="Z185" s="192"/>
    </row>
    <row r="186" spans="1:26" ht="15.75" customHeight="1">
      <c r="A186" s="192"/>
      <c r="B186" s="192"/>
      <c r="C186" s="192"/>
      <c r="D186" s="192"/>
      <c r="E186" s="192"/>
      <c r="F186" s="192"/>
      <c r="G186" s="192"/>
      <c r="H186" s="192"/>
      <c r="I186" s="192"/>
      <c r="J186" s="192"/>
      <c r="K186" s="192"/>
      <c r="L186" s="192"/>
      <c r="M186" s="192"/>
      <c r="N186" s="192"/>
      <c r="O186" s="192"/>
      <c r="P186" s="192"/>
      <c r="Q186" s="192"/>
      <c r="R186" s="192"/>
      <c r="S186" s="192"/>
      <c r="T186" s="192"/>
      <c r="U186" s="192"/>
      <c r="V186" s="192"/>
      <c r="W186" s="192"/>
      <c r="X186" s="192"/>
      <c r="Y186" s="192"/>
      <c r="Z186" s="192"/>
    </row>
    <row r="187" spans="1:26" ht="15.75" customHeight="1">
      <c r="A187" s="192"/>
      <c r="B187" s="192"/>
      <c r="C187" s="192"/>
      <c r="D187" s="192"/>
      <c r="E187" s="192"/>
      <c r="F187" s="192"/>
      <c r="G187" s="192"/>
      <c r="H187" s="192"/>
      <c r="I187" s="192"/>
      <c r="J187" s="192"/>
      <c r="K187" s="192"/>
      <c r="L187" s="192"/>
      <c r="M187" s="192"/>
      <c r="N187" s="192"/>
      <c r="O187" s="192"/>
      <c r="P187" s="192"/>
      <c r="Q187" s="192"/>
      <c r="R187" s="192"/>
      <c r="S187" s="192"/>
      <c r="T187" s="192"/>
      <c r="U187" s="192"/>
      <c r="V187" s="192"/>
      <c r="W187" s="192"/>
      <c r="X187" s="192"/>
      <c r="Y187" s="192"/>
      <c r="Z187" s="192"/>
    </row>
    <row r="188" spans="1:26" ht="15.75" customHeight="1">
      <c r="A188" s="192"/>
      <c r="B188" s="192"/>
      <c r="C188" s="192"/>
      <c r="D188" s="192"/>
      <c r="E188" s="192"/>
      <c r="F188" s="192"/>
      <c r="G188" s="192"/>
      <c r="H188" s="192"/>
      <c r="I188" s="192"/>
      <c r="J188" s="192"/>
      <c r="K188" s="192"/>
      <c r="L188" s="192"/>
      <c r="M188" s="192"/>
      <c r="N188" s="192"/>
      <c r="O188" s="192"/>
      <c r="P188" s="192"/>
      <c r="Q188" s="192"/>
      <c r="R188" s="192"/>
      <c r="S188" s="192"/>
      <c r="T188" s="192"/>
      <c r="U188" s="192"/>
      <c r="V188" s="192"/>
      <c r="W188" s="192"/>
      <c r="X188" s="192"/>
      <c r="Y188" s="192"/>
      <c r="Z188" s="192"/>
    </row>
    <row r="189" spans="1:26" ht="15.75" customHeight="1">
      <c r="A189" s="192"/>
      <c r="B189" s="192"/>
      <c r="C189" s="192"/>
      <c r="D189" s="192"/>
      <c r="E189" s="192"/>
      <c r="F189" s="192"/>
      <c r="G189" s="192"/>
      <c r="H189" s="192"/>
      <c r="I189" s="192"/>
      <c r="J189" s="192"/>
      <c r="K189" s="192"/>
      <c r="L189" s="192"/>
      <c r="M189" s="192"/>
      <c r="N189" s="192"/>
      <c r="O189" s="192"/>
      <c r="P189" s="192"/>
      <c r="Q189" s="192"/>
      <c r="R189" s="192"/>
      <c r="S189" s="192"/>
      <c r="T189" s="192"/>
      <c r="U189" s="192"/>
      <c r="V189" s="192"/>
      <c r="W189" s="192"/>
      <c r="X189" s="192"/>
      <c r="Y189" s="192"/>
      <c r="Z189" s="192"/>
    </row>
    <row r="190" spans="1:26" ht="15.75" customHeight="1">
      <c r="A190" s="192"/>
      <c r="B190" s="192"/>
      <c r="C190" s="192"/>
      <c r="D190" s="192"/>
      <c r="E190" s="192"/>
      <c r="F190" s="192"/>
      <c r="G190" s="192"/>
      <c r="H190" s="192"/>
      <c r="I190" s="192"/>
      <c r="J190" s="192"/>
      <c r="K190" s="192"/>
      <c r="L190" s="192"/>
      <c r="M190" s="192"/>
      <c r="N190" s="192"/>
      <c r="O190" s="192"/>
      <c r="P190" s="192"/>
      <c r="Q190" s="192"/>
      <c r="R190" s="192"/>
      <c r="S190" s="192"/>
      <c r="T190" s="192"/>
      <c r="U190" s="192"/>
      <c r="V190" s="192"/>
      <c r="W190" s="192"/>
      <c r="X190" s="192"/>
      <c r="Y190" s="192"/>
      <c r="Z190" s="192"/>
    </row>
    <row r="191" spans="1:26" ht="15.75" customHeight="1">
      <c r="A191" s="192"/>
      <c r="B191" s="192"/>
      <c r="C191" s="192"/>
      <c r="D191" s="192"/>
      <c r="E191" s="192"/>
      <c r="F191" s="192"/>
      <c r="G191" s="192"/>
      <c r="H191" s="192"/>
      <c r="I191" s="192"/>
      <c r="J191" s="192"/>
      <c r="K191" s="192"/>
      <c r="L191" s="192"/>
      <c r="M191" s="192"/>
      <c r="N191" s="192"/>
      <c r="O191" s="192"/>
      <c r="P191" s="192"/>
      <c r="Q191" s="192"/>
      <c r="R191" s="192"/>
      <c r="S191" s="192"/>
      <c r="T191" s="192"/>
      <c r="U191" s="192"/>
      <c r="V191" s="192"/>
      <c r="W191" s="192"/>
      <c r="X191" s="192"/>
      <c r="Y191" s="192"/>
      <c r="Z191" s="192"/>
    </row>
    <row r="192" spans="1:26" ht="15.75" customHeight="1">
      <c r="A192" s="192"/>
      <c r="B192" s="192"/>
      <c r="C192" s="192"/>
      <c r="D192" s="192"/>
      <c r="E192" s="192"/>
      <c r="F192" s="192"/>
      <c r="G192" s="192"/>
      <c r="H192" s="192"/>
      <c r="I192" s="192"/>
      <c r="J192" s="192"/>
      <c r="K192" s="192"/>
      <c r="L192" s="192"/>
      <c r="M192" s="192"/>
      <c r="N192" s="192"/>
      <c r="O192" s="192"/>
      <c r="P192" s="192"/>
      <c r="Q192" s="192"/>
      <c r="R192" s="192"/>
      <c r="S192" s="192"/>
      <c r="T192" s="192"/>
      <c r="U192" s="192"/>
      <c r="V192" s="192"/>
      <c r="W192" s="192"/>
      <c r="X192" s="192"/>
      <c r="Y192" s="192"/>
      <c r="Z192" s="192"/>
    </row>
    <row r="193" spans="1:26" ht="15.75" customHeight="1">
      <c r="A193" s="192"/>
      <c r="B193" s="192"/>
      <c r="C193" s="192"/>
      <c r="D193" s="192"/>
      <c r="E193" s="192"/>
      <c r="F193" s="192"/>
      <c r="G193" s="192"/>
      <c r="H193" s="192"/>
      <c r="I193" s="192"/>
      <c r="J193" s="192"/>
      <c r="K193" s="192"/>
      <c r="L193" s="192"/>
      <c r="M193" s="192"/>
      <c r="N193" s="192"/>
      <c r="O193" s="192"/>
      <c r="P193" s="192"/>
      <c r="Q193" s="192"/>
      <c r="R193" s="192"/>
      <c r="S193" s="192"/>
      <c r="T193" s="192"/>
      <c r="U193" s="192"/>
      <c r="V193" s="192"/>
      <c r="W193" s="192"/>
      <c r="X193" s="192"/>
      <c r="Y193" s="192"/>
      <c r="Z193" s="192"/>
    </row>
    <row r="194" spans="1:26" ht="15.75" customHeight="1">
      <c r="A194" s="192"/>
      <c r="B194" s="192"/>
      <c r="C194" s="192"/>
      <c r="D194" s="192"/>
      <c r="E194" s="192"/>
      <c r="F194" s="192"/>
      <c r="G194" s="192"/>
      <c r="H194" s="192"/>
      <c r="I194" s="192"/>
      <c r="J194" s="192"/>
      <c r="K194" s="192"/>
      <c r="L194" s="192"/>
      <c r="M194" s="192"/>
      <c r="N194" s="192"/>
      <c r="O194" s="192"/>
      <c r="P194" s="192"/>
      <c r="Q194" s="192"/>
      <c r="R194" s="192"/>
      <c r="S194" s="192"/>
      <c r="T194" s="192"/>
      <c r="U194" s="192"/>
      <c r="V194" s="192"/>
      <c r="W194" s="192"/>
      <c r="X194" s="192"/>
      <c r="Y194" s="192"/>
      <c r="Z194" s="192"/>
    </row>
    <row r="195" spans="1:26" ht="15.75" customHeight="1">
      <c r="A195" s="192"/>
      <c r="B195" s="192"/>
      <c r="C195" s="192"/>
      <c r="D195" s="192"/>
      <c r="E195" s="192"/>
      <c r="F195" s="192"/>
      <c r="G195" s="192"/>
      <c r="H195" s="192"/>
      <c r="I195" s="192"/>
      <c r="J195" s="192"/>
      <c r="K195" s="192"/>
      <c r="L195" s="192"/>
      <c r="M195" s="192"/>
      <c r="N195" s="192"/>
      <c r="O195" s="192"/>
      <c r="P195" s="192"/>
      <c r="Q195" s="192"/>
      <c r="R195" s="192"/>
      <c r="S195" s="192"/>
      <c r="T195" s="192"/>
      <c r="U195" s="192"/>
      <c r="V195" s="192"/>
      <c r="W195" s="192"/>
      <c r="X195" s="192"/>
      <c r="Y195" s="192"/>
      <c r="Z195" s="192"/>
    </row>
    <row r="196" spans="1:26" ht="15.75" customHeight="1">
      <c r="A196" s="192"/>
      <c r="B196" s="192"/>
      <c r="C196" s="192"/>
      <c r="D196" s="192"/>
      <c r="E196" s="192"/>
      <c r="F196" s="192"/>
      <c r="G196" s="192"/>
      <c r="H196" s="192"/>
      <c r="I196" s="192"/>
      <c r="J196" s="192"/>
      <c r="K196" s="192"/>
      <c r="L196" s="192"/>
      <c r="M196" s="192"/>
      <c r="N196" s="192"/>
      <c r="O196" s="192"/>
      <c r="P196" s="192"/>
      <c r="Q196" s="192"/>
      <c r="R196" s="192"/>
      <c r="S196" s="192"/>
      <c r="T196" s="192"/>
      <c r="U196" s="192"/>
      <c r="V196" s="192"/>
      <c r="W196" s="192"/>
      <c r="X196" s="192"/>
      <c r="Y196" s="192"/>
      <c r="Z196" s="192"/>
    </row>
    <row r="197" spans="1:26" ht="15.75" customHeight="1">
      <c r="A197" s="192"/>
      <c r="B197" s="192"/>
      <c r="C197" s="192"/>
      <c r="D197" s="192"/>
      <c r="E197" s="192"/>
      <c r="F197" s="192"/>
      <c r="G197" s="192"/>
      <c r="H197" s="192"/>
      <c r="I197" s="192"/>
      <c r="J197" s="192"/>
      <c r="K197" s="192"/>
      <c r="L197" s="192"/>
      <c r="M197" s="192"/>
      <c r="N197" s="192"/>
      <c r="O197" s="192"/>
      <c r="P197" s="192"/>
      <c r="Q197" s="192"/>
      <c r="R197" s="192"/>
      <c r="S197" s="192"/>
      <c r="T197" s="192"/>
      <c r="U197" s="192"/>
      <c r="V197" s="192"/>
      <c r="W197" s="192"/>
      <c r="X197" s="192"/>
      <c r="Y197" s="192"/>
      <c r="Z197" s="192"/>
    </row>
    <row r="198" spans="1:26" ht="15.75" customHeight="1">
      <c r="A198" s="192"/>
      <c r="B198" s="192"/>
      <c r="C198" s="192"/>
      <c r="D198" s="192"/>
      <c r="E198" s="192"/>
      <c r="F198" s="192"/>
      <c r="G198" s="192"/>
      <c r="H198" s="192"/>
      <c r="I198" s="192"/>
      <c r="J198" s="192"/>
      <c r="K198" s="192"/>
      <c r="L198" s="192"/>
      <c r="M198" s="192"/>
      <c r="N198" s="192"/>
      <c r="O198" s="192"/>
      <c r="P198" s="192"/>
      <c r="Q198" s="192"/>
      <c r="R198" s="192"/>
      <c r="S198" s="192"/>
      <c r="T198" s="192"/>
      <c r="U198" s="192"/>
      <c r="V198" s="192"/>
      <c r="W198" s="192"/>
      <c r="X198" s="192"/>
      <c r="Y198" s="192"/>
      <c r="Z198" s="192"/>
    </row>
    <row r="199" spans="1:26" ht="15.75" customHeight="1">
      <c r="A199" s="192"/>
      <c r="B199" s="192"/>
      <c r="C199" s="192"/>
      <c r="D199" s="192"/>
      <c r="E199" s="192"/>
      <c r="F199" s="192"/>
      <c r="G199" s="192"/>
      <c r="H199" s="192"/>
      <c r="I199" s="192"/>
      <c r="J199" s="192"/>
      <c r="K199" s="192"/>
      <c r="L199" s="192"/>
      <c r="M199" s="192"/>
      <c r="N199" s="192"/>
      <c r="O199" s="192"/>
      <c r="P199" s="192"/>
      <c r="Q199" s="192"/>
      <c r="R199" s="192"/>
      <c r="S199" s="192"/>
      <c r="T199" s="192"/>
      <c r="U199" s="192"/>
      <c r="V199" s="192"/>
      <c r="W199" s="192"/>
      <c r="X199" s="192"/>
      <c r="Y199" s="192"/>
      <c r="Z199" s="192"/>
    </row>
    <row r="200" spans="1:26" ht="15.75" customHeight="1">
      <c r="A200" s="192"/>
      <c r="B200" s="192"/>
      <c r="C200" s="192"/>
      <c r="D200" s="192"/>
      <c r="E200" s="192"/>
      <c r="F200" s="192"/>
      <c r="G200" s="192"/>
      <c r="H200" s="192"/>
      <c r="I200" s="192"/>
      <c r="J200" s="192"/>
      <c r="K200" s="192"/>
      <c r="L200" s="192"/>
      <c r="M200" s="192"/>
      <c r="N200" s="192"/>
      <c r="O200" s="192"/>
      <c r="P200" s="192"/>
      <c r="Q200" s="192"/>
      <c r="R200" s="192"/>
      <c r="S200" s="192"/>
      <c r="T200" s="192"/>
      <c r="U200" s="192"/>
      <c r="V200" s="192"/>
      <c r="W200" s="192"/>
      <c r="X200" s="192"/>
      <c r="Y200" s="192"/>
      <c r="Z200" s="192"/>
    </row>
    <row r="201" spans="1:26" ht="15.75" customHeight="1">
      <c r="A201" s="192"/>
      <c r="B201" s="192"/>
      <c r="C201" s="192"/>
      <c r="D201" s="192"/>
      <c r="E201" s="192"/>
      <c r="F201" s="192"/>
      <c r="G201" s="192"/>
      <c r="H201" s="192"/>
      <c r="I201" s="192"/>
      <c r="J201" s="192"/>
      <c r="K201" s="192"/>
      <c r="L201" s="192"/>
      <c r="M201" s="192"/>
      <c r="N201" s="192"/>
      <c r="O201" s="192"/>
      <c r="P201" s="192"/>
      <c r="Q201" s="192"/>
      <c r="R201" s="192"/>
      <c r="S201" s="192"/>
      <c r="T201" s="192"/>
      <c r="U201" s="192"/>
      <c r="V201" s="192"/>
      <c r="W201" s="192"/>
      <c r="X201" s="192"/>
      <c r="Y201" s="192"/>
      <c r="Z201" s="192"/>
    </row>
    <row r="202" spans="1:26" ht="15.75" customHeight="1">
      <c r="A202" s="192"/>
      <c r="B202" s="192"/>
      <c r="C202" s="192"/>
      <c r="D202" s="192"/>
      <c r="E202" s="192"/>
      <c r="F202" s="192"/>
      <c r="G202" s="192"/>
      <c r="H202" s="192"/>
      <c r="I202" s="192"/>
      <c r="J202" s="192"/>
      <c r="K202" s="192"/>
      <c r="L202" s="192"/>
      <c r="M202" s="192"/>
      <c r="N202" s="192"/>
      <c r="O202" s="192"/>
      <c r="P202" s="192"/>
      <c r="Q202" s="192"/>
      <c r="R202" s="192"/>
      <c r="S202" s="192"/>
      <c r="T202" s="192"/>
      <c r="U202" s="192"/>
      <c r="V202" s="192"/>
      <c r="W202" s="192"/>
      <c r="X202" s="192"/>
      <c r="Y202" s="192"/>
      <c r="Z202" s="192"/>
    </row>
    <row r="203" spans="1:26" ht="15.75" customHeight="1">
      <c r="A203" s="192"/>
      <c r="B203" s="192"/>
      <c r="C203" s="192"/>
      <c r="D203" s="192"/>
      <c r="E203" s="192"/>
      <c r="F203" s="192"/>
      <c r="G203" s="192"/>
      <c r="H203" s="192"/>
      <c r="I203" s="192"/>
      <c r="J203" s="192"/>
      <c r="K203" s="192"/>
      <c r="L203" s="192"/>
      <c r="M203" s="192"/>
      <c r="N203" s="192"/>
      <c r="O203" s="192"/>
      <c r="P203" s="192"/>
      <c r="Q203" s="192"/>
      <c r="R203" s="192"/>
      <c r="S203" s="192"/>
      <c r="T203" s="192"/>
      <c r="U203" s="192"/>
      <c r="V203" s="192"/>
      <c r="W203" s="192"/>
      <c r="X203" s="192"/>
      <c r="Y203" s="192"/>
      <c r="Z203" s="192"/>
    </row>
    <row r="204" spans="1:26" ht="15.75" customHeight="1">
      <c r="A204" s="192"/>
      <c r="B204" s="192"/>
      <c r="C204" s="192"/>
      <c r="D204" s="192"/>
      <c r="E204" s="192"/>
      <c r="F204" s="192"/>
      <c r="G204" s="192"/>
      <c r="H204" s="192"/>
      <c r="I204" s="192"/>
      <c r="J204" s="192"/>
      <c r="K204" s="192"/>
      <c r="L204" s="192"/>
      <c r="M204" s="192"/>
      <c r="N204" s="192"/>
      <c r="O204" s="192"/>
      <c r="P204" s="192"/>
      <c r="Q204" s="192"/>
      <c r="R204" s="192"/>
      <c r="S204" s="192"/>
      <c r="T204" s="192"/>
      <c r="U204" s="192"/>
      <c r="V204" s="192"/>
      <c r="W204" s="192"/>
      <c r="X204" s="192"/>
      <c r="Y204" s="192"/>
      <c r="Z204" s="192"/>
    </row>
    <row r="205" spans="1:26" ht="15.75" customHeight="1">
      <c r="A205" s="192"/>
      <c r="B205" s="192"/>
      <c r="C205" s="192"/>
      <c r="D205" s="192"/>
      <c r="E205" s="192"/>
      <c r="F205" s="192"/>
      <c r="G205" s="192"/>
      <c r="H205" s="192"/>
      <c r="I205" s="192"/>
      <c r="J205" s="192"/>
      <c r="K205" s="192"/>
      <c r="L205" s="192"/>
      <c r="M205" s="192"/>
      <c r="N205" s="192"/>
      <c r="O205" s="192"/>
      <c r="P205" s="192"/>
      <c r="Q205" s="192"/>
      <c r="R205" s="192"/>
      <c r="S205" s="192"/>
      <c r="T205" s="192"/>
      <c r="U205" s="192"/>
      <c r="V205" s="192"/>
      <c r="W205" s="192"/>
      <c r="X205" s="192"/>
      <c r="Y205" s="192"/>
      <c r="Z205" s="192"/>
    </row>
    <row r="206" spans="1:26" ht="15.75" customHeight="1">
      <c r="A206" s="192"/>
      <c r="B206" s="192"/>
      <c r="C206" s="192"/>
      <c r="D206" s="192"/>
      <c r="E206" s="192"/>
      <c r="F206" s="192"/>
      <c r="G206" s="192"/>
      <c r="H206" s="192"/>
      <c r="I206" s="192"/>
      <c r="J206" s="192"/>
      <c r="K206" s="192"/>
      <c r="L206" s="192"/>
      <c r="M206" s="192"/>
      <c r="N206" s="192"/>
      <c r="O206" s="192"/>
      <c r="P206" s="192"/>
      <c r="Q206" s="192"/>
      <c r="R206" s="192"/>
      <c r="S206" s="192"/>
      <c r="T206" s="192"/>
      <c r="U206" s="192"/>
      <c r="V206" s="192"/>
      <c r="W206" s="192"/>
      <c r="X206" s="192"/>
      <c r="Y206" s="192"/>
      <c r="Z206" s="192"/>
    </row>
    <row r="207" spans="1:26" ht="15.75" customHeight="1">
      <c r="A207" s="192"/>
      <c r="B207" s="192"/>
      <c r="C207" s="192"/>
      <c r="D207" s="192"/>
      <c r="E207" s="192"/>
      <c r="F207" s="192"/>
      <c r="G207" s="192"/>
      <c r="H207" s="192"/>
      <c r="I207" s="192"/>
      <c r="J207" s="192"/>
      <c r="K207" s="192"/>
      <c r="L207" s="192"/>
      <c r="M207" s="192"/>
      <c r="N207" s="192"/>
      <c r="O207" s="192"/>
      <c r="P207" s="192"/>
      <c r="Q207" s="192"/>
      <c r="R207" s="192"/>
      <c r="S207" s="192"/>
      <c r="T207" s="192"/>
      <c r="U207" s="192"/>
      <c r="V207" s="192"/>
      <c r="W207" s="192"/>
      <c r="X207" s="192"/>
      <c r="Y207" s="192"/>
      <c r="Z207" s="192"/>
    </row>
    <row r="208" spans="1:26" ht="15.75" customHeight="1">
      <c r="A208" s="192"/>
      <c r="B208" s="192"/>
      <c r="C208" s="192"/>
      <c r="D208" s="192"/>
      <c r="E208" s="192"/>
      <c r="F208" s="192"/>
      <c r="G208" s="192"/>
      <c r="H208" s="192"/>
      <c r="I208" s="192"/>
      <c r="J208" s="192"/>
      <c r="K208" s="192"/>
      <c r="L208" s="192"/>
      <c r="M208" s="192"/>
      <c r="N208" s="192"/>
      <c r="O208" s="192"/>
      <c r="P208" s="192"/>
      <c r="Q208" s="192"/>
      <c r="R208" s="192"/>
      <c r="S208" s="192"/>
      <c r="T208" s="192"/>
      <c r="U208" s="192"/>
      <c r="V208" s="192"/>
      <c r="W208" s="192"/>
      <c r="X208" s="192"/>
      <c r="Y208" s="192"/>
      <c r="Z208" s="192"/>
    </row>
    <row r="209" spans="1:26" ht="15.75" customHeight="1">
      <c r="A209" s="192"/>
      <c r="B209" s="192"/>
      <c r="C209" s="192"/>
      <c r="D209" s="192"/>
      <c r="E209" s="192"/>
      <c r="F209" s="192"/>
      <c r="G209" s="192"/>
      <c r="H209" s="192"/>
      <c r="I209" s="192"/>
      <c r="J209" s="192"/>
      <c r="K209" s="192"/>
      <c r="L209" s="192"/>
      <c r="M209" s="192"/>
      <c r="N209" s="192"/>
      <c r="O209" s="192"/>
      <c r="P209" s="192"/>
      <c r="Q209" s="192"/>
      <c r="R209" s="192"/>
      <c r="S209" s="192"/>
      <c r="T209" s="192"/>
      <c r="U209" s="192"/>
      <c r="V209" s="192"/>
      <c r="W209" s="192"/>
      <c r="X209" s="192"/>
      <c r="Y209" s="192"/>
      <c r="Z209" s="192"/>
    </row>
    <row r="210" spans="1:26" ht="15.75" customHeight="1">
      <c r="A210" s="192"/>
      <c r="B210" s="192"/>
      <c r="C210" s="192"/>
      <c r="D210" s="192"/>
      <c r="E210" s="192"/>
      <c r="F210" s="192"/>
      <c r="G210" s="192"/>
      <c r="H210" s="192"/>
      <c r="I210" s="192"/>
      <c r="J210" s="192"/>
      <c r="K210" s="192"/>
      <c r="L210" s="192"/>
      <c r="M210" s="192"/>
      <c r="N210" s="192"/>
      <c r="O210" s="192"/>
      <c r="P210" s="192"/>
      <c r="Q210" s="192"/>
      <c r="R210" s="192"/>
      <c r="S210" s="192"/>
      <c r="T210" s="192"/>
      <c r="U210" s="192"/>
      <c r="V210" s="192"/>
      <c r="W210" s="192"/>
      <c r="X210" s="192"/>
      <c r="Y210" s="192"/>
      <c r="Z210" s="192"/>
    </row>
    <row r="211" spans="1:26" ht="15.75" customHeight="1">
      <c r="A211" s="192"/>
      <c r="B211" s="192"/>
      <c r="C211" s="192"/>
      <c r="D211" s="192"/>
      <c r="E211" s="192"/>
      <c r="F211" s="192"/>
      <c r="G211" s="192"/>
      <c r="H211" s="192"/>
      <c r="I211" s="192"/>
      <c r="J211" s="192"/>
      <c r="K211" s="192"/>
      <c r="L211" s="192"/>
      <c r="M211" s="192"/>
      <c r="N211" s="192"/>
      <c r="O211" s="192"/>
      <c r="P211" s="192"/>
      <c r="Q211" s="192"/>
      <c r="R211" s="192"/>
      <c r="S211" s="192"/>
      <c r="T211" s="192"/>
      <c r="U211" s="192"/>
      <c r="V211" s="192"/>
      <c r="W211" s="192"/>
      <c r="X211" s="192"/>
      <c r="Y211" s="192"/>
      <c r="Z211" s="192"/>
    </row>
    <row r="212" spans="1:26" ht="15.75" customHeight="1">
      <c r="A212" s="192"/>
      <c r="B212" s="192"/>
      <c r="C212" s="192"/>
      <c r="D212" s="192"/>
      <c r="E212" s="192"/>
      <c r="F212" s="192"/>
      <c r="G212" s="192"/>
      <c r="H212" s="192"/>
      <c r="I212" s="192"/>
      <c r="J212" s="192"/>
      <c r="K212" s="192"/>
      <c r="L212" s="192"/>
      <c r="M212" s="192"/>
      <c r="N212" s="192"/>
      <c r="O212" s="192"/>
      <c r="P212" s="192"/>
      <c r="Q212" s="192"/>
      <c r="R212" s="192"/>
      <c r="S212" s="192"/>
      <c r="T212" s="192"/>
      <c r="U212" s="192"/>
      <c r="V212" s="192"/>
      <c r="W212" s="192"/>
      <c r="X212" s="192"/>
      <c r="Y212" s="192"/>
      <c r="Z212" s="192"/>
    </row>
    <row r="213" spans="1:26" ht="15.75" customHeight="1">
      <c r="A213" s="192"/>
      <c r="B213" s="192"/>
      <c r="C213" s="192"/>
      <c r="D213" s="192"/>
      <c r="E213" s="192"/>
      <c r="F213" s="192"/>
      <c r="G213" s="192"/>
      <c r="H213" s="192"/>
      <c r="I213" s="192"/>
      <c r="J213" s="192"/>
      <c r="K213" s="192"/>
      <c r="L213" s="192"/>
      <c r="M213" s="192"/>
      <c r="N213" s="192"/>
      <c r="O213" s="192"/>
      <c r="P213" s="192"/>
      <c r="Q213" s="192"/>
      <c r="R213" s="192"/>
      <c r="S213" s="192"/>
      <c r="T213" s="192"/>
      <c r="U213" s="192"/>
      <c r="V213" s="192"/>
      <c r="W213" s="192"/>
      <c r="X213" s="192"/>
      <c r="Y213" s="192"/>
      <c r="Z213" s="192"/>
    </row>
    <row r="214" spans="1:26" ht="15.75" customHeight="1">
      <c r="A214" s="192"/>
      <c r="B214" s="192"/>
      <c r="C214" s="192"/>
      <c r="D214" s="192"/>
      <c r="E214" s="192"/>
      <c r="F214" s="192"/>
      <c r="G214" s="192"/>
      <c r="H214" s="192"/>
      <c r="I214" s="192"/>
      <c r="J214" s="192"/>
      <c r="K214" s="192"/>
      <c r="L214" s="192"/>
      <c r="M214" s="192"/>
      <c r="N214" s="192"/>
      <c r="O214" s="192"/>
      <c r="P214" s="192"/>
      <c r="Q214" s="192"/>
      <c r="R214" s="192"/>
      <c r="S214" s="192"/>
      <c r="T214" s="192"/>
      <c r="U214" s="192"/>
      <c r="V214" s="192"/>
      <c r="W214" s="192"/>
      <c r="X214" s="192"/>
      <c r="Y214" s="192"/>
      <c r="Z214" s="192"/>
    </row>
    <row r="215" spans="1:26" ht="15.75" customHeight="1">
      <c r="A215" s="192"/>
      <c r="B215" s="192"/>
      <c r="C215" s="192"/>
      <c r="D215" s="192"/>
      <c r="E215" s="192"/>
      <c r="F215" s="192"/>
      <c r="G215" s="192"/>
      <c r="H215" s="192"/>
      <c r="I215" s="192"/>
      <c r="J215" s="192"/>
      <c r="K215" s="192"/>
      <c r="L215" s="192"/>
      <c r="M215" s="192"/>
      <c r="N215" s="192"/>
      <c r="O215" s="192"/>
      <c r="P215" s="192"/>
      <c r="Q215" s="192"/>
      <c r="R215" s="192"/>
      <c r="S215" s="192"/>
      <c r="T215" s="192"/>
      <c r="U215" s="192"/>
      <c r="V215" s="192"/>
      <c r="W215" s="192"/>
      <c r="X215" s="192"/>
      <c r="Y215" s="192"/>
      <c r="Z215" s="192"/>
    </row>
    <row r="216" spans="1:26" ht="15.75" customHeight="1">
      <c r="A216" s="192"/>
      <c r="B216" s="192"/>
      <c r="C216" s="192"/>
      <c r="D216" s="192"/>
      <c r="E216" s="192"/>
      <c r="F216" s="192"/>
      <c r="G216" s="192"/>
      <c r="H216" s="192"/>
      <c r="I216" s="192"/>
      <c r="J216" s="192"/>
      <c r="K216" s="192"/>
      <c r="L216" s="192"/>
      <c r="M216" s="192"/>
      <c r="N216" s="192"/>
      <c r="O216" s="192"/>
      <c r="P216" s="192"/>
      <c r="Q216" s="192"/>
      <c r="R216" s="192"/>
      <c r="S216" s="192"/>
      <c r="T216" s="192"/>
      <c r="U216" s="192"/>
      <c r="V216" s="192"/>
      <c r="W216" s="192"/>
      <c r="X216" s="192"/>
      <c r="Y216" s="192"/>
      <c r="Z216" s="192"/>
    </row>
    <row r="217" spans="1:26" ht="15.75" customHeight="1">
      <c r="A217" s="192"/>
      <c r="B217" s="192"/>
      <c r="C217" s="192"/>
      <c r="D217" s="192"/>
      <c r="E217" s="192"/>
      <c r="F217" s="192"/>
      <c r="G217" s="192"/>
      <c r="H217" s="192"/>
      <c r="I217" s="192"/>
      <c r="J217" s="192"/>
      <c r="K217" s="192"/>
      <c r="L217" s="192"/>
      <c r="M217" s="192"/>
      <c r="N217" s="192"/>
      <c r="O217" s="192"/>
      <c r="P217" s="192"/>
      <c r="Q217" s="192"/>
      <c r="R217" s="192"/>
      <c r="S217" s="192"/>
      <c r="T217" s="192"/>
      <c r="U217" s="192"/>
      <c r="V217" s="192"/>
      <c r="W217" s="192"/>
      <c r="X217" s="192"/>
      <c r="Y217" s="192"/>
      <c r="Z217" s="192"/>
    </row>
    <row r="218" spans="1:26" ht="15.75" customHeight="1">
      <c r="A218" s="192"/>
      <c r="B218" s="192"/>
      <c r="C218" s="192"/>
      <c r="D218" s="192"/>
      <c r="E218" s="192"/>
      <c r="F218" s="192"/>
      <c r="G218" s="192"/>
      <c r="H218" s="192"/>
      <c r="I218" s="192"/>
      <c r="J218" s="192"/>
      <c r="K218" s="192"/>
      <c r="L218" s="192"/>
      <c r="M218" s="192"/>
      <c r="N218" s="192"/>
      <c r="O218" s="192"/>
      <c r="P218" s="192"/>
      <c r="Q218" s="192"/>
      <c r="R218" s="192"/>
      <c r="S218" s="192"/>
      <c r="T218" s="192"/>
      <c r="U218" s="192"/>
      <c r="V218" s="192"/>
      <c r="W218" s="192"/>
      <c r="X218" s="192"/>
      <c r="Y218" s="192"/>
      <c r="Z218" s="192"/>
    </row>
    <row r="219" spans="1:26" ht="15.75" customHeight="1">
      <c r="A219" s="192"/>
      <c r="B219" s="192"/>
      <c r="C219" s="192"/>
      <c r="D219" s="192"/>
      <c r="E219" s="192"/>
      <c r="F219" s="192"/>
      <c r="G219" s="192"/>
      <c r="H219" s="192"/>
      <c r="I219" s="192"/>
      <c r="J219" s="192"/>
      <c r="K219" s="192"/>
      <c r="L219" s="192"/>
      <c r="M219" s="192"/>
      <c r="N219" s="192"/>
      <c r="O219" s="192"/>
      <c r="P219" s="192"/>
      <c r="Q219" s="192"/>
      <c r="R219" s="192"/>
      <c r="S219" s="192"/>
      <c r="T219" s="192"/>
      <c r="U219" s="192"/>
      <c r="V219" s="192"/>
      <c r="W219" s="192"/>
      <c r="X219" s="192"/>
      <c r="Y219" s="192"/>
      <c r="Z219" s="192"/>
    </row>
    <row r="220" spans="1:26" ht="15.75" customHeight="1">
      <c r="A220" s="192"/>
      <c r="B220" s="192"/>
      <c r="C220" s="192"/>
      <c r="D220" s="192"/>
      <c r="E220" s="192"/>
      <c r="F220" s="192"/>
      <c r="G220" s="192"/>
      <c r="H220" s="192"/>
      <c r="I220" s="192"/>
      <c r="J220" s="192"/>
      <c r="K220" s="192"/>
      <c r="L220" s="192"/>
      <c r="M220" s="192"/>
      <c r="N220" s="192"/>
      <c r="O220" s="192"/>
      <c r="P220" s="192"/>
      <c r="Q220" s="192"/>
      <c r="R220" s="192"/>
      <c r="S220" s="192"/>
      <c r="T220" s="192"/>
      <c r="U220" s="192"/>
      <c r="V220" s="192"/>
      <c r="W220" s="192"/>
      <c r="X220" s="192"/>
      <c r="Y220" s="192"/>
      <c r="Z220" s="192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honeticPr fontId="93" type="noConversion"/>
  <printOptions horizontalCentered="1" verticalCentered="1"/>
  <pageMargins left="0.51181102362204722" right="0.51181102362204722" top="0.78740157480314965" bottom="0.78740157480314965" header="0" footer="0"/>
  <pageSetup paperSize="9" scale="46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50"/>
    <pageSetUpPr fitToPage="1"/>
  </sheetPr>
  <dimension ref="A1:AM202"/>
  <sheetViews>
    <sheetView topLeftCell="E64" zoomScale="60" zoomScaleNormal="60" workbookViewId="0">
      <selection activeCell="I102" sqref="I102"/>
    </sheetView>
  </sheetViews>
  <sheetFormatPr defaultRowHeight="15.75"/>
  <cols>
    <col min="1" max="1" width="26.85546875" style="243" bestFit="1" customWidth="1"/>
    <col min="2" max="2" width="69.7109375" style="243" customWidth="1"/>
    <col min="3" max="3" width="29.85546875" style="243" bestFit="1" customWidth="1"/>
    <col min="4" max="4" width="94.140625" style="243" customWidth="1"/>
    <col min="5" max="5" width="80.5703125" style="243" customWidth="1"/>
    <col min="6" max="6" width="19.140625" style="243" bestFit="1" customWidth="1"/>
    <col min="7" max="7" width="18.28515625" style="243" bestFit="1" customWidth="1"/>
    <col min="8" max="8" width="11.7109375" style="245" bestFit="1" customWidth="1"/>
    <col min="9" max="9" width="96.28515625" style="345" bestFit="1" customWidth="1"/>
    <col min="10" max="39" width="9.140625" style="239"/>
    <col min="40" max="16384" width="9.140625" style="243"/>
  </cols>
  <sheetData>
    <row r="1" spans="1:10" ht="31.5">
      <c r="A1" s="237" t="s">
        <v>386</v>
      </c>
      <c r="B1" s="237" t="s">
        <v>387</v>
      </c>
      <c r="C1" s="283" t="s">
        <v>662</v>
      </c>
      <c r="D1" s="283" t="s">
        <v>663</v>
      </c>
      <c r="E1" s="283" t="s">
        <v>664</v>
      </c>
      <c r="F1" s="283" t="s">
        <v>665</v>
      </c>
      <c r="G1" s="283" t="s">
        <v>666</v>
      </c>
      <c r="H1" s="284" t="s">
        <v>667</v>
      </c>
      <c r="I1" s="285" t="s">
        <v>668</v>
      </c>
    </row>
    <row r="2" spans="1:10">
      <c r="A2" s="282" t="s">
        <v>669</v>
      </c>
      <c r="B2" s="280" t="s">
        <v>403</v>
      </c>
      <c r="C2" s="282" t="s">
        <v>670</v>
      </c>
      <c r="D2" s="286" t="s">
        <v>671</v>
      </c>
      <c r="E2" s="287" t="s">
        <v>672</v>
      </c>
      <c r="F2" s="288">
        <v>44953</v>
      </c>
      <c r="G2" s="289">
        <v>45013</v>
      </c>
      <c r="H2" s="290">
        <v>890</v>
      </c>
      <c r="I2" s="306" t="s">
        <v>673</v>
      </c>
      <c r="J2" s="291"/>
    </row>
    <row r="3" spans="1:10">
      <c r="A3" s="282" t="s">
        <v>402</v>
      </c>
      <c r="B3" s="292" t="s">
        <v>403</v>
      </c>
      <c r="C3" s="293" t="s">
        <v>670</v>
      </c>
      <c r="D3" s="286" t="s">
        <v>671</v>
      </c>
      <c r="E3" s="287" t="s">
        <v>672</v>
      </c>
      <c r="F3" s="294">
        <v>44649</v>
      </c>
      <c r="G3" s="289">
        <v>45014</v>
      </c>
      <c r="H3" s="295">
        <v>890</v>
      </c>
      <c r="I3" s="296" t="s">
        <v>674</v>
      </c>
    </row>
    <row r="4" spans="1:10">
      <c r="A4" s="282" t="s">
        <v>669</v>
      </c>
      <c r="B4" s="280" t="s">
        <v>403</v>
      </c>
      <c r="C4" s="297" t="s">
        <v>626</v>
      </c>
      <c r="D4" s="298" t="s">
        <v>675</v>
      </c>
      <c r="E4" s="299" t="s">
        <v>676</v>
      </c>
      <c r="F4" s="294">
        <v>44600</v>
      </c>
      <c r="G4" s="289">
        <v>44648</v>
      </c>
      <c r="H4" s="295">
        <v>500</v>
      </c>
      <c r="I4" s="300" t="s">
        <v>677</v>
      </c>
    </row>
    <row r="5" spans="1:10">
      <c r="A5" s="282" t="s">
        <v>402</v>
      </c>
      <c r="B5" s="292" t="s">
        <v>403</v>
      </c>
      <c r="C5" s="297" t="s">
        <v>626</v>
      </c>
      <c r="D5" s="298" t="s">
        <v>675</v>
      </c>
      <c r="E5" s="299" t="s">
        <v>676</v>
      </c>
      <c r="F5" s="294">
        <v>44649</v>
      </c>
      <c r="G5" s="289">
        <v>45014</v>
      </c>
      <c r="H5" s="295" t="s">
        <v>678</v>
      </c>
      <c r="I5" s="296" t="s">
        <v>679</v>
      </c>
      <c r="J5" s="291"/>
    </row>
    <row r="6" spans="1:10">
      <c r="A6" s="282" t="s">
        <v>669</v>
      </c>
      <c r="B6" s="301" t="s">
        <v>403</v>
      </c>
      <c r="C6" s="282" t="s">
        <v>646</v>
      </c>
      <c r="D6" s="286" t="s">
        <v>680</v>
      </c>
      <c r="E6" s="299" t="s">
        <v>681</v>
      </c>
      <c r="F6" s="294">
        <v>44594</v>
      </c>
      <c r="G6" s="289">
        <v>44648</v>
      </c>
      <c r="H6" s="295">
        <v>0</v>
      </c>
      <c r="I6" s="302" t="s">
        <v>682</v>
      </c>
      <c r="J6" s="291"/>
    </row>
    <row r="7" spans="1:10">
      <c r="A7" s="282" t="s">
        <v>402</v>
      </c>
      <c r="B7" s="243" t="s">
        <v>403</v>
      </c>
      <c r="C7" s="282" t="s">
        <v>646</v>
      </c>
      <c r="D7" s="286" t="s">
        <v>680</v>
      </c>
      <c r="E7" s="299" t="s">
        <v>681</v>
      </c>
      <c r="F7" s="303" t="s">
        <v>683</v>
      </c>
      <c r="G7" s="303" t="s">
        <v>684</v>
      </c>
      <c r="H7" s="295">
        <v>0</v>
      </c>
      <c r="I7" s="329" t="s">
        <v>685</v>
      </c>
    </row>
    <row r="8" spans="1:10">
      <c r="A8" s="282" t="s">
        <v>669</v>
      </c>
      <c r="B8" s="301" t="s">
        <v>403</v>
      </c>
      <c r="C8" s="297" t="s">
        <v>686</v>
      </c>
      <c r="D8" s="298" t="s">
        <v>687</v>
      </c>
      <c r="E8" s="299" t="s">
        <v>688</v>
      </c>
      <c r="F8" s="294">
        <v>44624</v>
      </c>
      <c r="G8" s="289">
        <v>44648</v>
      </c>
      <c r="H8" s="295">
        <v>0</v>
      </c>
      <c r="I8" s="296" t="s">
        <v>689</v>
      </c>
    </row>
    <row r="9" spans="1:10">
      <c r="A9" s="282" t="s">
        <v>669</v>
      </c>
      <c r="B9" s="301" t="s">
        <v>403</v>
      </c>
      <c r="C9" s="282" t="s">
        <v>690</v>
      </c>
      <c r="D9" s="286" t="s">
        <v>691</v>
      </c>
      <c r="E9" s="287" t="s">
        <v>692</v>
      </c>
      <c r="F9" s="304" t="s">
        <v>693</v>
      </c>
      <c r="G9" s="289">
        <v>44648</v>
      </c>
      <c r="H9" s="295">
        <v>9300</v>
      </c>
      <c r="I9" s="329" t="s">
        <v>694</v>
      </c>
      <c r="J9" s="291"/>
    </row>
    <row r="10" spans="1:10">
      <c r="A10" s="282" t="s">
        <v>669</v>
      </c>
      <c r="B10" s="301" t="s">
        <v>403</v>
      </c>
      <c r="C10" s="282" t="s">
        <v>690</v>
      </c>
      <c r="D10" s="286" t="s">
        <v>691</v>
      </c>
      <c r="E10" s="287" t="s">
        <v>695</v>
      </c>
      <c r="F10" s="305">
        <v>44602</v>
      </c>
      <c r="G10" s="289">
        <v>44648</v>
      </c>
      <c r="H10" s="295">
        <v>0</v>
      </c>
      <c r="I10" s="296" t="s">
        <v>696</v>
      </c>
      <c r="J10" s="291"/>
    </row>
    <row r="11" spans="1:10" ht="16.5" customHeight="1">
      <c r="A11" s="282" t="s">
        <v>669</v>
      </c>
      <c r="B11" s="301" t="s">
        <v>403</v>
      </c>
      <c r="C11" s="297" t="s">
        <v>697</v>
      </c>
      <c r="D11" s="298" t="s">
        <v>698</v>
      </c>
      <c r="E11" s="287" t="s">
        <v>699</v>
      </c>
      <c r="F11" s="304" t="s">
        <v>700</v>
      </c>
      <c r="G11" s="289">
        <v>44648</v>
      </c>
      <c r="H11" s="295">
        <v>0</v>
      </c>
      <c r="I11" s="306" t="s">
        <v>701</v>
      </c>
    </row>
    <row r="12" spans="1:10" s="308" customFormat="1" ht="15.75" customHeight="1">
      <c r="A12" s="282" t="s">
        <v>402</v>
      </c>
      <c r="B12" s="301" t="s">
        <v>403</v>
      </c>
      <c r="C12" s="297" t="s">
        <v>697</v>
      </c>
      <c r="D12" s="298" t="s">
        <v>698</v>
      </c>
      <c r="E12" s="287" t="s">
        <v>699</v>
      </c>
      <c r="F12" s="304" t="s">
        <v>683</v>
      </c>
      <c r="G12" s="289">
        <v>45014</v>
      </c>
      <c r="H12" s="295">
        <v>0</v>
      </c>
      <c r="I12" s="296" t="s">
        <v>702</v>
      </c>
      <c r="J12" s="307"/>
    </row>
    <row r="13" spans="1:10">
      <c r="A13" s="282" t="s">
        <v>669</v>
      </c>
      <c r="B13" s="301" t="s">
        <v>403</v>
      </c>
      <c r="C13" s="281" t="s">
        <v>703</v>
      </c>
      <c r="D13" s="309" t="s">
        <v>704</v>
      </c>
      <c r="E13" s="287" t="s">
        <v>705</v>
      </c>
      <c r="F13" s="294">
        <v>44594</v>
      </c>
      <c r="G13" s="289">
        <v>44648</v>
      </c>
      <c r="H13" s="295">
        <v>800</v>
      </c>
      <c r="I13" s="306" t="s">
        <v>706</v>
      </c>
      <c r="J13" s="291"/>
    </row>
    <row r="14" spans="1:10">
      <c r="A14" s="282" t="s">
        <v>669</v>
      </c>
      <c r="B14" s="301" t="s">
        <v>403</v>
      </c>
      <c r="C14" s="242">
        <v>21374060000144</v>
      </c>
      <c r="D14" s="286" t="s">
        <v>707</v>
      </c>
      <c r="E14" s="287" t="s">
        <v>708</v>
      </c>
      <c r="F14" s="294">
        <v>44608</v>
      </c>
      <c r="G14" s="289">
        <v>44648</v>
      </c>
      <c r="H14" s="295">
        <v>2200</v>
      </c>
      <c r="I14" s="306" t="s">
        <v>709</v>
      </c>
      <c r="J14" s="291"/>
    </row>
    <row r="15" spans="1:10">
      <c r="A15" s="282" t="s">
        <v>669</v>
      </c>
      <c r="B15" s="301" t="s">
        <v>403</v>
      </c>
      <c r="C15" s="281" t="s">
        <v>710</v>
      </c>
      <c r="D15" s="309" t="s">
        <v>711</v>
      </c>
      <c r="E15" s="287" t="s">
        <v>712</v>
      </c>
      <c r="F15" s="294">
        <v>44595</v>
      </c>
      <c r="G15" s="289">
        <v>44648</v>
      </c>
      <c r="H15" s="295">
        <v>12900</v>
      </c>
      <c r="I15" s="296" t="s">
        <v>713</v>
      </c>
    </row>
    <row r="16" spans="1:10">
      <c r="A16" s="282" t="s">
        <v>669</v>
      </c>
      <c r="B16" s="280" t="s">
        <v>403</v>
      </c>
      <c r="C16" s="310">
        <v>18554757000192</v>
      </c>
      <c r="D16" s="286" t="s">
        <v>714</v>
      </c>
      <c r="E16" s="287" t="s">
        <v>715</v>
      </c>
      <c r="F16" s="304" t="s">
        <v>716</v>
      </c>
      <c r="G16" s="289">
        <v>44648</v>
      </c>
      <c r="H16" s="295">
        <v>0</v>
      </c>
      <c r="I16" s="306" t="s">
        <v>717</v>
      </c>
      <c r="J16" s="291"/>
    </row>
    <row r="17" spans="1:10">
      <c r="A17" s="282" t="s">
        <v>402</v>
      </c>
      <c r="B17" s="280" t="s">
        <v>403</v>
      </c>
      <c r="C17" s="310">
        <v>18554757000192</v>
      </c>
      <c r="D17" s="286" t="s">
        <v>714</v>
      </c>
      <c r="E17" s="287" t="s">
        <v>715</v>
      </c>
      <c r="F17" s="304" t="s">
        <v>683</v>
      </c>
      <c r="G17" s="289">
        <v>45014</v>
      </c>
      <c r="H17" s="295">
        <v>0</v>
      </c>
      <c r="I17" s="306" t="s">
        <v>718</v>
      </c>
      <c r="J17" s="291"/>
    </row>
    <row r="18" spans="1:10">
      <c r="A18" s="282" t="s">
        <v>669</v>
      </c>
      <c r="B18" s="280" t="s">
        <v>403</v>
      </c>
      <c r="C18" s="281" t="s">
        <v>639</v>
      </c>
      <c r="D18" s="309" t="s">
        <v>719</v>
      </c>
      <c r="E18" s="287" t="s">
        <v>720</v>
      </c>
      <c r="F18" s="304" t="s">
        <v>721</v>
      </c>
      <c r="G18" s="289">
        <v>44648</v>
      </c>
      <c r="H18" s="295">
        <v>6200</v>
      </c>
      <c r="I18" s="306" t="s">
        <v>722</v>
      </c>
      <c r="J18" s="291"/>
    </row>
    <row r="19" spans="1:10">
      <c r="A19" s="282" t="s">
        <v>669</v>
      </c>
      <c r="B19" s="280" t="s">
        <v>403</v>
      </c>
      <c r="C19" s="281" t="s">
        <v>639</v>
      </c>
      <c r="D19" s="309" t="s">
        <v>719</v>
      </c>
      <c r="E19" s="287" t="s">
        <v>723</v>
      </c>
      <c r="F19" s="304" t="s">
        <v>724</v>
      </c>
      <c r="G19" s="289">
        <v>44648</v>
      </c>
      <c r="H19" s="295">
        <v>1400</v>
      </c>
      <c r="I19" s="306" t="s">
        <v>725</v>
      </c>
      <c r="J19" s="291"/>
    </row>
    <row r="20" spans="1:10">
      <c r="A20" s="282" t="s">
        <v>669</v>
      </c>
      <c r="B20" s="280" t="s">
        <v>403</v>
      </c>
      <c r="C20" s="282" t="s">
        <v>643</v>
      </c>
      <c r="D20" s="286" t="s">
        <v>644</v>
      </c>
      <c r="E20" s="287" t="s">
        <v>726</v>
      </c>
      <c r="F20" s="304" t="s">
        <v>727</v>
      </c>
      <c r="G20" s="289">
        <v>44648</v>
      </c>
      <c r="H20" s="295">
        <v>3500</v>
      </c>
      <c r="I20" s="306" t="s">
        <v>728</v>
      </c>
      <c r="J20" s="291"/>
    </row>
    <row r="21" spans="1:10">
      <c r="A21" s="282" t="s">
        <v>669</v>
      </c>
      <c r="B21" s="280" t="s">
        <v>403</v>
      </c>
      <c r="C21" s="282" t="s">
        <v>628</v>
      </c>
      <c r="D21" s="286" t="s">
        <v>729</v>
      </c>
      <c r="E21" s="287" t="s">
        <v>730</v>
      </c>
      <c r="F21" s="304" t="s">
        <v>700</v>
      </c>
      <c r="G21" s="289">
        <v>44648</v>
      </c>
      <c r="H21" s="295">
        <v>300</v>
      </c>
      <c r="I21" s="306" t="s">
        <v>731</v>
      </c>
      <c r="J21" s="291"/>
    </row>
    <row r="22" spans="1:10" s="308" customFormat="1">
      <c r="A22" s="282" t="s">
        <v>402</v>
      </c>
      <c r="B22" s="280" t="s">
        <v>403</v>
      </c>
      <c r="C22" s="282" t="s">
        <v>628</v>
      </c>
      <c r="D22" s="286" t="s">
        <v>729</v>
      </c>
      <c r="E22" s="287" t="s">
        <v>730</v>
      </c>
      <c r="F22" s="294">
        <v>44649</v>
      </c>
      <c r="G22" s="289">
        <v>45014</v>
      </c>
      <c r="H22" s="295">
        <v>300</v>
      </c>
      <c r="I22" s="296" t="s">
        <v>732</v>
      </c>
    </row>
    <row r="23" spans="1:10">
      <c r="A23" s="282" t="s">
        <v>669</v>
      </c>
      <c r="B23" s="280" t="s">
        <v>403</v>
      </c>
      <c r="C23" s="282" t="s">
        <v>733</v>
      </c>
      <c r="D23" s="311" t="s">
        <v>734</v>
      </c>
      <c r="E23" s="287" t="s">
        <v>735</v>
      </c>
      <c r="F23" s="304" t="s">
        <v>736</v>
      </c>
      <c r="G23" s="289">
        <v>44648</v>
      </c>
      <c r="H23" s="295">
        <v>7000</v>
      </c>
      <c r="I23" s="306" t="s">
        <v>737</v>
      </c>
      <c r="J23" s="291"/>
    </row>
    <row r="24" spans="1:10">
      <c r="A24" s="282" t="s">
        <v>669</v>
      </c>
      <c r="B24" s="280" t="s">
        <v>403</v>
      </c>
      <c r="C24" s="303" t="s">
        <v>738</v>
      </c>
      <c r="D24" s="286" t="s">
        <v>739</v>
      </c>
      <c r="E24" s="287" t="s">
        <v>740</v>
      </c>
      <c r="F24" s="304" t="s">
        <v>741</v>
      </c>
      <c r="G24" s="289">
        <v>44648</v>
      </c>
      <c r="H24" s="295">
        <v>0</v>
      </c>
      <c r="I24" s="296" t="s">
        <v>742</v>
      </c>
    </row>
    <row r="25" spans="1:10">
      <c r="A25" s="282" t="s">
        <v>669</v>
      </c>
      <c r="B25" s="280" t="s">
        <v>403</v>
      </c>
      <c r="C25" s="282" t="s">
        <v>743</v>
      </c>
      <c r="D25" s="286" t="s">
        <v>744</v>
      </c>
      <c r="E25" s="299" t="s">
        <v>745</v>
      </c>
      <c r="F25" s="294">
        <v>44630</v>
      </c>
      <c r="G25" s="289">
        <v>44648</v>
      </c>
      <c r="H25" s="295">
        <v>2650</v>
      </c>
      <c r="I25" s="306" t="s">
        <v>746</v>
      </c>
    </row>
    <row r="26" spans="1:10">
      <c r="A26" s="282" t="s">
        <v>669</v>
      </c>
      <c r="B26" s="280" t="s">
        <v>403</v>
      </c>
      <c r="C26" s="282" t="s">
        <v>747</v>
      </c>
      <c r="D26" s="286" t="s">
        <v>748</v>
      </c>
      <c r="E26" s="299" t="s">
        <v>749</v>
      </c>
      <c r="F26" s="294">
        <v>44620</v>
      </c>
      <c r="G26" s="289">
        <v>44648</v>
      </c>
      <c r="H26" s="295">
        <v>3651.35</v>
      </c>
      <c r="I26" s="306" t="s">
        <v>750</v>
      </c>
      <c r="J26" s="291"/>
    </row>
    <row r="27" spans="1:10">
      <c r="A27" s="282" t="s">
        <v>669</v>
      </c>
      <c r="B27" s="280" t="s">
        <v>403</v>
      </c>
      <c r="C27" s="312" t="s">
        <v>751</v>
      </c>
      <c r="D27" s="286" t="s">
        <v>752</v>
      </c>
      <c r="E27" s="287" t="s">
        <v>753</v>
      </c>
      <c r="F27" s="304" t="s">
        <v>754</v>
      </c>
      <c r="G27" s="289">
        <v>44648</v>
      </c>
      <c r="H27" s="295" t="s">
        <v>755</v>
      </c>
      <c r="I27" s="306" t="s">
        <v>756</v>
      </c>
      <c r="J27" s="291"/>
    </row>
    <row r="28" spans="1:10">
      <c r="A28" s="282" t="s">
        <v>669</v>
      </c>
      <c r="B28" s="280" t="s">
        <v>403</v>
      </c>
      <c r="C28" s="312" t="s">
        <v>622</v>
      </c>
      <c r="D28" s="286" t="s">
        <v>757</v>
      </c>
      <c r="E28" s="287" t="s">
        <v>758</v>
      </c>
      <c r="F28" s="304" t="s">
        <v>754</v>
      </c>
      <c r="G28" s="289"/>
      <c r="H28" s="295">
        <v>14547.17</v>
      </c>
      <c r="I28" s="306" t="s">
        <v>759</v>
      </c>
      <c r="J28" s="291"/>
    </row>
    <row r="29" spans="1:10">
      <c r="A29" s="282" t="s">
        <v>669</v>
      </c>
      <c r="B29" s="280" t="s">
        <v>403</v>
      </c>
      <c r="C29" s="310">
        <v>12882148000186</v>
      </c>
      <c r="D29" s="286" t="s">
        <v>760</v>
      </c>
      <c r="E29" s="287" t="s">
        <v>705</v>
      </c>
      <c r="F29" s="294">
        <v>44652</v>
      </c>
      <c r="G29" s="289">
        <v>45017</v>
      </c>
      <c r="H29" s="295" t="s">
        <v>761</v>
      </c>
      <c r="I29" s="296" t="s">
        <v>762</v>
      </c>
    </row>
    <row r="30" spans="1:10">
      <c r="A30" s="282" t="s">
        <v>669</v>
      </c>
      <c r="B30" s="280" t="s">
        <v>403</v>
      </c>
      <c r="C30" s="310">
        <v>36405607000107</v>
      </c>
      <c r="D30" s="286" t="s">
        <v>763</v>
      </c>
      <c r="E30" s="299" t="s">
        <v>764</v>
      </c>
      <c r="F30" s="294">
        <v>44649</v>
      </c>
      <c r="G30" s="289">
        <v>45014</v>
      </c>
      <c r="H30" s="295" t="s">
        <v>755</v>
      </c>
      <c r="I30" s="296" t="s">
        <v>765</v>
      </c>
    </row>
    <row r="31" spans="1:10">
      <c r="A31" s="282" t="s">
        <v>669</v>
      </c>
      <c r="B31" s="280" t="s">
        <v>403</v>
      </c>
      <c r="C31" s="303" t="s">
        <v>766</v>
      </c>
      <c r="D31" s="313" t="s">
        <v>767</v>
      </c>
      <c r="E31" s="299" t="s">
        <v>768</v>
      </c>
      <c r="F31" s="294">
        <v>44649</v>
      </c>
      <c r="G31" s="289">
        <v>45014</v>
      </c>
      <c r="H31" s="295" t="s">
        <v>769</v>
      </c>
      <c r="I31" s="296" t="s">
        <v>770</v>
      </c>
      <c r="J31" s="291"/>
    </row>
    <row r="32" spans="1:10">
      <c r="A32" s="282" t="s">
        <v>669</v>
      </c>
      <c r="B32" s="280" t="s">
        <v>403</v>
      </c>
      <c r="C32" s="310">
        <v>31675417000188</v>
      </c>
      <c r="D32" s="313" t="s">
        <v>771</v>
      </c>
      <c r="E32" s="299" t="s">
        <v>688</v>
      </c>
      <c r="F32" s="294">
        <v>44649</v>
      </c>
      <c r="G32" s="289">
        <v>45014</v>
      </c>
      <c r="H32" s="295" t="s">
        <v>772</v>
      </c>
      <c r="I32" s="296" t="s">
        <v>773</v>
      </c>
    </row>
    <row r="33" spans="1:10">
      <c r="A33" s="282" t="s">
        <v>669</v>
      </c>
      <c r="B33" s="280" t="s">
        <v>403</v>
      </c>
      <c r="C33" s="282" t="s">
        <v>628</v>
      </c>
      <c r="D33" s="286" t="s">
        <v>729</v>
      </c>
      <c r="E33" s="287" t="s">
        <v>730</v>
      </c>
      <c r="F33" s="294">
        <v>44649</v>
      </c>
      <c r="G33" s="289">
        <v>45014</v>
      </c>
      <c r="H33" s="295" t="s">
        <v>774</v>
      </c>
      <c r="I33" s="296" t="s">
        <v>731</v>
      </c>
    </row>
    <row r="34" spans="1:10">
      <c r="A34" s="282" t="s">
        <v>669</v>
      </c>
      <c r="B34" s="280" t="s">
        <v>403</v>
      </c>
      <c r="C34" s="310">
        <v>24380578002041</v>
      </c>
      <c r="D34" s="313" t="s">
        <v>775</v>
      </c>
      <c r="E34" s="299" t="s">
        <v>776</v>
      </c>
      <c r="F34" s="294">
        <v>44649</v>
      </c>
      <c r="G34" s="289">
        <v>45014</v>
      </c>
      <c r="H34" s="295">
        <v>0</v>
      </c>
      <c r="I34" s="314" t="s">
        <v>777</v>
      </c>
    </row>
    <row r="35" spans="1:10">
      <c r="A35" s="282" t="s">
        <v>669</v>
      </c>
      <c r="B35" s="280" t="s">
        <v>403</v>
      </c>
      <c r="C35" s="303" t="s">
        <v>778</v>
      </c>
      <c r="D35" s="286" t="s">
        <v>779</v>
      </c>
      <c r="E35" s="299" t="s">
        <v>780</v>
      </c>
      <c r="F35" s="294">
        <v>44603</v>
      </c>
      <c r="G35" s="315"/>
      <c r="H35" s="295">
        <v>1900.31</v>
      </c>
      <c r="I35" s="296" t="s">
        <v>781</v>
      </c>
      <c r="J35" s="291"/>
    </row>
    <row r="36" spans="1:10">
      <c r="A36" s="282" t="s">
        <v>669</v>
      </c>
      <c r="B36" s="280" t="s">
        <v>403</v>
      </c>
      <c r="C36" s="303" t="s">
        <v>633</v>
      </c>
      <c r="D36" s="286" t="s">
        <v>782</v>
      </c>
      <c r="E36" s="299" t="s">
        <v>783</v>
      </c>
      <c r="F36" s="294">
        <v>44588</v>
      </c>
      <c r="G36" s="289">
        <v>44648</v>
      </c>
      <c r="H36" s="295">
        <v>0</v>
      </c>
      <c r="I36" s="296" t="s">
        <v>784</v>
      </c>
      <c r="J36" s="291"/>
    </row>
    <row r="37" spans="1:10">
      <c r="A37" s="282" t="s">
        <v>669</v>
      </c>
      <c r="B37" s="280" t="s">
        <v>403</v>
      </c>
      <c r="C37" s="303" t="s">
        <v>785</v>
      </c>
      <c r="D37" s="316" t="s">
        <v>786</v>
      </c>
      <c r="E37" s="299" t="s">
        <v>787</v>
      </c>
      <c r="F37" s="294">
        <v>44588</v>
      </c>
      <c r="G37" s="289">
        <v>44952</v>
      </c>
      <c r="H37" s="295">
        <v>0</v>
      </c>
      <c r="I37" s="314" t="s">
        <v>788</v>
      </c>
    </row>
    <row r="38" spans="1:10">
      <c r="A38" s="282" t="s">
        <v>402</v>
      </c>
      <c r="B38" s="315" t="s">
        <v>403</v>
      </c>
      <c r="C38" s="317" t="s">
        <v>789</v>
      </c>
      <c r="D38" s="313" t="s">
        <v>790</v>
      </c>
      <c r="E38" s="318" t="s">
        <v>791</v>
      </c>
      <c r="F38" s="294">
        <v>44685</v>
      </c>
      <c r="G38" s="289">
        <v>45234</v>
      </c>
      <c r="H38" s="295">
        <v>1647.5</v>
      </c>
      <c r="I38" s="296" t="s">
        <v>792</v>
      </c>
    </row>
    <row r="39" spans="1:10">
      <c r="A39" s="282" t="s">
        <v>402</v>
      </c>
      <c r="B39" s="315" t="s">
        <v>403</v>
      </c>
      <c r="C39" s="303" t="s">
        <v>643</v>
      </c>
      <c r="D39" s="313" t="s">
        <v>793</v>
      </c>
      <c r="E39" s="318" t="s">
        <v>794</v>
      </c>
      <c r="F39" s="294">
        <v>44687</v>
      </c>
      <c r="G39" s="289">
        <v>45052</v>
      </c>
      <c r="H39" s="295">
        <v>2950</v>
      </c>
      <c r="I39" s="296" t="s">
        <v>728</v>
      </c>
      <c r="J39" s="291"/>
    </row>
    <row r="40" spans="1:10">
      <c r="A40" s="282" t="s">
        <v>402</v>
      </c>
      <c r="B40" s="315" t="s">
        <v>795</v>
      </c>
      <c r="C40" s="319" t="s">
        <v>796</v>
      </c>
      <c r="D40" s="313" t="s">
        <v>797</v>
      </c>
      <c r="E40" s="299" t="s">
        <v>798</v>
      </c>
      <c r="F40" s="244">
        <v>44690</v>
      </c>
      <c r="G40" s="244">
        <v>45055</v>
      </c>
      <c r="H40" s="295">
        <v>10524.17</v>
      </c>
      <c r="I40" s="314" t="s">
        <v>799</v>
      </c>
    </row>
    <row r="41" spans="1:10">
      <c r="A41" s="282" t="s">
        <v>669</v>
      </c>
      <c r="B41" s="315" t="s">
        <v>403</v>
      </c>
      <c r="C41" s="242">
        <v>21374060000144</v>
      </c>
      <c r="D41" s="286" t="s">
        <v>707</v>
      </c>
      <c r="E41" s="287" t="s">
        <v>708</v>
      </c>
      <c r="F41" s="294">
        <v>44597</v>
      </c>
      <c r="G41" s="289">
        <v>44962</v>
      </c>
      <c r="H41" s="295">
        <v>2200</v>
      </c>
      <c r="I41" s="296" t="s">
        <v>800</v>
      </c>
      <c r="J41" s="291"/>
    </row>
    <row r="42" spans="1:10">
      <c r="A42" s="282" t="s">
        <v>402</v>
      </c>
      <c r="B42" s="315" t="s">
        <v>403</v>
      </c>
      <c r="C42" s="310">
        <v>41476791000108</v>
      </c>
      <c r="D42" s="313" t="s">
        <v>801</v>
      </c>
      <c r="E42" s="299" t="s">
        <v>802</v>
      </c>
      <c r="F42" s="289">
        <v>44671</v>
      </c>
      <c r="G42" s="289">
        <v>44743</v>
      </c>
      <c r="H42" s="295">
        <v>0</v>
      </c>
      <c r="I42" s="314" t="s">
        <v>803</v>
      </c>
      <c r="J42" s="291"/>
    </row>
    <row r="43" spans="1:10">
      <c r="A43" s="282" t="s">
        <v>402</v>
      </c>
      <c r="B43" s="292" t="s">
        <v>403</v>
      </c>
      <c r="C43" s="310">
        <v>32464716000136</v>
      </c>
      <c r="D43" s="313" t="s">
        <v>804</v>
      </c>
      <c r="E43" s="318" t="s">
        <v>745</v>
      </c>
      <c r="F43" s="294">
        <v>44649</v>
      </c>
      <c r="G43" s="289">
        <v>45014</v>
      </c>
      <c r="H43" s="320" t="s">
        <v>805</v>
      </c>
      <c r="I43" s="296" t="s">
        <v>806</v>
      </c>
    </row>
    <row r="44" spans="1:10">
      <c r="A44" s="282" t="s">
        <v>402</v>
      </c>
      <c r="B44" s="315" t="s">
        <v>403</v>
      </c>
      <c r="C44" s="293" t="s">
        <v>624</v>
      </c>
      <c r="D44" s="286" t="s">
        <v>807</v>
      </c>
      <c r="E44" s="318" t="s">
        <v>808</v>
      </c>
      <c r="F44" s="294">
        <v>44720</v>
      </c>
      <c r="G44" s="289">
        <v>45085</v>
      </c>
      <c r="H44" s="295">
        <v>900</v>
      </c>
      <c r="I44" s="296" t="s">
        <v>809</v>
      </c>
    </row>
    <row r="45" spans="1:10">
      <c r="A45" s="282" t="s">
        <v>402</v>
      </c>
      <c r="B45" s="315" t="s">
        <v>403</v>
      </c>
      <c r="C45" s="310">
        <v>31698424000103</v>
      </c>
      <c r="D45" s="286" t="s">
        <v>810</v>
      </c>
      <c r="E45" s="299" t="s">
        <v>811</v>
      </c>
      <c r="F45" s="294">
        <v>44593</v>
      </c>
      <c r="G45" s="315"/>
      <c r="H45" s="295">
        <v>10000</v>
      </c>
      <c r="I45" s="296" t="s">
        <v>812</v>
      </c>
    </row>
    <row r="46" spans="1:10">
      <c r="A46" s="282" t="s">
        <v>402</v>
      </c>
      <c r="B46" s="315" t="s">
        <v>403</v>
      </c>
      <c r="C46" s="310">
        <v>42291379000186</v>
      </c>
      <c r="D46" s="286" t="s">
        <v>813</v>
      </c>
      <c r="E46" s="299" t="s">
        <v>814</v>
      </c>
      <c r="F46" s="294">
        <v>44593</v>
      </c>
      <c r="G46" s="289">
        <v>44958</v>
      </c>
      <c r="H46" s="295">
        <v>18000</v>
      </c>
      <c r="I46" s="296" t="s">
        <v>815</v>
      </c>
    </row>
    <row r="47" spans="1:10">
      <c r="A47" s="282" t="s">
        <v>402</v>
      </c>
      <c r="B47" s="315" t="s">
        <v>403</v>
      </c>
      <c r="C47" s="310">
        <v>14902509000134</v>
      </c>
      <c r="D47" s="286" t="s">
        <v>816</v>
      </c>
      <c r="E47" s="299" t="s">
        <v>817</v>
      </c>
      <c r="F47" s="294">
        <v>44593</v>
      </c>
      <c r="G47" s="289">
        <v>44958</v>
      </c>
      <c r="H47" s="295">
        <v>20000</v>
      </c>
      <c r="I47" s="296" t="s">
        <v>818</v>
      </c>
    </row>
    <row r="48" spans="1:10">
      <c r="A48" s="282" t="s">
        <v>402</v>
      </c>
      <c r="B48" s="315" t="s">
        <v>403</v>
      </c>
      <c r="C48" s="310">
        <v>38032668000193</v>
      </c>
      <c r="D48" s="286" t="s">
        <v>819</v>
      </c>
      <c r="E48" s="299" t="s">
        <v>820</v>
      </c>
      <c r="F48" s="294">
        <v>44594</v>
      </c>
      <c r="G48" s="289">
        <v>44928</v>
      </c>
      <c r="H48" s="295">
        <v>10000</v>
      </c>
      <c r="I48" s="306" t="s">
        <v>821</v>
      </c>
    </row>
    <row r="49" spans="1:39">
      <c r="A49" s="282" t="s">
        <v>402</v>
      </c>
      <c r="B49" s="315" t="s">
        <v>403</v>
      </c>
      <c r="C49" s="310">
        <v>43017653000196</v>
      </c>
      <c r="D49" s="286" t="s">
        <v>822</v>
      </c>
      <c r="E49" s="299" t="s">
        <v>823</v>
      </c>
      <c r="F49" s="294">
        <v>44593</v>
      </c>
      <c r="G49" s="289">
        <v>44593</v>
      </c>
      <c r="H49" s="295">
        <v>10000</v>
      </c>
      <c r="I49" s="296" t="s">
        <v>824</v>
      </c>
    </row>
    <row r="50" spans="1:39">
      <c r="A50" s="282" t="s">
        <v>402</v>
      </c>
      <c r="B50" s="321" t="s">
        <v>403</v>
      </c>
      <c r="C50" s="322">
        <v>22296569000189</v>
      </c>
      <c r="D50" s="286" t="s">
        <v>825</v>
      </c>
      <c r="E50" s="299" t="s">
        <v>826</v>
      </c>
      <c r="F50" s="323">
        <v>44682</v>
      </c>
      <c r="G50" s="324">
        <v>44866</v>
      </c>
      <c r="H50" s="295">
        <v>10000</v>
      </c>
      <c r="I50" s="300" t="s">
        <v>827</v>
      </c>
    </row>
    <row r="51" spans="1:39">
      <c r="A51" s="282" t="s">
        <v>402</v>
      </c>
      <c r="B51" s="315" t="s">
        <v>403</v>
      </c>
      <c r="C51" s="310">
        <v>21216574000171</v>
      </c>
      <c r="D51" s="286" t="s">
        <v>828</v>
      </c>
      <c r="E51" s="299" t="s">
        <v>829</v>
      </c>
      <c r="F51" s="294">
        <v>44593</v>
      </c>
      <c r="G51" s="315"/>
      <c r="H51" s="295">
        <v>5000</v>
      </c>
      <c r="I51" s="296" t="s">
        <v>830</v>
      </c>
    </row>
    <row r="52" spans="1:39">
      <c r="A52" s="282" t="s">
        <v>402</v>
      </c>
      <c r="B52" s="315" t="s">
        <v>403</v>
      </c>
      <c r="C52" s="293" t="s">
        <v>831</v>
      </c>
      <c r="D52" s="313" t="s">
        <v>832</v>
      </c>
      <c r="E52" s="318" t="s">
        <v>833</v>
      </c>
      <c r="F52" s="325" t="s">
        <v>834</v>
      </c>
      <c r="G52" s="289">
        <v>44835</v>
      </c>
      <c r="H52" s="295">
        <v>5000</v>
      </c>
      <c r="I52" s="326" t="s">
        <v>835</v>
      </c>
    </row>
    <row r="53" spans="1:39">
      <c r="A53" s="282" t="s">
        <v>402</v>
      </c>
      <c r="B53" s="315" t="s">
        <v>403</v>
      </c>
      <c r="C53" s="303" t="s">
        <v>642</v>
      </c>
      <c r="D53" s="327" t="s">
        <v>836</v>
      </c>
      <c r="E53" s="328" t="s">
        <v>837</v>
      </c>
      <c r="F53" s="325" t="s">
        <v>838</v>
      </c>
      <c r="G53" s="289">
        <v>44894</v>
      </c>
      <c r="H53" s="295">
        <v>1384</v>
      </c>
      <c r="I53" s="329" t="s">
        <v>839</v>
      </c>
    </row>
    <row r="54" spans="1:39">
      <c r="A54" s="282" t="s">
        <v>402</v>
      </c>
      <c r="B54" s="315" t="s">
        <v>403</v>
      </c>
      <c r="C54" s="293" t="s">
        <v>619</v>
      </c>
      <c r="D54" s="313" t="s">
        <v>620</v>
      </c>
      <c r="E54" s="330" t="s">
        <v>840</v>
      </c>
      <c r="F54" s="244">
        <v>44886</v>
      </c>
      <c r="G54" s="289">
        <v>45251</v>
      </c>
      <c r="H54" s="295">
        <v>32580</v>
      </c>
      <c r="I54" s="329" t="s">
        <v>841</v>
      </c>
    </row>
    <row r="55" spans="1:39">
      <c r="A55" s="282" t="s">
        <v>402</v>
      </c>
      <c r="B55" s="315" t="s">
        <v>403</v>
      </c>
      <c r="C55" s="331" t="s">
        <v>842</v>
      </c>
      <c r="D55" s="332" t="s">
        <v>843</v>
      </c>
      <c r="E55" s="287" t="s">
        <v>844</v>
      </c>
      <c r="F55" s="331" t="s">
        <v>845</v>
      </c>
      <c r="G55" s="331" t="s">
        <v>846</v>
      </c>
      <c r="H55" s="295">
        <v>10000</v>
      </c>
      <c r="I55" s="610" t="s">
        <v>847</v>
      </c>
    </row>
    <row r="56" spans="1:39">
      <c r="A56" s="282" t="s">
        <v>402</v>
      </c>
      <c r="B56" s="315" t="s">
        <v>403</v>
      </c>
      <c r="C56" s="310">
        <v>82901000000127</v>
      </c>
      <c r="D56" s="313" t="s">
        <v>848</v>
      </c>
      <c r="E56" s="328" t="s">
        <v>849</v>
      </c>
      <c r="F56" s="325" t="s">
        <v>850</v>
      </c>
      <c r="G56" s="303" t="s">
        <v>851</v>
      </c>
      <c r="H56" s="295">
        <v>807.9</v>
      </c>
      <c r="I56" s="326" t="s">
        <v>852</v>
      </c>
    </row>
    <row r="57" spans="1:39">
      <c r="A57" s="282" t="s">
        <v>402</v>
      </c>
      <c r="B57" s="315" t="s">
        <v>403</v>
      </c>
      <c r="C57" s="333" t="s">
        <v>751</v>
      </c>
      <c r="D57" s="334" t="s">
        <v>752</v>
      </c>
      <c r="E57" s="299" t="s">
        <v>853</v>
      </c>
      <c r="F57" s="323">
        <v>45014</v>
      </c>
      <c r="G57" s="324">
        <v>45380</v>
      </c>
      <c r="H57" s="295">
        <v>528</v>
      </c>
      <c r="I57" s="300" t="s">
        <v>854</v>
      </c>
    </row>
    <row r="58" spans="1:39">
      <c r="A58" s="282" t="s">
        <v>402</v>
      </c>
      <c r="B58" s="315" t="s">
        <v>403</v>
      </c>
      <c r="C58" s="303" t="s">
        <v>642</v>
      </c>
      <c r="D58" s="327" t="s">
        <v>836</v>
      </c>
      <c r="E58" s="299" t="s">
        <v>837</v>
      </c>
      <c r="F58" s="303" t="s">
        <v>855</v>
      </c>
      <c r="G58" s="303" t="s">
        <v>856</v>
      </c>
      <c r="H58" s="295">
        <v>0</v>
      </c>
      <c r="I58" s="296" t="s">
        <v>857</v>
      </c>
    </row>
    <row r="59" spans="1:39" s="335" customFormat="1">
      <c r="A59" s="282" t="s">
        <v>402</v>
      </c>
      <c r="B59" s="315" t="s">
        <v>403</v>
      </c>
      <c r="C59" s="303" t="s">
        <v>624</v>
      </c>
      <c r="D59" s="327" t="s">
        <v>858</v>
      </c>
      <c r="E59" s="299" t="s">
        <v>859</v>
      </c>
      <c r="F59" s="303" t="s">
        <v>860</v>
      </c>
      <c r="G59" s="303"/>
      <c r="H59" s="295">
        <v>900</v>
      </c>
      <c r="I59" s="296" t="s">
        <v>861</v>
      </c>
      <c r="J59" s="239"/>
      <c r="K59" s="239"/>
      <c r="L59" s="239"/>
      <c r="M59" s="239"/>
      <c r="N59" s="239"/>
      <c r="O59" s="239"/>
      <c r="P59" s="239"/>
      <c r="Q59" s="239"/>
      <c r="R59" s="239"/>
      <c r="S59" s="239"/>
      <c r="T59" s="239"/>
      <c r="U59" s="239"/>
      <c r="V59" s="239"/>
      <c r="W59" s="239"/>
      <c r="X59" s="239"/>
      <c r="Y59" s="239"/>
      <c r="Z59" s="239"/>
      <c r="AA59" s="239"/>
      <c r="AB59" s="239"/>
      <c r="AC59" s="239"/>
      <c r="AD59" s="239"/>
      <c r="AE59" s="239"/>
      <c r="AF59" s="239"/>
      <c r="AG59" s="239"/>
      <c r="AH59" s="239"/>
      <c r="AI59" s="239"/>
      <c r="AJ59" s="239"/>
      <c r="AK59" s="239"/>
      <c r="AL59" s="239"/>
      <c r="AM59" s="239"/>
    </row>
    <row r="60" spans="1:39" s="239" customFormat="1">
      <c r="A60" s="282" t="s">
        <v>402</v>
      </c>
      <c r="B60" s="315" t="s">
        <v>403</v>
      </c>
      <c r="C60" s="303" t="s">
        <v>634</v>
      </c>
      <c r="D60" s="327" t="s">
        <v>862</v>
      </c>
      <c r="E60" s="299" t="s">
        <v>863</v>
      </c>
      <c r="F60" s="303" t="s">
        <v>864</v>
      </c>
      <c r="G60" s="303"/>
      <c r="H60" s="295">
        <v>1020</v>
      </c>
      <c r="I60" s="296" t="s">
        <v>865</v>
      </c>
    </row>
    <row r="61" spans="1:39" s="239" customFormat="1">
      <c r="A61" s="282" t="s">
        <v>402</v>
      </c>
      <c r="B61" s="315" t="s">
        <v>403</v>
      </c>
      <c r="C61" s="303" t="s">
        <v>623</v>
      </c>
      <c r="D61" s="327" t="s">
        <v>866</v>
      </c>
      <c r="E61" s="299" t="s">
        <v>867</v>
      </c>
      <c r="F61" s="303" t="s">
        <v>868</v>
      </c>
      <c r="G61" s="303" t="s">
        <v>869</v>
      </c>
      <c r="H61" s="295">
        <v>300</v>
      </c>
      <c r="I61" s="296" t="s">
        <v>870</v>
      </c>
    </row>
    <row r="62" spans="1:39" s="239" customFormat="1">
      <c r="A62" s="282" t="s">
        <v>402</v>
      </c>
      <c r="B62" s="315" t="s">
        <v>403</v>
      </c>
      <c r="C62" s="303" t="s">
        <v>621</v>
      </c>
      <c r="D62" s="327" t="s">
        <v>871</v>
      </c>
      <c r="E62" s="299" t="s">
        <v>872</v>
      </c>
      <c r="F62" s="303" t="s">
        <v>873</v>
      </c>
      <c r="G62" s="303" t="s">
        <v>874</v>
      </c>
      <c r="H62" s="295">
        <v>300300</v>
      </c>
      <c r="I62" s="296" t="s">
        <v>875</v>
      </c>
    </row>
    <row r="63" spans="1:39" s="239" customFormat="1">
      <c r="A63" s="282" t="s">
        <v>402</v>
      </c>
      <c r="B63" s="315" t="s">
        <v>403</v>
      </c>
      <c r="C63" s="303" t="s">
        <v>631</v>
      </c>
      <c r="D63" s="327" t="s">
        <v>876</v>
      </c>
      <c r="E63" s="299" t="s">
        <v>877</v>
      </c>
      <c r="F63" s="303" t="s">
        <v>878</v>
      </c>
      <c r="G63" s="303" t="s">
        <v>879</v>
      </c>
      <c r="H63" s="295">
        <v>4000</v>
      </c>
      <c r="I63" s="296" t="s">
        <v>880</v>
      </c>
    </row>
    <row r="64" spans="1:39" s="239" customFormat="1">
      <c r="A64" s="282" t="s">
        <v>402</v>
      </c>
      <c r="B64" s="315" t="s">
        <v>403</v>
      </c>
      <c r="C64" s="303" t="s">
        <v>881</v>
      </c>
      <c r="D64" s="327" t="s">
        <v>882</v>
      </c>
      <c r="E64" s="299" t="s">
        <v>883</v>
      </c>
      <c r="F64" s="303" t="s">
        <v>884</v>
      </c>
      <c r="G64" s="303"/>
      <c r="H64" s="295">
        <v>5500</v>
      </c>
      <c r="I64" s="296" t="s">
        <v>885</v>
      </c>
    </row>
    <row r="65" spans="1:9" s="239" customFormat="1">
      <c r="A65" s="282" t="s">
        <v>402</v>
      </c>
      <c r="B65" s="315" t="s">
        <v>403</v>
      </c>
      <c r="C65" s="303" t="s">
        <v>637</v>
      </c>
      <c r="D65" s="327" t="s">
        <v>886</v>
      </c>
      <c r="E65" s="299" t="s">
        <v>887</v>
      </c>
      <c r="F65" s="303" t="s">
        <v>888</v>
      </c>
      <c r="G65" s="303"/>
      <c r="H65" s="295">
        <v>18000</v>
      </c>
      <c r="I65" s="296" t="s">
        <v>889</v>
      </c>
    </row>
    <row r="66" spans="1:9" s="239" customFormat="1">
      <c r="A66" s="282" t="s">
        <v>402</v>
      </c>
      <c r="B66" s="315" t="s">
        <v>403</v>
      </c>
      <c r="C66" s="303" t="s">
        <v>647</v>
      </c>
      <c r="D66" s="327" t="s">
        <v>648</v>
      </c>
      <c r="E66" s="299" t="s">
        <v>890</v>
      </c>
      <c r="F66" s="303" t="s">
        <v>888</v>
      </c>
      <c r="G66" s="303"/>
      <c r="H66" s="295">
        <v>10000</v>
      </c>
      <c r="I66" s="296" t="s">
        <v>891</v>
      </c>
    </row>
    <row r="67" spans="1:9" s="239" customFormat="1">
      <c r="A67" s="282" t="s">
        <v>402</v>
      </c>
      <c r="B67" s="315" t="s">
        <v>403</v>
      </c>
      <c r="C67" s="303" t="s">
        <v>1123</v>
      </c>
      <c r="D67" s="327" t="s">
        <v>892</v>
      </c>
      <c r="E67" s="299" t="s">
        <v>893</v>
      </c>
      <c r="F67" s="303" t="s">
        <v>888</v>
      </c>
      <c r="G67" s="303"/>
      <c r="H67" s="295">
        <v>18000</v>
      </c>
      <c r="I67" s="296" t="s">
        <v>894</v>
      </c>
    </row>
    <row r="68" spans="1:9" s="239" customFormat="1">
      <c r="A68" s="282" t="s">
        <v>402</v>
      </c>
      <c r="B68" s="315" t="s">
        <v>403</v>
      </c>
      <c r="C68" s="303" t="s">
        <v>636</v>
      </c>
      <c r="D68" s="327" t="s">
        <v>895</v>
      </c>
      <c r="E68" s="299" t="s">
        <v>896</v>
      </c>
      <c r="F68" s="303" t="s">
        <v>888</v>
      </c>
      <c r="G68" s="303"/>
      <c r="H68" s="295">
        <v>5250</v>
      </c>
      <c r="I68" s="296" t="s">
        <v>897</v>
      </c>
    </row>
    <row r="69" spans="1:9" s="239" customFormat="1">
      <c r="A69" s="282" t="s">
        <v>402</v>
      </c>
      <c r="B69" s="315" t="s">
        <v>403</v>
      </c>
      <c r="C69" s="303" t="s">
        <v>636</v>
      </c>
      <c r="D69" s="327" t="s">
        <v>895</v>
      </c>
      <c r="E69" s="299" t="s">
        <v>898</v>
      </c>
      <c r="F69" s="303" t="s">
        <v>888</v>
      </c>
      <c r="G69" s="303"/>
      <c r="H69" s="295">
        <v>5000</v>
      </c>
      <c r="I69" s="296" t="s">
        <v>899</v>
      </c>
    </row>
    <row r="70" spans="1:9" s="239" customFormat="1">
      <c r="A70" s="282" t="s">
        <v>402</v>
      </c>
      <c r="B70" s="315" t="s">
        <v>403</v>
      </c>
      <c r="C70" s="303" t="s">
        <v>900</v>
      </c>
      <c r="D70" s="327" t="s">
        <v>901</v>
      </c>
      <c r="E70" s="299" t="s">
        <v>902</v>
      </c>
      <c r="F70" s="303" t="s">
        <v>903</v>
      </c>
      <c r="G70" s="303"/>
      <c r="H70" s="295">
        <v>10000</v>
      </c>
      <c r="I70" s="296" t="s">
        <v>904</v>
      </c>
    </row>
    <row r="71" spans="1:9" s="239" customFormat="1">
      <c r="A71" s="282" t="s">
        <v>402</v>
      </c>
      <c r="B71" s="315" t="s">
        <v>403</v>
      </c>
      <c r="C71" s="303" t="s">
        <v>641</v>
      </c>
      <c r="D71" s="327" t="s">
        <v>905</v>
      </c>
      <c r="E71" s="299" t="s">
        <v>906</v>
      </c>
      <c r="F71" s="303" t="s">
        <v>907</v>
      </c>
      <c r="G71" s="303" t="s">
        <v>908</v>
      </c>
      <c r="H71" s="295">
        <v>0</v>
      </c>
      <c r="I71" s="296" t="s">
        <v>909</v>
      </c>
    </row>
    <row r="72" spans="1:9" s="239" customFormat="1">
      <c r="A72" s="282" t="s">
        <v>402</v>
      </c>
      <c r="B72" s="315" t="s">
        <v>403</v>
      </c>
      <c r="C72" s="303" t="s">
        <v>1124</v>
      </c>
      <c r="D72" s="327" t="s">
        <v>910</v>
      </c>
      <c r="E72" s="299" t="s">
        <v>911</v>
      </c>
      <c r="F72" s="303" t="s">
        <v>912</v>
      </c>
      <c r="G72" s="303" t="s">
        <v>913</v>
      </c>
      <c r="H72" s="295">
        <v>240</v>
      </c>
      <c r="I72" s="296" t="s">
        <v>914</v>
      </c>
    </row>
    <row r="73" spans="1:9" s="239" customFormat="1">
      <c r="A73" s="282" t="s">
        <v>402</v>
      </c>
      <c r="B73" s="315" t="s">
        <v>403</v>
      </c>
      <c r="C73" s="303" t="s">
        <v>915</v>
      </c>
      <c r="D73" s="327" t="s">
        <v>916</v>
      </c>
      <c r="E73" s="299" t="s">
        <v>917</v>
      </c>
      <c r="F73" s="303" t="s">
        <v>918</v>
      </c>
      <c r="G73" s="303" t="s">
        <v>919</v>
      </c>
      <c r="H73" s="295">
        <v>9900</v>
      </c>
      <c r="I73" s="296" t="s">
        <v>920</v>
      </c>
    </row>
    <row r="74" spans="1:9" s="239" customFormat="1">
      <c r="A74" s="282" t="s">
        <v>402</v>
      </c>
      <c r="B74" s="315" t="s">
        <v>403</v>
      </c>
      <c r="C74" s="303" t="s">
        <v>627</v>
      </c>
      <c r="D74" s="327" t="s">
        <v>921</v>
      </c>
      <c r="E74" s="299" t="s">
        <v>922</v>
      </c>
      <c r="F74" s="303" t="s">
        <v>888</v>
      </c>
      <c r="G74" s="303"/>
      <c r="H74" s="295">
        <v>6000</v>
      </c>
      <c r="I74" s="296" t="s">
        <v>923</v>
      </c>
    </row>
    <row r="75" spans="1:9" s="239" customFormat="1">
      <c r="A75" s="282" t="s">
        <v>402</v>
      </c>
      <c r="B75" s="315" t="s">
        <v>403</v>
      </c>
      <c r="C75" s="303" t="s">
        <v>632</v>
      </c>
      <c r="D75" s="327" t="s">
        <v>924</v>
      </c>
      <c r="E75" s="299" t="s">
        <v>925</v>
      </c>
      <c r="F75" s="303" t="s">
        <v>926</v>
      </c>
      <c r="G75" s="303" t="s">
        <v>927</v>
      </c>
      <c r="H75" s="295">
        <v>14500</v>
      </c>
      <c r="I75" s="296" t="s">
        <v>928</v>
      </c>
    </row>
    <row r="76" spans="1:9" s="239" customFormat="1">
      <c r="A76" s="282" t="s">
        <v>402</v>
      </c>
      <c r="B76" s="315" t="s">
        <v>403</v>
      </c>
      <c r="C76" s="303" t="s">
        <v>649</v>
      </c>
      <c r="D76" s="327" t="s">
        <v>1081</v>
      </c>
      <c r="E76" s="336" t="s">
        <v>1082</v>
      </c>
      <c r="F76" s="303" t="s">
        <v>1083</v>
      </c>
      <c r="G76" s="303"/>
      <c r="H76" s="295">
        <v>371.28</v>
      </c>
      <c r="I76" s="296" t="s">
        <v>1084</v>
      </c>
    </row>
    <row r="77" spans="1:9" s="239" customFormat="1">
      <c r="A77" s="282" t="s">
        <v>402</v>
      </c>
      <c r="B77" s="315" t="s">
        <v>403</v>
      </c>
      <c r="C77" s="303" t="s">
        <v>1091</v>
      </c>
      <c r="D77" s="327" t="s">
        <v>1097</v>
      </c>
      <c r="E77" s="336" t="s">
        <v>1098</v>
      </c>
      <c r="F77" s="303" t="s">
        <v>1080</v>
      </c>
      <c r="G77" s="303" t="s">
        <v>1099</v>
      </c>
      <c r="H77" s="295">
        <v>387.2</v>
      </c>
      <c r="I77" s="296" t="s">
        <v>1100</v>
      </c>
    </row>
    <row r="78" spans="1:9" s="239" customFormat="1">
      <c r="A78" s="282" t="s">
        <v>402</v>
      </c>
      <c r="B78" s="315" t="s">
        <v>403</v>
      </c>
      <c r="C78" s="303" t="s">
        <v>1093</v>
      </c>
      <c r="D78" s="327" t="s">
        <v>1101</v>
      </c>
      <c r="E78" s="336" t="s">
        <v>1102</v>
      </c>
      <c r="F78" s="303" t="s">
        <v>1103</v>
      </c>
      <c r="G78" s="303"/>
      <c r="H78" s="295">
        <v>499</v>
      </c>
      <c r="I78" s="296" t="s">
        <v>1104</v>
      </c>
    </row>
    <row r="79" spans="1:9" s="239" customFormat="1">
      <c r="A79" s="282" t="s">
        <v>402</v>
      </c>
      <c r="B79" s="315" t="s">
        <v>403</v>
      </c>
      <c r="C79" s="303" t="s">
        <v>1105</v>
      </c>
      <c r="D79" s="327" t="s">
        <v>1092</v>
      </c>
      <c r="E79" s="336" t="s">
        <v>1106</v>
      </c>
      <c r="F79" s="303" t="s">
        <v>1107</v>
      </c>
      <c r="G79" s="303"/>
      <c r="H79" s="295">
        <v>10000</v>
      </c>
      <c r="I79" s="296" t="s">
        <v>1108</v>
      </c>
    </row>
    <row r="80" spans="1:9" s="239" customFormat="1">
      <c r="A80" s="282" t="s">
        <v>402</v>
      </c>
      <c r="B80" s="315" t="s">
        <v>403</v>
      </c>
      <c r="C80" s="303" t="s">
        <v>1096</v>
      </c>
      <c r="D80" s="327" t="s">
        <v>1109</v>
      </c>
      <c r="E80" s="336" t="s">
        <v>1110</v>
      </c>
      <c r="F80" s="303" t="s">
        <v>1079</v>
      </c>
      <c r="G80" s="303"/>
      <c r="H80" s="295">
        <v>2930</v>
      </c>
      <c r="I80" s="296" t="s">
        <v>1111</v>
      </c>
    </row>
    <row r="81" spans="1:9" s="239" customFormat="1">
      <c r="A81" s="282" t="s">
        <v>402</v>
      </c>
      <c r="B81" s="315" t="s">
        <v>403</v>
      </c>
      <c r="C81" s="303" t="s">
        <v>1112</v>
      </c>
      <c r="D81" s="327" t="s">
        <v>1113</v>
      </c>
      <c r="E81" s="336" t="s">
        <v>1114</v>
      </c>
      <c r="F81" s="303" t="s">
        <v>1115</v>
      </c>
      <c r="G81" s="303"/>
      <c r="H81" s="295">
        <v>18000</v>
      </c>
      <c r="I81" s="296" t="s">
        <v>1116</v>
      </c>
    </row>
    <row r="82" spans="1:9" s="239" customFormat="1">
      <c r="A82" s="282" t="s">
        <v>402</v>
      </c>
      <c r="B82" s="315" t="s">
        <v>403</v>
      </c>
      <c r="C82" s="303" t="s">
        <v>1094</v>
      </c>
      <c r="D82" s="327" t="s">
        <v>1095</v>
      </c>
      <c r="E82" s="336" t="s">
        <v>1117</v>
      </c>
      <c r="F82" s="303" t="s">
        <v>1079</v>
      </c>
      <c r="G82" s="303"/>
      <c r="H82" s="295">
        <v>4808</v>
      </c>
      <c r="I82" s="296" t="s">
        <v>1118</v>
      </c>
    </row>
    <row r="83" spans="1:9" s="239" customFormat="1">
      <c r="A83" s="282" t="s">
        <v>402</v>
      </c>
      <c r="B83" s="484" t="s">
        <v>403</v>
      </c>
      <c r="C83" s="485" t="s">
        <v>1140</v>
      </c>
      <c r="D83" s="486" t="s">
        <v>1141</v>
      </c>
      <c r="E83" s="487" t="s">
        <v>1142</v>
      </c>
      <c r="F83" s="485" t="s">
        <v>1156</v>
      </c>
      <c r="G83" s="485"/>
      <c r="H83" s="488">
        <v>0</v>
      </c>
      <c r="I83" s="611" t="s">
        <v>1143</v>
      </c>
    </row>
    <row r="84" spans="1:9" s="239" customFormat="1">
      <c r="B84" s="603" t="s">
        <v>403</v>
      </c>
      <c r="C84" s="604" t="s">
        <v>1094</v>
      </c>
      <c r="D84" s="605" t="s">
        <v>1625</v>
      </c>
      <c r="E84" s="606" t="s">
        <v>1639</v>
      </c>
      <c r="F84" s="607">
        <v>45607</v>
      </c>
      <c r="G84" s="608"/>
      <c r="H84" s="609">
        <v>500</v>
      </c>
      <c r="I84" s="612" t="s">
        <v>1640</v>
      </c>
    </row>
    <row r="85" spans="1:9" s="239" customFormat="1">
      <c r="B85" s="337"/>
      <c r="C85" s="338"/>
      <c r="E85" s="291"/>
      <c r="F85" s="339"/>
      <c r="H85" s="340"/>
    </row>
    <row r="86" spans="1:9" s="239" customFormat="1">
      <c r="B86" s="337"/>
      <c r="H86" s="340"/>
    </row>
    <row r="87" spans="1:9" s="239" customFormat="1">
      <c r="B87" s="337"/>
      <c r="H87" s="340"/>
    </row>
    <row r="88" spans="1:9" s="239" customFormat="1">
      <c r="B88" s="337"/>
      <c r="H88" s="340"/>
    </row>
    <row r="89" spans="1:9" s="239" customFormat="1">
      <c r="B89" s="337"/>
      <c r="H89" s="340"/>
    </row>
    <row r="90" spans="1:9" s="239" customFormat="1">
      <c r="B90" s="337"/>
      <c r="H90" s="340"/>
    </row>
    <row r="91" spans="1:9" s="239" customFormat="1">
      <c r="B91" s="337"/>
      <c r="H91" s="340"/>
    </row>
    <row r="92" spans="1:9" s="239" customFormat="1">
      <c r="B92" s="337"/>
      <c r="H92" s="340"/>
    </row>
    <row r="93" spans="1:9" s="239" customFormat="1">
      <c r="B93" s="337"/>
      <c r="H93" s="340"/>
    </row>
    <row r="94" spans="1:9" s="239" customFormat="1">
      <c r="B94" s="337"/>
      <c r="H94" s="340"/>
    </row>
    <row r="95" spans="1:9" s="239" customFormat="1">
      <c r="B95" s="337"/>
      <c r="H95" s="340"/>
    </row>
    <row r="96" spans="1:9" s="239" customFormat="1">
      <c r="B96" s="337"/>
      <c r="H96" s="340"/>
    </row>
    <row r="97" spans="2:8" s="239" customFormat="1">
      <c r="B97" s="337"/>
      <c r="H97" s="340"/>
    </row>
    <row r="98" spans="2:8" s="239" customFormat="1">
      <c r="B98" s="337"/>
      <c r="H98" s="340"/>
    </row>
    <row r="99" spans="2:8" s="239" customFormat="1">
      <c r="B99" s="337"/>
      <c r="H99" s="340"/>
    </row>
    <row r="100" spans="2:8" s="239" customFormat="1">
      <c r="B100" s="337"/>
      <c r="H100" s="340"/>
    </row>
    <row r="101" spans="2:8" s="239" customFormat="1">
      <c r="B101" s="337"/>
      <c r="H101" s="340"/>
    </row>
    <row r="102" spans="2:8" s="239" customFormat="1">
      <c r="B102" s="337"/>
      <c r="H102" s="340"/>
    </row>
    <row r="103" spans="2:8" s="239" customFormat="1">
      <c r="B103" s="337"/>
      <c r="H103" s="340"/>
    </row>
    <row r="104" spans="2:8" s="239" customFormat="1">
      <c r="B104" s="337"/>
      <c r="H104" s="340"/>
    </row>
    <row r="105" spans="2:8" s="239" customFormat="1">
      <c r="B105" s="337"/>
      <c r="H105" s="340"/>
    </row>
    <row r="106" spans="2:8" s="239" customFormat="1">
      <c r="B106" s="337"/>
      <c r="H106" s="340"/>
    </row>
    <row r="107" spans="2:8" s="239" customFormat="1">
      <c r="B107" s="337"/>
      <c r="H107" s="340"/>
    </row>
    <row r="108" spans="2:8" s="239" customFormat="1">
      <c r="B108" s="337"/>
      <c r="H108" s="340"/>
    </row>
    <row r="109" spans="2:8" s="239" customFormat="1">
      <c r="B109" s="337"/>
      <c r="H109" s="340"/>
    </row>
    <row r="110" spans="2:8" s="239" customFormat="1">
      <c r="B110" s="337"/>
      <c r="H110" s="340"/>
    </row>
    <row r="111" spans="2:8" s="239" customFormat="1">
      <c r="B111" s="337"/>
      <c r="H111" s="340"/>
    </row>
    <row r="112" spans="2:8" s="239" customFormat="1">
      <c r="B112" s="337"/>
      <c r="H112" s="340"/>
    </row>
    <row r="113" spans="2:8" s="239" customFormat="1">
      <c r="B113" s="337"/>
      <c r="H113" s="340"/>
    </row>
    <row r="114" spans="2:8" s="239" customFormat="1">
      <c r="B114" s="337"/>
      <c r="H114" s="340"/>
    </row>
    <row r="115" spans="2:8" s="239" customFormat="1">
      <c r="B115" s="337"/>
      <c r="H115" s="340"/>
    </row>
    <row r="116" spans="2:8" s="239" customFormat="1">
      <c r="B116" s="337"/>
      <c r="H116" s="340"/>
    </row>
    <row r="117" spans="2:8" s="239" customFormat="1">
      <c r="B117" s="337"/>
      <c r="H117" s="340"/>
    </row>
    <row r="118" spans="2:8" s="239" customFormat="1">
      <c r="B118" s="337"/>
      <c r="H118" s="340"/>
    </row>
    <row r="119" spans="2:8" s="239" customFormat="1">
      <c r="B119" s="337"/>
      <c r="H119" s="340"/>
    </row>
    <row r="120" spans="2:8" s="239" customFormat="1">
      <c r="B120" s="337"/>
      <c r="H120" s="340"/>
    </row>
    <row r="121" spans="2:8" s="239" customFormat="1">
      <c r="B121" s="337"/>
      <c r="H121" s="340"/>
    </row>
    <row r="122" spans="2:8" s="239" customFormat="1">
      <c r="B122" s="337"/>
      <c r="H122" s="340"/>
    </row>
    <row r="123" spans="2:8" s="239" customFormat="1">
      <c r="B123" s="337"/>
      <c r="H123" s="340"/>
    </row>
    <row r="124" spans="2:8" s="239" customFormat="1">
      <c r="B124" s="337"/>
      <c r="H124" s="340"/>
    </row>
    <row r="125" spans="2:8" s="239" customFormat="1">
      <c r="B125" s="337"/>
      <c r="H125" s="340"/>
    </row>
    <row r="126" spans="2:8" s="239" customFormat="1">
      <c r="B126" s="337"/>
      <c r="H126" s="340"/>
    </row>
    <row r="127" spans="2:8" s="239" customFormat="1">
      <c r="B127" s="337"/>
      <c r="H127" s="340"/>
    </row>
    <row r="128" spans="2:8" s="239" customFormat="1">
      <c r="B128" s="337"/>
      <c r="H128" s="340"/>
    </row>
    <row r="129" spans="2:8" s="239" customFormat="1">
      <c r="B129" s="337"/>
      <c r="H129" s="340"/>
    </row>
    <row r="130" spans="2:8" s="239" customFormat="1">
      <c r="B130" s="337"/>
      <c r="H130" s="340"/>
    </row>
    <row r="131" spans="2:8" s="239" customFormat="1">
      <c r="B131" s="337"/>
      <c r="H131" s="340"/>
    </row>
    <row r="132" spans="2:8" s="239" customFormat="1">
      <c r="B132" s="337"/>
      <c r="H132" s="340"/>
    </row>
    <row r="133" spans="2:8" s="239" customFormat="1">
      <c r="B133" s="337"/>
      <c r="H133" s="340"/>
    </row>
    <row r="134" spans="2:8" s="239" customFormat="1">
      <c r="B134" s="337"/>
      <c r="H134" s="340"/>
    </row>
    <row r="135" spans="2:8" s="239" customFormat="1">
      <c r="B135" s="337"/>
      <c r="H135" s="340"/>
    </row>
    <row r="136" spans="2:8" s="239" customFormat="1">
      <c r="B136" s="337"/>
      <c r="H136" s="340"/>
    </row>
    <row r="137" spans="2:8" s="239" customFormat="1">
      <c r="B137" s="337"/>
      <c r="H137" s="340"/>
    </row>
    <row r="138" spans="2:8" s="239" customFormat="1">
      <c r="B138" s="337"/>
      <c r="H138" s="340"/>
    </row>
    <row r="139" spans="2:8" s="239" customFormat="1">
      <c r="B139" s="337"/>
      <c r="H139" s="340"/>
    </row>
    <row r="140" spans="2:8" s="239" customFormat="1">
      <c r="B140" s="337"/>
      <c r="H140" s="340"/>
    </row>
    <row r="141" spans="2:8" s="239" customFormat="1">
      <c r="B141" s="337"/>
      <c r="H141" s="340"/>
    </row>
    <row r="142" spans="2:8" s="239" customFormat="1">
      <c r="B142" s="337"/>
      <c r="H142" s="340"/>
    </row>
    <row r="143" spans="2:8" s="239" customFormat="1">
      <c r="B143" s="337"/>
      <c r="H143" s="340"/>
    </row>
    <row r="144" spans="2:8" s="239" customFormat="1">
      <c r="B144" s="337"/>
      <c r="H144" s="340"/>
    </row>
    <row r="145" spans="2:8" s="239" customFormat="1">
      <c r="B145" s="337"/>
      <c r="H145" s="340"/>
    </row>
    <row r="146" spans="2:8" s="239" customFormat="1">
      <c r="B146" s="337"/>
      <c r="H146" s="340"/>
    </row>
    <row r="147" spans="2:8" s="239" customFormat="1">
      <c r="B147" s="337"/>
      <c r="H147" s="340"/>
    </row>
    <row r="148" spans="2:8" s="239" customFormat="1">
      <c r="B148" s="337"/>
      <c r="H148" s="340"/>
    </row>
    <row r="149" spans="2:8" s="239" customFormat="1">
      <c r="B149" s="337"/>
      <c r="H149" s="340"/>
    </row>
    <row r="150" spans="2:8" s="239" customFormat="1">
      <c r="B150" s="337"/>
      <c r="H150" s="340"/>
    </row>
    <row r="151" spans="2:8" s="239" customFormat="1">
      <c r="B151" s="337"/>
      <c r="H151" s="340"/>
    </row>
    <row r="152" spans="2:8" s="239" customFormat="1">
      <c r="B152" s="337"/>
      <c r="H152" s="340"/>
    </row>
    <row r="153" spans="2:8" s="239" customFormat="1">
      <c r="B153" s="337"/>
      <c r="H153" s="340"/>
    </row>
    <row r="154" spans="2:8" s="239" customFormat="1">
      <c r="B154" s="337"/>
      <c r="H154" s="340"/>
    </row>
    <row r="155" spans="2:8" s="239" customFormat="1">
      <c r="B155" s="337"/>
      <c r="H155" s="340"/>
    </row>
    <row r="156" spans="2:8" s="239" customFormat="1">
      <c r="B156" s="337"/>
      <c r="H156" s="340"/>
    </row>
    <row r="157" spans="2:8" s="239" customFormat="1">
      <c r="B157" s="337"/>
      <c r="H157" s="340"/>
    </row>
    <row r="158" spans="2:8" s="239" customFormat="1">
      <c r="B158" s="337"/>
      <c r="H158" s="340"/>
    </row>
    <row r="159" spans="2:8" s="239" customFormat="1">
      <c r="B159" s="337"/>
      <c r="H159" s="340"/>
    </row>
    <row r="160" spans="2:8" s="239" customFormat="1">
      <c r="B160" s="337"/>
      <c r="H160" s="340"/>
    </row>
    <row r="161" spans="2:8" s="239" customFormat="1">
      <c r="B161" s="337"/>
      <c r="H161" s="340"/>
    </row>
    <row r="162" spans="2:8" s="239" customFormat="1">
      <c r="B162" s="337"/>
      <c r="H162" s="340"/>
    </row>
    <row r="163" spans="2:8" s="239" customFormat="1">
      <c r="B163" s="337"/>
      <c r="H163" s="340"/>
    </row>
    <row r="164" spans="2:8" s="239" customFormat="1">
      <c r="B164" s="337"/>
      <c r="H164" s="340"/>
    </row>
    <row r="165" spans="2:8" s="239" customFormat="1">
      <c r="B165" s="337"/>
      <c r="H165" s="340"/>
    </row>
    <row r="166" spans="2:8" s="239" customFormat="1">
      <c r="B166" s="337"/>
      <c r="H166" s="340"/>
    </row>
    <row r="167" spans="2:8" s="239" customFormat="1">
      <c r="B167" s="337"/>
      <c r="H167" s="340"/>
    </row>
    <row r="168" spans="2:8" s="239" customFormat="1">
      <c r="B168" s="337"/>
      <c r="H168" s="340"/>
    </row>
    <row r="169" spans="2:8" s="239" customFormat="1">
      <c r="B169" s="337"/>
      <c r="H169" s="340"/>
    </row>
    <row r="170" spans="2:8" s="239" customFormat="1">
      <c r="B170" s="337"/>
      <c r="H170" s="340"/>
    </row>
    <row r="171" spans="2:8" s="239" customFormat="1">
      <c r="B171" s="337"/>
      <c r="H171" s="340"/>
    </row>
    <row r="172" spans="2:8" s="239" customFormat="1">
      <c r="B172" s="337"/>
      <c r="H172" s="340"/>
    </row>
    <row r="173" spans="2:8" s="239" customFormat="1">
      <c r="B173" s="337"/>
      <c r="H173" s="340"/>
    </row>
    <row r="174" spans="2:8" s="239" customFormat="1">
      <c r="B174" s="337"/>
      <c r="H174" s="340"/>
    </row>
    <row r="175" spans="2:8" s="239" customFormat="1">
      <c r="B175" s="337"/>
      <c r="H175" s="340"/>
    </row>
    <row r="176" spans="2:8" s="239" customFormat="1">
      <c r="B176" s="337"/>
      <c r="H176" s="340"/>
    </row>
    <row r="177" spans="1:39" s="239" customFormat="1">
      <c r="B177" s="337"/>
      <c r="H177" s="340"/>
    </row>
    <row r="178" spans="1:39" s="239" customFormat="1">
      <c r="B178" s="337"/>
      <c r="H178" s="340"/>
    </row>
    <row r="179" spans="1:39" s="239" customFormat="1">
      <c r="B179" s="337"/>
      <c r="H179" s="340"/>
    </row>
    <row r="180" spans="1:39" s="239" customFormat="1">
      <c r="B180" s="337"/>
      <c r="H180" s="340"/>
    </row>
    <row r="181" spans="1:39" s="239" customFormat="1">
      <c r="B181" s="337"/>
      <c r="H181" s="340"/>
    </row>
    <row r="182" spans="1:39" s="239" customFormat="1">
      <c r="B182" s="337"/>
      <c r="H182" s="340"/>
    </row>
    <row r="183" spans="1:39" s="239" customFormat="1">
      <c r="H183" s="340"/>
    </row>
    <row r="184" spans="1:39" s="239" customFormat="1">
      <c r="H184" s="340"/>
    </row>
    <row r="185" spans="1:39" s="341" customFormat="1">
      <c r="A185" s="239"/>
      <c r="B185" s="239"/>
      <c r="C185" s="239"/>
      <c r="D185" s="239"/>
      <c r="E185" s="239"/>
      <c r="F185" s="239"/>
      <c r="G185" s="239"/>
      <c r="H185" s="340"/>
      <c r="I185" s="239"/>
      <c r="J185" s="239"/>
      <c r="K185" s="239"/>
      <c r="L185" s="239"/>
      <c r="M185" s="239"/>
      <c r="N185" s="239"/>
      <c r="O185" s="239"/>
      <c r="P185" s="239"/>
      <c r="Q185" s="239"/>
      <c r="R185" s="239"/>
      <c r="S185" s="239"/>
      <c r="T185" s="239"/>
      <c r="U185" s="239"/>
      <c r="V185" s="239"/>
      <c r="W185" s="239"/>
      <c r="X185" s="239"/>
      <c r="Y185" s="239"/>
      <c r="Z185" s="239"/>
      <c r="AA185" s="239"/>
      <c r="AB185" s="239"/>
      <c r="AC185" s="239"/>
      <c r="AD185" s="239"/>
      <c r="AE185" s="239"/>
      <c r="AF185" s="239"/>
      <c r="AG185" s="239"/>
      <c r="AH185" s="239"/>
      <c r="AI185" s="239"/>
      <c r="AJ185" s="239"/>
      <c r="AK185" s="239"/>
      <c r="AL185" s="239"/>
      <c r="AM185" s="239"/>
    </row>
    <row r="186" spans="1:39">
      <c r="A186" s="239"/>
      <c r="B186" s="239"/>
      <c r="C186" s="239"/>
      <c r="D186" s="239"/>
      <c r="E186" s="239"/>
      <c r="F186" s="239"/>
      <c r="G186" s="239"/>
      <c r="H186" s="340"/>
      <c r="I186" s="239"/>
    </row>
    <row r="187" spans="1:39">
      <c r="A187" s="239"/>
      <c r="B187" s="291"/>
      <c r="C187" s="239"/>
      <c r="D187" s="239"/>
      <c r="E187" s="239"/>
      <c r="F187" s="239"/>
      <c r="G187" s="239"/>
      <c r="H187" s="340"/>
      <c r="I187" s="239"/>
    </row>
    <row r="188" spans="1:39">
      <c r="A188" s="239"/>
      <c r="B188" s="291"/>
      <c r="C188" s="239"/>
      <c r="D188" s="239"/>
      <c r="E188" s="239"/>
      <c r="F188" s="239"/>
      <c r="G188" s="239"/>
      <c r="H188" s="340"/>
      <c r="I188" s="239"/>
    </row>
    <row r="189" spans="1:39">
      <c r="A189" s="239"/>
      <c r="B189" s="291"/>
      <c r="C189" s="239"/>
      <c r="D189" s="239"/>
      <c r="E189" s="239"/>
      <c r="F189" s="239"/>
      <c r="G189" s="239"/>
      <c r="H189" s="340"/>
      <c r="I189" s="239"/>
    </row>
    <row r="190" spans="1:39">
      <c r="A190" s="239"/>
      <c r="B190" s="291"/>
      <c r="C190" s="239"/>
      <c r="D190" s="239"/>
      <c r="E190" s="239"/>
      <c r="F190" s="239"/>
      <c r="G190" s="239"/>
      <c r="H190" s="340"/>
      <c r="I190" s="239"/>
    </row>
    <row r="191" spans="1:39">
      <c r="A191" s="239"/>
      <c r="B191" s="291"/>
      <c r="C191" s="239"/>
      <c r="D191" s="239"/>
      <c r="E191" s="239"/>
      <c r="F191" s="239"/>
      <c r="G191" s="239"/>
      <c r="H191" s="340"/>
      <c r="I191" s="239"/>
    </row>
    <row r="192" spans="1:39">
      <c r="A192" s="239"/>
      <c r="B192" s="291"/>
      <c r="C192" s="239"/>
      <c r="D192" s="239"/>
      <c r="E192" s="239"/>
      <c r="F192" s="239"/>
      <c r="G192" s="239"/>
      <c r="H192" s="340"/>
      <c r="I192" s="239"/>
    </row>
    <row r="193" spans="1:9">
      <c r="A193" s="239"/>
      <c r="B193" s="291"/>
      <c r="C193" s="239"/>
      <c r="D193" s="239"/>
      <c r="E193" s="239"/>
      <c r="F193" s="239"/>
      <c r="G193" s="239"/>
      <c r="H193" s="340"/>
      <c r="I193" s="239"/>
    </row>
    <row r="194" spans="1:9">
      <c r="A194" s="239"/>
      <c r="B194" s="291"/>
      <c r="C194" s="239"/>
      <c r="D194" s="239"/>
      <c r="E194" s="239"/>
      <c r="F194" s="239"/>
      <c r="G194" s="239"/>
      <c r="H194" s="340"/>
      <c r="I194" s="239"/>
    </row>
    <row r="195" spans="1:9">
      <c r="A195" s="239"/>
      <c r="B195" s="291"/>
      <c r="C195" s="239"/>
      <c r="D195" s="239"/>
      <c r="E195" s="239"/>
      <c r="F195" s="239"/>
      <c r="G195" s="239"/>
      <c r="H195" s="340"/>
      <c r="I195" s="239"/>
    </row>
    <row r="196" spans="1:9">
      <c r="A196" s="239"/>
      <c r="B196" s="291"/>
      <c r="C196" s="239"/>
      <c r="D196" s="239"/>
      <c r="E196" s="239"/>
      <c r="F196" s="239"/>
      <c r="G196" s="239"/>
      <c r="H196" s="340"/>
      <c r="I196" s="239"/>
    </row>
    <row r="197" spans="1:9">
      <c r="A197" s="341"/>
      <c r="B197" s="342"/>
      <c r="C197" s="239"/>
      <c r="D197" s="239"/>
      <c r="E197" s="239"/>
      <c r="F197" s="239"/>
      <c r="G197" s="239"/>
      <c r="H197" s="340"/>
      <c r="I197" s="239"/>
    </row>
    <row r="198" spans="1:9">
      <c r="B198" s="241"/>
      <c r="C198" s="239"/>
      <c r="D198" s="239"/>
      <c r="E198" s="239"/>
      <c r="F198" s="239"/>
      <c r="G198" s="239"/>
      <c r="H198" s="340"/>
      <c r="I198" s="239"/>
    </row>
    <row r="199" spans="1:9">
      <c r="B199" s="241"/>
      <c r="C199" s="239"/>
      <c r="D199" s="239"/>
      <c r="E199" s="239"/>
      <c r="F199" s="239"/>
      <c r="G199" s="239"/>
      <c r="H199" s="340"/>
      <c r="I199" s="239"/>
    </row>
    <row r="200" spans="1:9">
      <c r="B200" s="241"/>
      <c r="C200" s="239"/>
      <c r="D200" s="239"/>
      <c r="E200" s="239"/>
      <c r="F200" s="239"/>
      <c r="G200" s="239"/>
      <c r="H200" s="340"/>
      <c r="I200" s="239"/>
    </row>
    <row r="201" spans="1:9">
      <c r="B201" s="241"/>
      <c r="C201" s="239"/>
      <c r="D201" s="239"/>
      <c r="E201" s="239"/>
      <c r="F201" s="239"/>
      <c r="G201" s="239"/>
      <c r="H201" s="340"/>
      <c r="I201" s="239"/>
    </row>
    <row r="202" spans="1:9">
      <c r="B202" s="241"/>
      <c r="C202" s="341"/>
      <c r="D202" s="341"/>
      <c r="E202" s="341"/>
      <c r="F202" s="341"/>
      <c r="G202" s="341"/>
      <c r="H202" s="343"/>
      <c r="I202" s="344"/>
    </row>
  </sheetData>
  <protectedRanges>
    <protectedRange sqref="E55 D44:E51 D38:E42" name="Intervalo2_2_1_2_1"/>
    <protectedRange sqref="D54:E54" name="Intervalo2_2_1_1_1_1"/>
    <protectedRange sqref="D53 D58:D82" name="Intervalo3_1_1_1_1_1"/>
    <protectedRange sqref="D35:E37" name="Intervalo2_2_1_2_1_1"/>
    <protectedRange sqref="B2 B8:B26 B6 B4" name="Intervalo2_1_1_1"/>
    <protectedRange sqref="D14:E14 E15 D16:E17 E18:E26 E2:E13" name="Intervalo2_2_1_2_1_1_1"/>
    <protectedRange sqref="E27:E28 D29 D30:E31 D34:E34 D32" name="Intervalo2_2_1_2_1_2"/>
    <protectedRange sqref="E29 E32:E33" name="Intervalo2_2_1_2_1_2_1"/>
    <protectedRange sqref="C28" name="Intervalo2_1_1_1_1_1_1"/>
    <protectedRange sqref="E43" name="Intervalo2_1_1_1_1_2_1_1_1_1"/>
    <protectedRange sqref="D43" name="Intervalo2_2_1_2_1_2_1_1"/>
    <protectedRange sqref="B43" name="Intervalo2_1_1_1_1_4"/>
    <protectedRange sqref="B7" name="Intervalo2_1_1_1_3_1"/>
    <protectedRange sqref="B5" name="Intervalo2_1_1_1_1_3"/>
    <protectedRange sqref="B3" name="Intervalo2_1_1_1_1_2_1"/>
    <protectedRange sqref="D83" name="Intervalo3_1_1_1_1_1_1"/>
    <protectedRange sqref="D84" name="Intervalo3_1_1_1_1_1_2"/>
  </protectedRanges>
  <hyperlinks>
    <hyperlink ref="I25" r:id="rId1" xr:uid="{92AA95AE-C4D2-4102-AF08-2C6374C1E059}"/>
    <hyperlink ref="I34" r:id="rId2" xr:uid="{C627E3D9-8882-4566-A781-BBB80A868AD5}"/>
    <hyperlink ref="I28" r:id="rId3" xr:uid="{DC597792-5D88-4434-9A5A-CAB6BF2E31ED}"/>
    <hyperlink ref="I41" r:id="rId4" xr:uid="{4B65D32B-CB43-4267-AFC3-9879388DEB12}"/>
    <hyperlink ref="I58" r:id="rId5" xr:uid="{268C08E2-3EDC-4C33-A414-A8FFA4ED90F1}"/>
    <hyperlink ref="I42" r:id="rId6" xr:uid="{CBC227F6-0AA6-442D-AB49-7F0C817D383B}"/>
    <hyperlink ref="I51" r:id="rId7" xr:uid="{75A78C71-5E24-4F07-8998-2986C1AAC1AE}"/>
    <hyperlink ref="I57" r:id="rId8" xr:uid="{40904422-BED6-4E56-8FE3-58D978C389A2}"/>
    <hyperlink ref="I12" r:id="rId9" xr:uid="{20C0CD4B-3E8D-4333-A47E-C54B874B571D}"/>
    <hyperlink ref="I43" r:id="rId10" xr:uid="{D00AAE74-194F-416E-AAEC-CF2C4E2A6D1D}"/>
    <hyperlink ref="I56" r:id="rId11" xr:uid="{692D1FB1-F653-4396-93B5-F65B4517D5C8}"/>
    <hyperlink ref="I52" r:id="rId12" xr:uid="{D23BDAE8-42A6-4542-B9B2-26081E36CE40}"/>
    <hyperlink ref="I5" r:id="rId13" xr:uid="{699743A5-AD70-42CF-A209-E6EEC4D14C90}"/>
    <hyperlink ref="I2" r:id="rId14" xr:uid="{C082264A-B26A-40DA-A88C-9D9E416D867F}"/>
    <hyperlink ref="I35" r:id="rId15" xr:uid="{4E01F788-A8F5-4C31-8FDB-C8170968E6DE}"/>
    <hyperlink ref="I19" r:id="rId16" xr:uid="{3443D7DE-358E-4A5A-BD36-6FF6FF6CEE6D}"/>
    <hyperlink ref="I18" r:id="rId17" xr:uid="{CC281D49-83F7-4C45-B024-BFCC27DA2E53}"/>
    <hyperlink ref="I9" r:id="rId18" xr:uid="{3FCD2594-340A-4EF0-B8EE-4C59B8956B13}"/>
    <hyperlink ref="I7" r:id="rId19" xr:uid="{89B6CF36-DE07-49A4-8A5B-E3EE26AD23DD}"/>
    <hyperlink ref="I68" r:id="rId20" xr:uid="{7E269F26-6519-42EB-926B-A25112E77D7D}"/>
    <hyperlink ref="I75" r:id="rId21" xr:uid="{3DD8DAAD-3278-4191-8A43-9AB20EAB160C}"/>
    <hyperlink ref="I55" r:id="rId22" xr:uid="{DEFE8A63-3CE2-422F-97F4-51A748AC5C04}"/>
    <hyperlink ref="I83" r:id="rId23" xr:uid="{4017E2A5-788A-4705-8EBC-E1E626E6DF58}"/>
    <hyperlink ref="I84" r:id="rId24" xr:uid="{4F3C1E5D-4B0B-45FF-A7D0-902F6C0C6E41}"/>
  </hyperlinks>
  <printOptions horizontalCentered="1" verticalCentered="1"/>
  <pageMargins left="0" right="0" top="0" bottom="0" header="0" footer="0"/>
  <pageSetup paperSize="9" scale="31" fitToHeight="0" orientation="landscape" r:id="rId25"/>
  <drawing r:id="rId26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50"/>
    <pageSetUpPr fitToPage="1"/>
  </sheetPr>
  <dimension ref="A1:AM169"/>
  <sheetViews>
    <sheetView topLeftCell="E22" zoomScale="80" zoomScaleNormal="80" workbookViewId="0">
      <selection activeCell="I37" sqref="A1:I37"/>
    </sheetView>
  </sheetViews>
  <sheetFormatPr defaultRowHeight="15.75"/>
  <cols>
    <col min="1" max="1" width="27.5703125" style="243" bestFit="1" customWidth="1"/>
    <col min="2" max="2" width="70.5703125" style="243" customWidth="1"/>
    <col min="3" max="3" width="21.7109375" style="243" bestFit="1" customWidth="1"/>
    <col min="4" max="4" width="69" style="243" customWidth="1"/>
    <col min="5" max="5" width="29" style="243" customWidth="1"/>
    <col min="6" max="6" width="25.7109375" style="243" customWidth="1"/>
    <col min="7" max="7" width="29.85546875" style="243" customWidth="1"/>
    <col min="8" max="8" width="15.85546875" style="245" customWidth="1"/>
    <col min="9" max="9" width="94.140625" style="345" bestFit="1" customWidth="1"/>
    <col min="10" max="39" width="9.140625" style="239"/>
    <col min="40" max="16384" width="9.140625" style="243"/>
  </cols>
  <sheetData>
    <row r="1" spans="1:10">
      <c r="A1" s="346" t="s">
        <v>386</v>
      </c>
      <c r="B1" s="346" t="s">
        <v>387</v>
      </c>
      <c r="C1" s="347" t="s">
        <v>929</v>
      </c>
      <c r="D1" s="347" t="s">
        <v>663</v>
      </c>
      <c r="E1" s="347" t="s">
        <v>930</v>
      </c>
      <c r="F1" s="347" t="s">
        <v>665</v>
      </c>
      <c r="G1" s="347" t="s">
        <v>931</v>
      </c>
      <c r="H1" s="348" t="s">
        <v>932</v>
      </c>
      <c r="I1" s="349" t="s">
        <v>933</v>
      </c>
    </row>
    <row r="2" spans="1:10">
      <c r="A2" s="282" t="s">
        <v>402</v>
      </c>
      <c r="B2" s="292" t="s">
        <v>403</v>
      </c>
      <c r="C2" s="310">
        <v>24380578002041</v>
      </c>
      <c r="D2" s="243" t="s">
        <v>775</v>
      </c>
      <c r="E2" s="315" t="s">
        <v>934</v>
      </c>
      <c r="F2" s="294">
        <v>44649</v>
      </c>
      <c r="G2" s="289"/>
      <c r="H2" s="290">
        <v>0</v>
      </c>
      <c r="I2" s="329" t="s">
        <v>935</v>
      </c>
      <c r="J2" s="291"/>
    </row>
    <row r="3" spans="1:10">
      <c r="A3" s="282" t="s">
        <v>402</v>
      </c>
      <c r="B3" s="292" t="s">
        <v>403</v>
      </c>
      <c r="C3" s="303" t="s">
        <v>778</v>
      </c>
      <c r="D3" s="350" t="s">
        <v>779</v>
      </c>
      <c r="E3" s="243" t="s">
        <v>934</v>
      </c>
      <c r="F3" s="244">
        <v>44630</v>
      </c>
      <c r="G3" s="331"/>
      <c r="H3" s="295">
        <v>1900.31</v>
      </c>
      <c r="I3" s="296" t="s">
        <v>936</v>
      </c>
    </row>
    <row r="4" spans="1:10">
      <c r="A4" s="282" t="s">
        <v>669</v>
      </c>
      <c r="B4" s="292" t="s">
        <v>403</v>
      </c>
      <c r="C4" s="282" t="s">
        <v>733</v>
      </c>
      <c r="D4" s="351" t="s">
        <v>734</v>
      </c>
      <c r="E4" s="243" t="s">
        <v>934</v>
      </c>
      <c r="F4" s="244">
        <v>44649</v>
      </c>
      <c r="G4" s="244">
        <v>44689</v>
      </c>
      <c r="H4" s="295">
        <v>0</v>
      </c>
      <c r="I4" s="329" t="s">
        <v>937</v>
      </c>
    </row>
    <row r="5" spans="1:10">
      <c r="A5" s="282" t="s">
        <v>402</v>
      </c>
      <c r="B5" s="321" t="s">
        <v>403</v>
      </c>
      <c r="C5" s="242">
        <v>12882148000186</v>
      </c>
      <c r="D5" s="243" t="s">
        <v>938</v>
      </c>
      <c r="E5" s="241" t="s">
        <v>934</v>
      </c>
      <c r="F5" s="244">
        <v>44682</v>
      </c>
      <c r="G5" s="244">
        <v>45017</v>
      </c>
      <c r="H5" s="295">
        <v>563.33000000000004</v>
      </c>
      <c r="I5" s="329" t="s">
        <v>939</v>
      </c>
    </row>
    <row r="6" spans="1:10">
      <c r="A6" s="282" t="s">
        <v>402</v>
      </c>
      <c r="B6" s="321" t="s">
        <v>403</v>
      </c>
      <c r="C6" s="352">
        <v>19694602000114</v>
      </c>
      <c r="D6" s="243" t="s">
        <v>940</v>
      </c>
      <c r="E6" s="241" t="s">
        <v>934</v>
      </c>
      <c r="F6" s="244">
        <v>44743</v>
      </c>
      <c r="G6" s="244">
        <v>45055</v>
      </c>
      <c r="H6" s="295">
        <v>2666.67</v>
      </c>
      <c r="I6" s="329" t="s">
        <v>941</v>
      </c>
    </row>
    <row r="7" spans="1:10">
      <c r="A7" s="282" t="s">
        <v>402</v>
      </c>
      <c r="B7" s="315" t="s">
        <v>403</v>
      </c>
      <c r="C7" s="303" t="s">
        <v>942</v>
      </c>
      <c r="D7" s="350" t="s">
        <v>757</v>
      </c>
      <c r="E7" s="243" t="s">
        <v>934</v>
      </c>
      <c r="F7" s="244">
        <v>44746</v>
      </c>
      <c r="H7" s="295">
        <v>14547.17</v>
      </c>
      <c r="I7" s="329" t="s">
        <v>943</v>
      </c>
    </row>
    <row r="8" spans="1:10">
      <c r="A8" s="240">
        <v>14284483000450</v>
      </c>
      <c r="B8" s="241" t="s">
        <v>403</v>
      </c>
      <c r="C8" s="240">
        <v>22544432000104</v>
      </c>
      <c r="D8" s="243" t="s">
        <v>786</v>
      </c>
      <c r="E8" s="243" t="s">
        <v>934</v>
      </c>
      <c r="F8" s="244">
        <v>44770</v>
      </c>
      <c r="G8" s="244">
        <v>44952</v>
      </c>
      <c r="H8" s="245">
        <v>0</v>
      </c>
      <c r="I8" s="329" t="s">
        <v>944</v>
      </c>
    </row>
    <row r="9" spans="1:10">
      <c r="A9" s="282" t="s">
        <v>402</v>
      </c>
      <c r="B9" s="315" t="s">
        <v>403</v>
      </c>
      <c r="C9" s="310">
        <v>31698424000103</v>
      </c>
      <c r="D9" s="350" t="s">
        <v>810</v>
      </c>
      <c r="E9" s="243" t="s">
        <v>934</v>
      </c>
      <c r="F9" s="244">
        <v>44652</v>
      </c>
      <c r="H9" s="245">
        <v>10000</v>
      </c>
      <c r="I9" s="329" t="s">
        <v>945</v>
      </c>
    </row>
    <row r="10" spans="1:10">
      <c r="A10" s="282" t="s">
        <v>402</v>
      </c>
      <c r="B10" s="315" t="s">
        <v>403</v>
      </c>
      <c r="C10" s="310">
        <v>21216574000171</v>
      </c>
      <c r="D10" s="350" t="s">
        <v>828</v>
      </c>
      <c r="E10" s="243" t="s">
        <v>934</v>
      </c>
      <c r="F10" s="244">
        <v>44621</v>
      </c>
      <c r="H10" s="245">
        <v>5000</v>
      </c>
      <c r="I10" s="329" t="s">
        <v>946</v>
      </c>
    </row>
    <row r="11" spans="1:10">
      <c r="A11" s="240">
        <v>14284483000450</v>
      </c>
      <c r="B11" s="241" t="s">
        <v>403</v>
      </c>
      <c r="C11" s="240">
        <v>18630942000119</v>
      </c>
      <c r="D11" s="243" t="s">
        <v>947</v>
      </c>
      <c r="E11" s="243" t="s">
        <v>934</v>
      </c>
      <c r="F11" s="244">
        <v>44788</v>
      </c>
      <c r="G11" s="244">
        <v>45013</v>
      </c>
      <c r="H11" s="245">
        <v>0</v>
      </c>
      <c r="I11" s="329" t="s">
        <v>948</v>
      </c>
    </row>
    <row r="12" spans="1:10">
      <c r="A12" s="240">
        <v>14284483000450</v>
      </c>
      <c r="B12" s="241" t="s">
        <v>403</v>
      </c>
      <c r="C12" s="240">
        <v>18630942000119</v>
      </c>
      <c r="D12" s="243" t="s">
        <v>640</v>
      </c>
      <c r="E12" s="243" t="s">
        <v>934</v>
      </c>
      <c r="F12" s="244">
        <v>44837</v>
      </c>
      <c r="G12" s="244">
        <v>45013</v>
      </c>
      <c r="H12" s="245">
        <v>0</v>
      </c>
      <c r="I12" s="329" t="s">
        <v>949</v>
      </c>
    </row>
    <row r="13" spans="1:10">
      <c r="A13" s="240">
        <v>14284483000450</v>
      </c>
      <c r="B13" s="241" t="s">
        <v>403</v>
      </c>
      <c r="C13" s="293" t="s">
        <v>642</v>
      </c>
      <c r="D13" s="243" t="s">
        <v>950</v>
      </c>
      <c r="E13" s="243" t="s">
        <v>934</v>
      </c>
      <c r="F13" s="244">
        <v>44895</v>
      </c>
      <c r="G13" s="244">
        <v>45015</v>
      </c>
      <c r="H13" s="245">
        <v>1834</v>
      </c>
      <c r="I13" s="329" t="s">
        <v>854</v>
      </c>
    </row>
    <row r="14" spans="1:10">
      <c r="A14" s="240">
        <v>14284483000450</v>
      </c>
      <c r="B14" s="241" t="s">
        <v>403</v>
      </c>
      <c r="C14" s="240">
        <v>18630942000119</v>
      </c>
      <c r="D14" s="243" t="s">
        <v>640</v>
      </c>
      <c r="E14" s="243" t="s">
        <v>934</v>
      </c>
      <c r="F14" s="244">
        <v>44936</v>
      </c>
      <c r="G14" s="244">
        <v>45013</v>
      </c>
      <c r="H14" s="245">
        <v>0</v>
      </c>
      <c r="I14" s="329" t="s">
        <v>951</v>
      </c>
    </row>
    <row r="15" spans="1:10">
      <c r="A15" s="240">
        <v>14284483000450</v>
      </c>
      <c r="B15" s="241" t="s">
        <v>403</v>
      </c>
      <c r="C15" s="240">
        <v>22544432000104</v>
      </c>
      <c r="D15" s="243" t="s">
        <v>786</v>
      </c>
      <c r="E15" s="243" t="s">
        <v>952</v>
      </c>
      <c r="F15" s="244">
        <v>44953</v>
      </c>
      <c r="G15" s="244">
        <v>45317</v>
      </c>
      <c r="H15" s="245">
        <v>0</v>
      </c>
      <c r="I15" s="329" t="s">
        <v>953</v>
      </c>
    </row>
    <row r="16" spans="1:10">
      <c r="A16" s="240">
        <v>14284483000450</v>
      </c>
      <c r="B16" s="241" t="s">
        <v>403</v>
      </c>
      <c r="C16" s="240">
        <v>31698424000103</v>
      </c>
      <c r="D16" s="243" t="s">
        <v>810</v>
      </c>
      <c r="E16" s="243" t="s">
        <v>952</v>
      </c>
      <c r="F16" s="244">
        <v>44986</v>
      </c>
      <c r="H16" s="245">
        <v>13000</v>
      </c>
      <c r="I16" s="329" t="s">
        <v>854</v>
      </c>
    </row>
    <row r="17" spans="1:39">
      <c r="A17" s="240">
        <v>14284483000450</v>
      </c>
      <c r="B17" s="241" t="s">
        <v>403</v>
      </c>
      <c r="C17" s="240">
        <v>19533734000164</v>
      </c>
      <c r="D17" s="243" t="s">
        <v>954</v>
      </c>
      <c r="E17" s="243" t="s">
        <v>934</v>
      </c>
      <c r="F17" s="244">
        <v>45015</v>
      </c>
      <c r="G17" s="244">
        <v>45380</v>
      </c>
      <c r="H17" s="245">
        <v>0</v>
      </c>
      <c r="I17" s="329" t="s">
        <v>955</v>
      </c>
    </row>
    <row r="18" spans="1:39">
      <c r="A18" s="240">
        <v>14284483000450</v>
      </c>
      <c r="B18" s="241" t="s">
        <v>403</v>
      </c>
      <c r="C18" s="240">
        <v>11239132000197</v>
      </c>
      <c r="D18" s="243" t="s">
        <v>675</v>
      </c>
      <c r="E18" s="243" t="s">
        <v>934</v>
      </c>
      <c r="F18" s="244">
        <v>45015</v>
      </c>
      <c r="G18" s="244">
        <v>45380</v>
      </c>
      <c r="H18" s="245">
        <v>500</v>
      </c>
      <c r="I18" s="329" t="s">
        <v>956</v>
      </c>
    </row>
    <row r="19" spans="1:39">
      <c r="A19" s="240">
        <v>14284483000450</v>
      </c>
      <c r="B19" s="241" t="s">
        <v>403</v>
      </c>
      <c r="C19" s="240">
        <v>11863530000180</v>
      </c>
      <c r="D19" s="243" t="s">
        <v>680</v>
      </c>
      <c r="E19" s="243" t="s">
        <v>934</v>
      </c>
      <c r="F19" s="244">
        <v>45015</v>
      </c>
      <c r="G19" s="244">
        <v>45380</v>
      </c>
      <c r="H19" s="245">
        <v>0</v>
      </c>
      <c r="I19" s="329" t="s">
        <v>957</v>
      </c>
    </row>
    <row r="20" spans="1:39">
      <c r="A20" s="240">
        <v>14284483000450</v>
      </c>
      <c r="B20" s="241" t="s">
        <v>403</v>
      </c>
      <c r="C20" s="293" t="s">
        <v>645</v>
      </c>
      <c r="D20" s="243" t="s">
        <v>958</v>
      </c>
      <c r="E20" s="243" t="s">
        <v>934</v>
      </c>
      <c r="F20" s="244">
        <v>45015</v>
      </c>
      <c r="G20" s="244">
        <v>45380</v>
      </c>
      <c r="H20" s="245">
        <v>0</v>
      </c>
      <c r="I20" s="329" t="s">
        <v>959</v>
      </c>
    </row>
    <row r="21" spans="1:39">
      <c r="A21" s="240">
        <v>14284483000450</v>
      </c>
      <c r="B21" s="241" t="s">
        <v>403</v>
      </c>
      <c r="C21" s="240">
        <v>36405607000107</v>
      </c>
      <c r="D21" s="243" t="s">
        <v>960</v>
      </c>
      <c r="E21" s="243" t="s">
        <v>934</v>
      </c>
      <c r="F21" s="244">
        <v>45015</v>
      </c>
      <c r="G21" s="244">
        <v>45380</v>
      </c>
      <c r="H21" s="245">
        <v>480</v>
      </c>
      <c r="I21" s="329" t="s">
        <v>961</v>
      </c>
    </row>
    <row r="22" spans="1:39">
      <c r="A22" s="240">
        <v>14284483000450</v>
      </c>
      <c r="B22" s="241" t="s">
        <v>403</v>
      </c>
      <c r="C22" s="240">
        <v>31675417000188</v>
      </c>
      <c r="D22" s="243" t="s">
        <v>771</v>
      </c>
      <c r="E22" s="243" t="s">
        <v>934</v>
      </c>
      <c r="F22" s="244">
        <v>45015</v>
      </c>
      <c r="G22" s="244">
        <v>45380</v>
      </c>
      <c r="H22" s="245">
        <v>1555.88</v>
      </c>
      <c r="I22" s="329" t="s">
        <v>854</v>
      </c>
    </row>
    <row r="23" spans="1:39">
      <c r="A23" s="240">
        <v>14284483000450</v>
      </c>
      <c r="B23" s="241" t="s">
        <v>403</v>
      </c>
      <c r="C23" s="240">
        <v>18554757000192</v>
      </c>
      <c r="D23" s="243" t="s">
        <v>962</v>
      </c>
      <c r="E23" s="243" t="s">
        <v>934</v>
      </c>
      <c r="F23" s="244">
        <v>45015</v>
      </c>
      <c r="G23" s="244">
        <v>45380</v>
      </c>
      <c r="H23" s="245">
        <v>0</v>
      </c>
      <c r="I23" s="329" t="s">
        <v>854</v>
      </c>
    </row>
    <row r="24" spans="1:39">
      <c r="A24" s="240">
        <v>14284483000450</v>
      </c>
      <c r="B24" s="241" t="s">
        <v>403</v>
      </c>
      <c r="C24" s="293" t="s">
        <v>766</v>
      </c>
      <c r="D24" s="243" t="s">
        <v>963</v>
      </c>
      <c r="E24" s="243" t="s">
        <v>934</v>
      </c>
      <c r="F24" s="244">
        <v>45015</v>
      </c>
      <c r="G24" s="244">
        <v>45380</v>
      </c>
      <c r="H24" s="245">
        <v>13000</v>
      </c>
      <c r="I24" s="329" t="s">
        <v>964</v>
      </c>
    </row>
    <row r="25" spans="1:39">
      <c r="A25" s="240">
        <v>14284483000450</v>
      </c>
      <c r="B25" s="241" t="s">
        <v>403</v>
      </c>
      <c r="C25" s="240">
        <v>32464716000136</v>
      </c>
      <c r="D25" s="243" t="s">
        <v>965</v>
      </c>
      <c r="E25" s="243" t="s">
        <v>934</v>
      </c>
      <c r="F25" s="244">
        <v>45015</v>
      </c>
      <c r="G25" s="244">
        <v>45380</v>
      </c>
      <c r="H25" s="245">
        <v>4000</v>
      </c>
      <c r="I25" s="329" t="s">
        <v>966</v>
      </c>
    </row>
    <row r="26" spans="1:39">
      <c r="A26" s="240">
        <v>14284483000450</v>
      </c>
      <c r="B26" s="241" t="s">
        <v>403</v>
      </c>
      <c r="C26" s="240">
        <v>20153710000169</v>
      </c>
      <c r="D26" s="243" t="s">
        <v>729</v>
      </c>
      <c r="E26" s="243" t="s">
        <v>934</v>
      </c>
      <c r="F26" s="244">
        <v>45015</v>
      </c>
      <c r="G26" s="244">
        <v>45380</v>
      </c>
      <c r="H26" s="245">
        <v>300</v>
      </c>
      <c r="I26" s="329" t="s">
        <v>967</v>
      </c>
    </row>
    <row r="27" spans="1:39">
      <c r="A27" s="240">
        <v>14284483000450</v>
      </c>
      <c r="B27" s="241" t="s">
        <v>403</v>
      </c>
      <c r="C27" s="240">
        <v>18630942000119</v>
      </c>
      <c r="D27" s="243" t="s">
        <v>640</v>
      </c>
      <c r="E27" s="243" t="s">
        <v>952</v>
      </c>
      <c r="F27" s="244">
        <v>45015</v>
      </c>
      <c r="G27" s="244">
        <v>45380</v>
      </c>
      <c r="H27" s="245">
        <v>0</v>
      </c>
      <c r="I27" s="329" t="s">
        <v>968</v>
      </c>
    </row>
    <row r="28" spans="1:39">
      <c r="A28" s="240">
        <v>14284483000450</v>
      </c>
      <c r="B28" s="241" t="s">
        <v>403</v>
      </c>
      <c r="C28" s="240">
        <v>12882148000186</v>
      </c>
      <c r="D28" s="243" t="s">
        <v>938</v>
      </c>
      <c r="E28" s="243" t="s">
        <v>952</v>
      </c>
      <c r="F28" s="244">
        <v>45018</v>
      </c>
      <c r="G28" s="244">
        <v>45383</v>
      </c>
      <c r="H28" s="245">
        <v>563.33000000000004</v>
      </c>
      <c r="I28" s="329" t="s">
        <v>969</v>
      </c>
    </row>
    <row r="29" spans="1:39">
      <c r="A29" s="240">
        <v>14284483000450</v>
      </c>
      <c r="B29" s="241" t="s">
        <v>403</v>
      </c>
      <c r="C29" s="240">
        <v>18630942000119</v>
      </c>
      <c r="D29" s="243" t="s">
        <v>640</v>
      </c>
      <c r="E29" s="243" t="s">
        <v>970</v>
      </c>
      <c r="F29" s="244">
        <v>45015</v>
      </c>
      <c r="G29" s="244">
        <v>45380</v>
      </c>
      <c r="H29" s="245">
        <v>0</v>
      </c>
      <c r="I29" s="329" t="s">
        <v>971</v>
      </c>
    </row>
    <row r="30" spans="1:39" s="335" customFormat="1">
      <c r="A30" s="240">
        <v>14284483000450</v>
      </c>
      <c r="B30" s="241" t="s">
        <v>403</v>
      </c>
      <c r="C30" s="303" t="s">
        <v>690</v>
      </c>
      <c r="D30" s="243" t="s">
        <v>972</v>
      </c>
      <c r="E30" s="243" t="s">
        <v>973</v>
      </c>
      <c r="F30" s="244">
        <v>45015</v>
      </c>
      <c r="G30" s="244">
        <v>45380</v>
      </c>
      <c r="H30" s="245">
        <v>0</v>
      </c>
      <c r="I30" s="329" t="s">
        <v>974</v>
      </c>
      <c r="J30" s="239"/>
      <c r="K30" s="239"/>
      <c r="L30" s="239"/>
      <c r="M30" s="239"/>
      <c r="N30" s="239"/>
      <c r="O30" s="239"/>
      <c r="P30" s="239"/>
      <c r="Q30" s="239"/>
      <c r="R30" s="239"/>
      <c r="S30" s="239"/>
      <c r="T30" s="239"/>
      <c r="U30" s="239"/>
      <c r="V30" s="239"/>
      <c r="W30" s="239"/>
      <c r="X30" s="239"/>
      <c r="Y30" s="239"/>
      <c r="Z30" s="239"/>
      <c r="AA30" s="239"/>
      <c r="AB30" s="239"/>
      <c r="AC30" s="239"/>
      <c r="AD30" s="239"/>
      <c r="AE30" s="239"/>
      <c r="AF30" s="239"/>
      <c r="AG30" s="239"/>
      <c r="AH30" s="239"/>
      <c r="AI30" s="239"/>
      <c r="AJ30" s="239"/>
      <c r="AK30" s="239"/>
      <c r="AL30" s="239"/>
      <c r="AM30" s="239"/>
    </row>
    <row r="31" spans="1:39" s="239" customFormat="1">
      <c r="A31" s="240">
        <v>14284483000450</v>
      </c>
      <c r="B31" s="241" t="s">
        <v>403</v>
      </c>
      <c r="C31" s="303" t="s">
        <v>643</v>
      </c>
      <c r="D31" s="243" t="s">
        <v>644</v>
      </c>
      <c r="E31" s="243" t="s">
        <v>973</v>
      </c>
      <c r="F31" s="244">
        <v>45053</v>
      </c>
      <c r="G31" s="244">
        <v>45418</v>
      </c>
      <c r="H31" s="245">
        <v>3073.45</v>
      </c>
      <c r="I31" s="329" t="s">
        <v>975</v>
      </c>
    </row>
    <row r="32" spans="1:39" s="239" customFormat="1">
      <c r="A32" s="240">
        <v>14284483000450</v>
      </c>
      <c r="B32" s="241" t="s">
        <v>403</v>
      </c>
      <c r="C32" s="240">
        <v>12882148000186</v>
      </c>
      <c r="D32" s="243" t="s">
        <v>938</v>
      </c>
      <c r="E32" s="243" t="s">
        <v>976</v>
      </c>
      <c r="F32" s="244">
        <v>45018</v>
      </c>
      <c r="G32" s="244">
        <v>45383</v>
      </c>
      <c r="H32" s="245">
        <v>0</v>
      </c>
      <c r="I32" s="329" t="s">
        <v>977</v>
      </c>
    </row>
    <row r="33" spans="1:9" s="239" customFormat="1">
      <c r="A33" s="240">
        <v>14284483000450</v>
      </c>
      <c r="B33" s="241" t="s">
        <v>403</v>
      </c>
      <c r="C33" s="240">
        <v>18630942000119</v>
      </c>
      <c r="D33" s="243" t="s">
        <v>640</v>
      </c>
      <c r="E33" s="243" t="s">
        <v>978</v>
      </c>
      <c r="F33" s="244">
        <v>45100</v>
      </c>
      <c r="G33" s="244"/>
      <c r="H33" s="245">
        <v>6525</v>
      </c>
      <c r="I33" s="329" t="s">
        <v>979</v>
      </c>
    </row>
    <row r="34" spans="1:9" s="239" customFormat="1">
      <c r="A34" s="240">
        <v>14284483000450</v>
      </c>
      <c r="B34" s="241" t="s">
        <v>403</v>
      </c>
      <c r="C34" s="303" t="s">
        <v>621</v>
      </c>
      <c r="D34" s="353" t="s">
        <v>871</v>
      </c>
      <c r="E34" s="243" t="s">
        <v>973</v>
      </c>
      <c r="F34" s="303" t="s">
        <v>873</v>
      </c>
      <c r="G34" s="303" t="s">
        <v>874</v>
      </c>
      <c r="H34" s="295">
        <v>1380</v>
      </c>
      <c r="I34" s="329" t="s">
        <v>980</v>
      </c>
    </row>
    <row r="35" spans="1:9" s="239" customFormat="1">
      <c r="A35" s="240">
        <v>14284483000450</v>
      </c>
      <c r="B35" s="241" t="s">
        <v>403</v>
      </c>
      <c r="C35" s="303" t="s">
        <v>621</v>
      </c>
      <c r="D35" s="243" t="s">
        <v>954</v>
      </c>
      <c r="E35" s="243" t="s">
        <v>981</v>
      </c>
      <c r="F35" s="244">
        <v>45223</v>
      </c>
      <c r="G35" s="244">
        <v>45380</v>
      </c>
      <c r="H35" s="245">
        <v>1980</v>
      </c>
      <c r="I35" s="329" t="s">
        <v>982</v>
      </c>
    </row>
    <row r="36" spans="1:9" s="239" customFormat="1">
      <c r="A36" s="240">
        <v>14284483000450</v>
      </c>
      <c r="B36" s="241" t="s">
        <v>403</v>
      </c>
      <c r="C36" s="240">
        <v>49464414000160</v>
      </c>
      <c r="D36" s="243" t="s">
        <v>983</v>
      </c>
      <c r="E36" s="243" t="s">
        <v>973</v>
      </c>
      <c r="F36" s="244">
        <v>45240</v>
      </c>
      <c r="G36" s="303" t="s">
        <v>879</v>
      </c>
      <c r="H36" s="245">
        <v>5140</v>
      </c>
      <c r="I36" s="329" t="s">
        <v>984</v>
      </c>
    </row>
    <row r="37" spans="1:9" s="239" customFormat="1">
      <c r="A37" s="240">
        <v>14284483000450</v>
      </c>
      <c r="B37" s="241" t="s">
        <v>403</v>
      </c>
      <c r="C37" s="242">
        <v>12882148000186</v>
      </c>
      <c r="D37" s="243" t="s">
        <v>938</v>
      </c>
      <c r="E37" s="243" t="s">
        <v>976</v>
      </c>
      <c r="F37" s="244">
        <v>45445</v>
      </c>
      <c r="G37" s="244"/>
      <c r="H37" s="245">
        <v>649</v>
      </c>
      <c r="I37" s="329" t="s">
        <v>1085</v>
      </c>
    </row>
    <row r="38" spans="1:9" s="239" customFormat="1">
      <c r="B38" s="291"/>
      <c r="H38" s="340"/>
    </row>
    <row r="39" spans="1:9" s="239" customFormat="1">
      <c r="B39" s="291"/>
      <c r="H39" s="340"/>
    </row>
    <row r="40" spans="1:9" s="239" customFormat="1">
      <c r="B40" s="291"/>
      <c r="H40" s="340"/>
    </row>
    <row r="41" spans="1:9" s="239" customFormat="1">
      <c r="B41" s="291"/>
      <c r="H41" s="340"/>
    </row>
    <row r="42" spans="1:9" s="239" customFormat="1">
      <c r="B42" s="291"/>
      <c r="H42" s="340"/>
    </row>
    <row r="43" spans="1:9" s="239" customFormat="1">
      <c r="B43" s="291"/>
      <c r="H43" s="340"/>
    </row>
    <row r="44" spans="1:9" s="239" customFormat="1">
      <c r="B44" s="291"/>
      <c r="H44" s="340"/>
    </row>
    <row r="45" spans="1:9" s="239" customFormat="1">
      <c r="B45" s="291"/>
      <c r="H45" s="340"/>
    </row>
    <row r="46" spans="1:9" s="239" customFormat="1">
      <c r="B46" s="291"/>
      <c r="H46" s="340"/>
    </row>
    <row r="47" spans="1:9" s="239" customFormat="1">
      <c r="B47" s="291"/>
      <c r="H47" s="340"/>
    </row>
    <row r="48" spans="1:9" s="239" customFormat="1">
      <c r="B48" s="291"/>
      <c r="H48" s="340"/>
    </row>
    <row r="49" spans="2:8" s="239" customFormat="1">
      <c r="B49" s="291"/>
      <c r="H49" s="340"/>
    </row>
    <row r="50" spans="2:8" s="239" customFormat="1">
      <c r="B50" s="291"/>
      <c r="H50" s="340"/>
    </row>
    <row r="51" spans="2:8" s="239" customFormat="1">
      <c r="B51" s="291"/>
      <c r="H51" s="340"/>
    </row>
    <row r="52" spans="2:8" s="239" customFormat="1">
      <c r="B52" s="291"/>
      <c r="H52" s="340"/>
    </row>
    <row r="53" spans="2:8" s="239" customFormat="1">
      <c r="B53" s="291"/>
      <c r="H53" s="340"/>
    </row>
    <row r="54" spans="2:8" s="239" customFormat="1">
      <c r="B54" s="291"/>
      <c r="H54" s="340"/>
    </row>
    <row r="55" spans="2:8" s="239" customFormat="1">
      <c r="B55" s="291"/>
      <c r="H55" s="340"/>
    </row>
    <row r="56" spans="2:8" s="239" customFormat="1">
      <c r="B56" s="291"/>
      <c r="H56" s="340"/>
    </row>
    <row r="57" spans="2:8" s="239" customFormat="1">
      <c r="B57" s="291"/>
      <c r="H57" s="340"/>
    </row>
    <row r="58" spans="2:8" s="239" customFormat="1">
      <c r="B58" s="291"/>
      <c r="H58" s="340"/>
    </row>
    <row r="59" spans="2:8" s="239" customFormat="1">
      <c r="B59" s="291"/>
      <c r="H59" s="340"/>
    </row>
    <row r="60" spans="2:8" s="239" customFormat="1">
      <c r="B60" s="291"/>
      <c r="H60" s="340"/>
    </row>
    <row r="61" spans="2:8" s="239" customFormat="1">
      <c r="B61" s="291"/>
      <c r="H61" s="340"/>
    </row>
    <row r="62" spans="2:8" s="239" customFormat="1">
      <c r="B62" s="291"/>
      <c r="H62" s="340"/>
    </row>
    <row r="63" spans="2:8" s="239" customFormat="1">
      <c r="B63" s="291"/>
      <c r="H63" s="340"/>
    </row>
    <row r="64" spans="2:8" s="239" customFormat="1">
      <c r="B64" s="291"/>
      <c r="H64" s="340"/>
    </row>
    <row r="65" spans="2:8" s="239" customFormat="1">
      <c r="B65" s="291"/>
      <c r="H65" s="340"/>
    </row>
    <row r="66" spans="2:8" s="239" customFormat="1">
      <c r="B66" s="291"/>
      <c r="H66" s="340"/>
    </row>
    <row r="67" spans="2:8" s="239" customFormat="1">
      <c r="B67" s="291"/>
      <c r="H67" s="340"/>
    </row>
    <row r="68" spans="2:8" s="239" customFormat="1">
      <c r="B68" s="291"/>
      <c r="H68" s="340"/>
    </row>
    <row r="69" spans="2:8" s="239" customFormat="1">
      <c r="B69" s="291"/>
      <c r="H69" s="340"/>
    </row>
    <row r="70" spans="2:8" s="239" customFormat="1">
      <c r="B70" s="291"/>
      <c r="H70" s="340"/>
    </row>
    <row r="71" spans="2:8" s="239" customFormat="1">
      <c r="B71" s="291"/>
      <c r="H71" s="340"/>
    </row>
    <row r="72" spans="2:8" s="239" customFormat="1">
      <c r="B72" s="291"/>
      <c r="H72" s="340"/>
    </row>
    <row r="73" spans="2:8" s="239" customFormat="1">
      <c r="B73" s="291"/>
      <c r="H73" s="340"/>
    </row>
    <row r="74" spans="2:8" s="239" customFormat="1">
      <c r="B74" s="291"/>
      <c r="H74" s="340"/>
    </row>
    <row r="75" spans="2:8" s="239" customFormat="1">
      <c r="B75" s="291"/>
      <c r="H75" s="340"/>
    </row>
    <row r="76" spans="2:8" s="239" customFormat="1">
      <c r="B76" s="291"/>
      <c r="H76" s="340"/>
    </row>
    <row r="77" spans="2:8" s="239" customFormat="1">
      <c r="B77" s="291"/>
      <c r="H77" s="340"/>
    </row>
    <row r="78" spans="2:8" s="239" customFormat="1">
      <c r="B78" s="291"/>
      <c r="H78" s="340"/>
    </row>
    <row r="79" spans="2:8" s="239" customFormat="1">
      <c r="B79" s="291"/>
      <c r="H79" s="340"/>
    </row>
    <row r="80" spans="2:8" s="239" customFormat="1">
      <c r="B80" s="291"/>
      <c r="H80" s="340"/>
    </row>
    <row r="81" spans="2:8" s="239" customFormat="1">
      <c r="B81" s="291"/>
      <c r="H81" s="340"/>
    </row>
    <row r="82" spans="2:8" s="239" customFormat="1">
      <c r="B82" s="291"/>
      <c r="H82" s="340"/>
    </row>
    <row r="83" spans="2:8" s="239" customFormat="1">
      <c r="B83" s="291"/>
      <c r="H83" s="340"/>
    </row>
    <row r="84" spans="2:8" s="239" customFormat="1">
      <c r="B84" s="291"/>
      <c r="H84" s="340"/>
    </row>
    <row r="85" spans="2:8" s="239" customFormat="1">
      <c r="B85" s="291"/>
      <c r="H85" s="340"/>
    </row>
    <row r="86" spans="2:8" s="239" customFormat="1">
      <c r="B86" s="291"/>
      <c r="H86" s="340"/>
    </row>
    <row r="87" spans="2:8" s="239" customFormat="1">
      <c r="B87" s="291"/>
      <c r="H87" s="340"/>
    </row>
    <row r="88" spans="2:8" s="239" customFormat="1">
      <c r="B88" s="291"/>
      <c r="H88" s="340"/>
    </row>
    <row r="89" spans="2:8" s="239" customFormat="1">
      <c r="B89" s="291"/>
      <c r="H89" s="340"/>
    </row>
    <row r="90" spans="2:8" s="239" customFormat="1">
      <c r="B90" s="291"/>
      <c r="H90" s="340"/>
    </row>
    <row r="91" spans="2:8" s="239" customFormat="1">
      <c r="B91" s="291"/>
      <c r="H91" s="340"/>
    </row>
    <row r="92" spans="2:8" s="239" customFormat="1">
      <c r="B92" s="291"/>
      <c r="H92" s="340"/>
    </row>
    <row r="93" spans="2:8" s="239" customFormat="1">
      <c r="B93" s="291"/>
      <c r="H93" s="340"/>
    </row>
    <row r="94" spans="2:8" s="239" customFormat="1">
      <c r="B94" s="291"/>
      <c r="H94" s="340"/>
    </row>
    <row r="95" spans="2:8" s="239" customFormat="1">
      <c r="B95" s="291"/>
      <c r="H95" s="340"/>
    </row>
    <row r="96" spans="2:8" s="239" customFormat="1">
      <c r="B96" s="291"/>
      <c r="H96" s="340"/>
    </row>
    <row r="97" spans="2:8" s="239" customFormat="1">
      <c r="B97" s="291"/>
      <c r="H97" s="340"/>
    </row>
    <row r="98" spans="2:8" s="239" customFormat="1">
      <c r="B98" s="291"/>
      <c r="H98" s="340"/>
    </row>
    <row r="99" spans="2:8" s="239" customFormat="1">
      <c r="B99" s="291"/>
      <c r="H99" s="340"/>
    </row>
    <row r="100" spans="2:8" s="239" customFormat="1">
      <c r="B100" s="291"/>
      <c r="H100" s="340"/>
    </row>
    <row r="101" spans="2:8" s="239" customFormat="1">
      <c r="B101" s="291"/>
      <c r="H101" s="340"/>
    </row>
    <row r="102" spans="2:8" s="239" customFormat="1">
      <c r="B102" s="291"/>
      <c r="H102" s="340"/>
    </row>
    <row r="103" spans="2:8" s="239" customFormat="1">
      <c r="B103" s="291"/>
      <c r="H103" s="340"/>
    </row>
    <row r="104" spans="2:8" s="239" customFormat="1">
      <c r="B104" s="291"/>
      <c r="H104" s="340"/>
    </row>
    <row r="105" spans="2:8" s="239" customFormat="1">
      <c r="B105" s="291"/>
      <c r="H105" s="340"/>
    </row>
    <row r="106" spans="2:8" s="239" customFormat="1">
      <c r="B106" s="291"/>
      <c r="H106" s="340"/>
    </row>
    <row r="107" spans="2:8" s="239" customFormat="1">
      <c r="B107" s="291"/>
      <c r="H107" s="340"/>
    </row>
    <row r="108" spans="2:8" s="239" customFormat="1">
      <c r="B108" s="291"/>
      <c r="H108" s="340"/>
    </row>
    <row r="109" spans="2:8" s="239" customFormat="1">
      <c r="B109" s="291"/>
      <c r="H109" s="340"/>
    </row>
    <row r="110" spans="2:8" s="239" customFormat="1">
      <c r="B110" s="291"/>
      <c r="H110" s="340"/>
    </row>
    <row r="111" spans="2:8" s="239" customFormat="1">
      <c r="B111" s="291"/>
      <c r="H111" s="340"/>
    </row>
    <row r="112" spans="2:8" s="239" customFormat="1">
      <c r="B112" s="291"/>
      <c r="H112" s="340"/>
    </row>
    <row r="113" spans="2:8" s="239" customFormat="1">
      <c r="B113" s="291"/>
      <c r="H113" s="340"/>
    </row>
    <row r="114" spans="2:8" s="239" customFormat="1">
      <c r="B114" s="291"/>
      <c r="H114" s="340"/>
    </row>
    <row r="115" spans="2:8" s="239" customFormat="1">
      <c r="B115" s="291"/>
      <c r="H115" s="340"/>
    </row>
    <row r="116" spans="2:8" s="239" customFormat="1">
      <c r="B116" s="291"/>
      <c r="H116" s="340"/>
    </row>
    <row r="117" spans="2:8" s="239" customFormat="1">
      <c r="B117" s="291"/>
      <c r="H117" s="340"/>
    </row>
    <row r="118" spans="2:8" s="239" customFormat="1">
      <c r="B118" s="291"/>
      <c r="H118" s="340"/>
    </row>
    <row r="119" spans="2:8" s="239" customFormat="1">
      <c r="B119" s="291"/>
      <c r="H119" s="340"/>
    </row>
    <row r="120" spans="2:8" s="239" customFormat="1">
      <c r="B120" s="291"/>
      <c r="H120" s="340"/>
    </row>
    <row r="121" spans="2:8" s="239" customFormat="1">
      <c r="B121" s="291"/>
      <c r="H121" s="340"/>
    </row>
    <row r="122" spans="2:8" s="239" customFormat="1">
      <c r="B122" s="291"/>
      <c r="H122" s="340"/>
    </row>
    <row r="123" spans="2:8" s="239" customFormat="1">
      <c r="B123" s="291"/>
      <c r="H123" s="340"/>
    </row>
    <row r="124" spans="2:8" s="239" customFormat="1">
      <c r="B124" s="291"/>
      <c r="H124" s="340"/>
    </row>
    <row r="125" spans="2:8" s="239" customFormat="1">
      <c r="B125" s="291"/>
      <c r="H125" s="340"/>
    </row>
    <row r="126" spans="2:8" s="239" customFormat="1">
      <c r="B126" s="291"/>
      <c r="H126" s="340"/>
    </row>
    <row r="127" spans="2:8" s="239" customFormat="1">
      <c r="B127" s="291"/>
      <c r="H127" s="340"/>
    </row>
    <row r="128" spans="2:8" s="239" customFormat="1">
      <c r="B128" s="291"/>
      <c r="H128" s="340"/>
    </row>
    <row r="129" spans="2:8" s="239" customFormat="1">
      <c r="B129" s="291"/>
      <c r="H129" s="340"/>
    </row>
    <row r="130" spans="2:8" s="239" customFormat="1">
      <c r="B130" s="291"/>
      <c r="H130" s="340"/>
    </row>
    <row r="131" spans="2:8" s="239" customFormat="1">
      <c r="B131" s="291"/>
      <c r="H131" s="340"/>
    </row>
    <row r="132" spans="2:8" s="239" customFormat="1">
      <c r="B132" s="291"/>
      <c r="H132" s="340"/>
    </row>
    <row r="133" spans="2:8" s="239" customFormat="1">
      <c r="B133" s="291"/>
      <c r="H133" s="340"/>
    </row>
    <row r="134" spans="2:8" s="239" customFormat="1">
      <c r="B134" s="291"/>
      <c r="H134" s="340"/>
    </row>
    <row r="135" spans="2:8" s="239" customFormat="1">
      <c r="B135" s="291"/>
      <c r="H135" s="340"/>
    </row>
    <row r="136" spans="2:8" s="239" customFormat="1">
      <c r="B136" s="291"/>
      <c r="H136" s="340"/>
    </row>
    <row r="137" spans="2:8" s="239" customFormat="1">
      <c r="B137" s="291"/>
      <c r="H137" s="340"/>
    </row>
    <row r="138" spans="2:8" s="239" customFormat="1">
      <c r="B138" s="291"/>
      <c r="H138" s="340"/>
    </row>
    <row r="139" spans="2:8" s="239" customFormat="1">
      <c r="B139" s="291"/>
      <c r="H139" s="340"/>
    </row>
    <row r="140" spans="2:8" s="239" customFormat="1">
      <c r="B140" s="291"/>
      <c r="H140" s="340"/>
    </row>
    <row r="141" spans="2:8" s="239" customFormat="1">
      <c r="B141" s="291"/>
      <c r="H141" s="340"/>
    </row>
    <row r="142" spans="2:8" s="239" customFormat="1">
      <c r="B142" s="291"/>
      <c r="H142" s="340"/>
    </row>
    <row r="143" spans="2:8" s="239" customFormat="1">
      <c r="B143" s="291"/>
      <c r="H143" s="340"/>
    </row>
    <row r="144" spans="2:8" s="239" customFormat="1">
      <c r="B144" s="291"/>
      <c r="H144" s="340"/>
    </row>
    <row r="145" spans="1:39" s="239" customFormat="1">
      <c r="B145" s="291"/>
      <c r="H145" s="340"/>
    </row>
    <row r="146" spans="1:39" s="239" customFormat="1">
      <c r="B146" s="291"/>
      <c r="H146" s="340"/>
    </row>
    <row r="147" spans="1:39" s="239" customFormat="1">
      <c r="B147" s="291"/>
      <c r="H147" s="340"/>
    </row>
    <row r="148" spans="1:39" s="239" customFormat="1">
      <c r="B148" s="291"/>
      <c r="H148" s="340"/>
    </row>
    <row r="149" spans="1:39" s="341" customFormat="1">
      <c r="A149" s="239"/>
      <c r="B149" s="291"/>
      <c r="C149" s="239"/>
      <c r="D149" s="239"/>
      <c r="E149" s="239"/>
      <c r="F149" s="239"/>
      <c r="G149" s="239"/>
      <c r="H149" s="340"/>
      <c r="I149" s="239"/>
      <c r="J149" s="239"/>
      <c r="K149" s="239"/>
      <c r="L149" s="239"/>
      <c r="M149" s="239"/>
      <c r="N149" s="239"/>
      <c r="O149" s="239"/>
      <c r="P149" s="239"/>
      <c r="Q149" s="239"/>
      <c r="R149" s="239"/>
      <c r="S149" s="239"/>
      <c r="T149" s="239"/>
      <c r="U149" s="239"/>
      <c r="V149" s="239"/>
      <c r="W149" s="239"/>
      <c r="X149" s="239"/>
      <c r="Y149" s="239"/>
      <c r="Z149" s="239"/>
      <c r="AA149" s="239"/>
      <c r="AB149" s="239"/>
      <c r="AC149" s="239"/>
      <c r="AD149" s="239"/>
      <c r="AE149" s="239"/>
      <c r="AF149" s="239"/>
      <c r="AG149" s="239"/>
      <c r="AH149" s="239"/>
      <c r="AI149" s="239"/>
      <c r="AJ149" s="239"/>
      <c r="AK149" s="239"/>
      <c r="AL149" s="239"/>
      <c r="AM149" s="239"/>
    </row>
    <row r="150" spans="1:39">
      <c r="A150" s="239"/>
      <c r="B150" s="291"/>
      <c r="C150" s="239"/>
      <c r="D150" s="239"/>
      <c r="E150" s="239"/>
      <c r="F150" s="239"/>
      <c r="G150" s="239"/>
      <c r="H150" s="340"/>
      <c r="I150" s="239"/>
    </row>
    <row r="151" spans="1:39">
      <c r="A151" s="239"/>
      <c r="B151" s="291"/>
      <c r="C151" s="239"/>
      <c r="D151" s="239"/>
      <c r="E151" s="239"/>
      <c r="F151" s="239"/>
      <c r="G151" s="239"/>
      <c r="H151" s="340"/>
      <c r="I151" s="239"/>
    </row>
    <row r="152" spans="1:39">
      <c r="A152" s="239"/>
      <c r="B152" s="291"/>
      <c r="C152" s="239"/>
      <c r="D152" s="239"/>
      <c r="E152" s="239"/>
      <c r="F152" s="239"/>
      <c r="G152" s="239"/>
      <c r="H152" s="340"/>
      <c r="I152" s="239"/>
    </row>
    <row r="153" spans="1:39">
      <c r="A153" s="239"/>
      <c r="B153" s="291"/>
      <c r="C153" s="239"/>
      <c r="D153" s="239"/>
      <c r="E153" s="239"/>
      <c r="F153" s="239"/>
      <c r="G153" s="239"/>
      <c r="H153" s="340"/>
      <c r="I153" s="239"/>
    </row>
    <row r="154" spans="1:39">
      <c r="A154" s="239"/>
      <c r="B154" s="291"/>
      <c r="C154" s="239"/>
      <c r="D154" s="239"/>
      <c r="E154" s="239"/>
      <c r="F154" s="239"/>
      <c r="G154" s="239"/>
      <c r="H154" s="340"/>
      <c r="I154" s="239"/>
    </row>
    <row r="155" spans="1:39">
      <c r="A155" s="239"/>
      <c r="B155" s="291"/>
      <c r="C155" s="239"/>
      <c r="D155" s="239"/>
      <c r="E155" s="239"/>
      <c r="F155" s="239"/>
      <c r="G155" s="239"/>
      <c r="H155" s="340"/>
      <c r="I155" s="239"/>
    </row>
    <row r="156" spans="1:39">
      <c r="A156" s="239"/>
      <c r="B156" s="291"/>
      <c r="C156" s="239"/>
      <c r="D156" s="239"/>
      <c r="E156" s="239"/>
      <c r="F156" s="239"/>
      <c r="G156" s="239"/>
      <c r="H156" s="340"/>
      <c r="I156" s="239"/>
    </row>
    <row r="157" spans="1:39">
      <c r="A157" s="239"/>
      <c r="B157" s="291"/>
      <c r="C157" s="239"/>
      <c r="D157" s="239"/>
      <c r="E157" s="239"/>
      <c r="F157" s="239"/>
      <c r="G157" s="239"/>
      <c r="H157" s="340"/>
      <c r="I157" s="239"/>
    </row>
    <row r="158" spans="1:39">
      <c r="A158" s="239"/>
      <c r="B158" s="291"/>
      <c r="C158" s="239"/>
      <c r="D158" s="239"/>
      <c r="E158" s="239"/>
      <c r="F158" s="239"/>
      <c r="G158" s="239"/>
      <c r="H158" s="340"/>
      <c r="I158" s="239"/>
    </row>
    <row r="159" spans="1:39">
      <c r="A159" s="239"/>
      <c r="B159" s="291"/>
      <c r="C159" s="239"/>
      <c r="D159" s="239"/>
      <c r="E159" s="239"/>
      <c r="F159" s="239"/>
      <c r="G159" s="239"/>
      <c r="H159" s="340"/>
      <c r="I159" s="239"/>
    </row>
    <row r="160" spans="1:39">
      <c r="A160" s="341"/>
      <c r="B160" s="342"/>
      <c r="C160" s="341"/>
      <c r="D160" s="341"/>
      <c r="E160" s="341"/>
      <c r="F160" s="341"/>
      <c r="G160" s="341"/>
      <c r="H160" s="343"/>
      <c r="I160" s="344"/>
    </row>
    <row r="161" spans="2:2">
      <c r="B161" s="241"/>
    </row>
    <row r="162" spans="2:2">
      <c r="B162" s="241"/>
    </row>
    <row r="163" spans="2:2">
      <c r="B163" s="241"/>
    </row>
    <row r="164" spans="2:2">
      <c r="B164" s="241"/>
    </row>
    <row r="165" spans="2:2">
      <c r="B165" s="241"/>
    </row>
    <row r="166" spans="2:2">
      <c r="B166" s="241"/>
    </row>
    <row r="167" spans="2:2">
      <c r="B167" s="241"/>
    </row>
    <row r="168" spans="2:2">
      <c r="B168" s="241"/>
    </row>
    <row r="169" spans="2:2">
      <c r="B169" s="241"/>
    </row>
  </sheetData>
  <protectedRanges>
    <protectedRange sqref="B7" name="Intervalo2_1_1"/>
    <protectedRange sqref="A7" name="Intervalo2_2_1_1"/>
    <protectedRange sqref="D7" name="Intervalo2_2_1_2_1_5"/>
    <protectedRange sqref="E3:E4" name="Intervalo2_1_1_1_1_2_1_1_1_1_1"/>
    <protectedRange sqref="I2" name="Intervalo2_1_1_1_1_4_1_1_1_1_1"/>
    <protectedRange sqref="B2" name="Intervalo2_1_1_1_1"/>
    <protectedRange sqref="D2:E2" name="Intervalo2_2_1_2_1_1_1"/>
    <protectedRange sqref="D3" name="Intervalo2_2_1_2_1_2_1"/>
    <protectedRange sqref="B3" name="Intervalo2_1_1_1_1_3_1"/>
    <protectedRange sqref="B4" name="Intervalo2_1_1_1_2_1"/>
    <protectedRange sqref="D9" name="Intervalo2_2_1_2_1_3_1"/>
    <protectedRange sqref="D10" name="Intervalo2_2_1_2_1_4_1"/>
    <protectedRange sqref="D34" name="Intervalo3_1_1_1_1_1"/>
  </protectedRanges>
  <hyperlinks>
    <hyperlink ref="G7" r:id="rId1" display="https://drive.google.com/file/d/18M2fMXwgkeGzTYDMdSxBnswEVrE3U2Ya/view?usp=sharing" xr:uid="{FDD535B5-752D-4BA2-AD4B-8D6042CEAEF4}"/>
    <hyperlink ref="I2" r:id="rId2" xr:uid="{0F0492F1-74F0-4C2E-A9D4-DCF134C33746}"/>
    <hyperlink ref="I3" r:id="rId3" xr:uid="{DA5FC284-0486-4976-BF7E-E2F4F41AAA56}"/>
    <hyperlink ref="I4" r:id="rId4" xr:uid="{D093E17D-C545-476E-8F94-5B91D0BEFF20}"/>
    <hyperlink ref="I5" r:id="rId5" xr:uid="{257401A6-BCCF-45D2-8D59-CD45041CA775}"/>
    <hyperlink ref="I7" r:id="rId6" xr:uid="{DDCE5511-0234-4D00-8A21-260A1A0C9A06}"/>
    <hyperlink ref="I8" r:id="rId7" xr:uid="{448BA066-FF66-4000-8B0A-EA589E11A1BB}"/>
    <hyperlink ref="I9" r:id="rId8" xr:uid="{1024A8E0-0759-47B9-A3E6-1ACE611F4E84}"/>
    <hyperlink ref="I10" r:id="rId9" xr:uid="{72364F22-C03A-4EA6-BDE8-844D7E442654}"/>
    <hyperlink ref="I11" r:id="rId10" xr:uid="{5D3E7F8C-9F2F-459B-BFAC-F57AD48BE3B7}"/>
    <hyperlink ref="I12" r:id="rId11" xr:uid="{0238C696-F3B0-4128-AB68-E6A9B83D2C59}"/>
    <hyperlink ref="I14" r:id="rId12" xr:uid="{BED54294-21F6-4726-9D59-920E426E1746}"/>
    <hyperlink ref="I17" r:id="rId13" xr:uid="{64423346-82D4-4242-9178-15E77620C5FA}"/>
    <hyperlink ref="I18" r:id="rId14" xr:uid="{003F1BE2-139C-4EED-B8DC-3D30F93E4F84}"/>
    <hyperlink ref="I19" r:id="rId15" xr:uid="{3680AB5C-9E0C-448C-AE8E-30BFAC082863}"/>
    <hyperlink ref="I20" r:id="rId16" xr:uid="{59EE60B7-4100-4BB0-AFD5-CC8AA40DC9B9}"/>
    <hyperlink ref="I21" r:id="rId17" xr:uid="{FDA43643-1F94-4947-A569-42995E08C8D5}"/>
    <hyperlink ref="I22" r:id="rId18" xr:uid="{A7D4EDB6-1432-4DB2-B4DD-C6E67EB2F5E8}"/>
    <hyperlink ref="I23" r:id="rId19" xr:uid="{D9914903-1B6D-49CB-A628-4CEC2CAB5E8B}"/>
    <hyperlink ref="I24" r:id="rId20" xr:uid="{904FAD59-D562-4D1D-B753-68A7E9E8C8FB}"/>
    <hyperlink ref="I25" r:id="rId21" xr:uid="{FC832102-A540-4E2D-A0F6-C9EB6DBCD675}"/>
    <hyperlink ref="I26" r:id="rId22" xr:uid="{78825B1C-F1F2-4CAA-B517-632E79FAA277}"/>
    <hyperlink ref="I29" r:id="rId23" xr:uid="{39114715-35C0-4588-A01C-FB604BFB3B6B}"/>
    <hyperlink ref="I27" r:id="rId24" xr:uid="{2C7B5607-DB39-4DD8-A6C6-55D0BDFF6513}"/>
    <hyperlink ref="I28" r:id="rId25" xr:uid="{25C2FCB2-0019-420D-9CF2-A099ADB1FC89}"/>
    <hyperlink ref="I15" r:id="rId26" xr:uid="{384EE198-E7B9-4DAD-8E3B-54D12AFC72EF}"/>
    <hyperlink ref="I16" r:id="rId27" xr:uid="{D5BE47BC-18EC-4C8F-B9B3-D9A3081E8FFD}"/>
    <hyperlink ref="I13" r:id="rId28" xr:uid="{C8A7168D-002F-4FF0-934D-339064DE0BCB}"/>
    <hyperlink ref="I6" r:id="rId29" xr:uid="{358A0C47-53D2-4956-A375-ED24FCF827DD}"/>
    <hyperlink ref="I32" r:id="rId30" xr:uid="{4330D793-EFFE-430F-AF77-57811750804D}"/>
    <hyperlink ref="I36" r:id="rId31" xr:uid="{4E054EC8-D384-41DE-8723-543E02B40E59}"/>
    <hyperlink ref="I37" r:id="rId32" xr:uid="{EFF6D0FB-ACEB-4996-AE3C-A814B5F797AE}"/>
  </hyperlinks>
  <printOptions horizontalCentered="1" verticalCentered="1"/>
  <pageMargins left="0" right="0" top="0.15748031496062992" bottom="0.35433070866141736" header="0" footer="0"/>
  <pageSetup paperSize="9" scale="36" fitToHeight="0" orientation="landscape" r:id="rId33"/>
  <drawing r:id="rId3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B050"/>
  </sheetPr>
  <dimension ref="A1:Z1000"/>
  <sheetViews>
    <sheetView topLeftCell="D13" workbookViewId="0">
      <selection activeCell="O19" sqref="O19"/>
    </sheetView>
  </sheetViews>
  <sheetFormatPr defaultColWidth="14.42578125" defaultRowHeight="15" customHeight="1"/>
  <cols>
    <col min="1" max="1" width="38.42578125" customWidth="1"/>
    <col min="2" max="2" width="9.140625" customWidth="1"/>
    <col min="3" max="14" width="15.85546875" customWidth="1"/>
    <col min="15" max="26" width="9.140625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21" customHeight="1">
      <c r="A7" s="770" t="s">
        <v>0</v>
      </c>
      <c r="B7" s="652"/>
      <c r="C7" s="652"/>
      <c r="D7" s="652"/>
      <c r="E7" s="652"/>
      <c r="F7" s="652"/>
      <c r="G7" s="652"/>
      <c r="H7" s="652"/>
      <c r="I7" s="652"/>
      <c r="J7" s="652"/>
      <c r="K7" s="652"/>
      <c r="L7" s="652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21" customHeight="1">
      <c r="A8" s="770" t="s">
        <v>2</v>
      </c>
      <c r="B8" s="652"/>
      <c r="C8" s="652"/>
      <c r="D8" s="652"/>
      <c r="E8" s="652"/>
      <c r="F8" s="652"/>
      <c r="G8" s="652"/>
      <c r="H8" s="652"/>
      <c r="I8" s="652"/>
      <c r="J8" s="652"/>
      <c r="K8" s="652"/>
      <c r="L8" s="652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21" customHeight="1">
      <c r="A9" s="808" t="s">
        <v>5</v>
      </c>
      <c r="B9" s="652"/>
      <c r="C9" s="652"/>
      <c r="D9" s="652"/>
      <c r="E9" s="652"/>
      <c r="F9" s="652"/>
      <c r="G9" s="652"/>
      <c r="H9" s="652"/>
      <c r="I9" s="652"/>
      <c r="J9" s="652"/>
      <c r="K9" s="652"/>
      <c r="L9" s="652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21">
      <c r="A10" s="72"/>
      <c r="B10" s="72"/>
      <c r="C10" s="79"/>
      <c r="D10" s="72"/>
      <c r="E10" s="72"/>
      <c r="F10" s="72"/>
      <c r="G10" s="72"/>
      <c r="H10" s="72"/>
      <c r="I10" s="72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38.25" customHeight="1">
      <c r="A11" s="823" t="s">
        <v>985</v>
      </c>
      <c r="B11" s="644"/>
      <c r="C11" s="644"/>
      <c r="D11" s="644"/>
      <c r="E11" s="644"/>
      <c r="F11" s="644"/>
      <c r="G11" s="644"/>
      <c r="H11" s="644"/>
      <c r="I11" s="644"/>
      <c r="J11" s="644"/>
      <c r="K11" s="644"/>
      <c r="L11" s="645"/>
      <c r="M11" s="819" t="s">
        <v>1</v>
      </c>
      <c r="N11" s="645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21" customHeight="1">
      <c r="A12" s="813" t="s">
        <v>1641</v>
      </c>
      <c r="B12" s="644"/>
      <c r="C12" s="644"/>
      <c r="D12" s="644"/>
      <c r="E12" s="644"/>
      <c r="F12" s="645"/>
      <c r="G12" s="813" t="s">
        <v>266</v>
      </c>
      <c r="H12" s="644"/>
      <c r="I12" s="644"/>
      <c r="J12" s="644"/>
      <c r="K12" s="644"/>
      <c r="L12" s="645"/>
      <c r="M12" s="819" t="s">
        <v>267</v>
      </c>
      <c r="N12" s="645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23.25" customHeight="1">
      <c r="A13" s="814" t="s">
        <v>11</v>
      </c>
      <c r="B13" s="644"/>
      <c r="C13" s="644"/>
      <c r="D13" s="644"/>
      <c r="E13" s="644"/>
      <c r="F13" s="645"/>
      <c r="G13" s="761" t="s">
        <v>12</v>
      </c>
      <c r="H13" s="644"/>
      <c r="I13" s="644"/>
      <c r="J13" s="644"/>
      <c r="K13" s="644"/>
      <c r="L13" s="645"/>
      <c r="M13" s="822" t="s">
        <v>1342</v>
      </c>
      <c r="N13" s="645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>
      <c r="A14" s="208"/>
      <c r="B14" s="209"/>
      <c r="C14" s="166"/>
      <c r="D14" s="210"/>
      <c r="E14" s="210"/>
      <c r="F14" s="210"/>
      <c r="G14" s="210"/>
      <c r="H14" s="210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>
      <c r="A15" s="208"/>
      <c r="B15" s="211"/>
      <c r="C15" s="208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8" customHeight="1">
      <c r="A16" s="815" t="s">
        <v>986</v>
      </c>
      <c r="B16" s="685"/>
      <c r="C16" s="685"/>
      <c r="D16" s="685"/>
      <c r="E16" s="685"/>
      <c r="F16" s="685"/>
      <c r="G16" s="685"/>
      <c r="H16" s="685"/>
      <c r="I16" s="685"/>
      <c r="J16" s="685"/>
      <c r="K16" s="685"/>
      <c r="L16" s="685"/>
      <c r="M16" s="685"/>
      <c r="N16" s="816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>
      <c r="A17" s="817" t="s">
        <v>985</v>
      </c>
      <c r="B17" s="818" t="s">
        <v>987</v>
      </c>
      <c r="C17" s="212" t="s">
        <v>988</v>
      </c>
      <c r="D17" s="212" t="s">
        <v>989</v>
      </c>
      <c r="E17" s="212" t="s">
        <v>990</v>
      </c>
      <c r="F17" s="212" t="s">
        <v>991</v>
      </c>
      <c r="G17" s="212" t="s">
        <v>992</v>
      </c>
      <c r="H17" s="212" t="s">
        <v>993</v>
      </c>
      <c r="I17" s="212" t="s">
        <v>994</v>
      </c>
      <c r="J17" s="212" t="s">
        <v>995</v>
      </c>
      <c r="K17" s="212" t="s">
        <v>996</v>
      </c>
      <c r="L17" s="212" t="s">
        <v>997</v>
      </c>
      <c r="M17" s="212" t="s">
        <v>998</v>
      </c>
      <c r="N17" s="212" t="s">
        <v>999</v>
      </c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>
      <c r="A18" s="699"/>
      <c r="B18" s="699"/>
      <c r="C18" s="212" t="s">
        <v>1000</v>
      </c>
      <c r="D18" s="212" t="s">
        <v>1000</v>
      </c>
      <c r="E18" s="212" t="s">
        <v>1000</v>
      </c>
      <c r="F18" s="212" t="s">
        <v>1000</v>
      </c>
      <c r="G18" s="212" t="s">
        <v>1000</v>
      </c>
      <c r="H18" s="212" t="s">
        <v>1000</v>
      </c>
      <c r="I18" s="212" t="s">
        <v>1000</v>
      </c>
      <c r="J18" s="212" t="s">
        <v>1000</v>
      </c>
      <c r="K18" s="212" t="s">
        <v>1000</v>
      </c>
      <c r="L18" s="212" t="s">
        <v>1000</v>
      </c>
      <c r="M18" s="212" t="s">
        <v>1000</v>
      </c>
      <c r="N18" s="212" t="s">
        <v>1000</v>
      </c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>
      <c r="A19" s="213" t="s">
        <v>1001</v>
      </c>
      <c r="B19" s="820" t="s">
        <v>1002</v>
      </c>
      <c r="C19" s="383">
        <v>22</v>
      </c>
      <c r="D19" s="383">
        <v>22</v>
      </c>
      <c r="E19" s="383">
        <v>22</v>
      </c>
      <c r="F19" s="383">
        <v>22</v>
      </c>
      <c r="G19" s="383">
        <v>22</v>
      </c>
      <c r="H19" s="383">
        <v>28</v>
      </c>
      <c r="I19" s="383">
        <v>27</v>
      </c>
      <c r="J19" s="214">
        <v>26</v>
      </c>
      <c r="K19" s="542">
        <v>24</v>
      </c>
      <c r="L19" s="542">
        <v>24</v>
      </c>
      <c r="M19" s="214">
        <v>25</v>
      </c>
      <c r="N19" s="214">
        <v>24</v>
      </c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25.5">
      <c r="A20" s="215" t="s">
        <v>1003</v>
      </c>
      <c r="B20" s="703"/>
      <c r="C20" s="383">
        <v>81</v>
      </c>
      <c r="D20" s="383">
        <v>84</v>
      </c>
      <c r="E20" s="383">
        <v>85</v>
      </c>
      <c r="F20" s="383">
        <v>84</v>
      </c>
      <c r="G20" s="383">
        <v>86</v>
      </c>
      <c r="H20" s="383">
        <v>84</v>
      </c>
      <c r="I20" s="383">
        <v>84</v>
      </c>
      <c r="J20" s="214">
        <v>82</v>
      </c>
      <c r="K20" s="542">
        <v>80</v>
      </c>
      <c r="L20" s="542">
        <v>82</v>
      </c>
      <c r="M20" s="214">
        <v>82</v>
      </c>
      <c r="N20" s="214">
        <v>81</v>
      </c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213" t="s">
        <v>1004</v>
      </c>
      <c r="B21" s="699"/>
      <c r="C21" s="383">
        <v>54</v>
      </c>
      <c r="D21" s="383">
        <v>57</v>
      </c>
      <c r="E21" s="383">
        <v>58</v>
      </c>
      <c r="F21" s="383">
        <v>60</v>
      </c>
      <c r="G21" s="383">
        <v>60</v>
      </c>
      <c r="H21" s="383">
        <v>59</v>
      </c>
      <c r="I21" s="383">
        <v>60</v>
      </c>
      <c r="J21" s="214">
        <v>61</v>
      </c>
      <c r="K21" s="542">
        <v>58</v>
      </c>
      <c r="L21" s="542">
        <v>59</v>
      </c>
      <c r="M21" s="214">
        <v>60</v>
      </c>
      <c r="N21" s="214">
        <v>59</v>
      </c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811" t="s">
        <v>1005</v>
      </c>
      <c r="B22" s="645"/>
      <c r="C22" s="384">
        <f t="shared" ref="C22:I22" si="0">SUM(C19:C21)</f>
        <v>157</v>
      </c>
      <c r="D22" s="384">
        <f t="shared" si="0"/>
        <v>163</v>
      </c>
      <c r="E22" s="384">
        <f t="shared" si="0"/>
        <v>165</v>
      </c>
      <c r="F22" s="384">
        <f t="shared" si="0"/>
        <v>166</v>
      </c>
      <c r="G22" s="384">
        <f t="shared" si="0"/>
        <v>168</v>
      </c>
      <c r="H22" s="384">
        <f t="shared" si="0"/>
        <v>171</v>
      </c>
      <c r="I22" s="384">
        <f t="shared" si="0"/>
        <v>171</v>
      </c>
      <c r="J22" s="216">
        <f t="shared" ref="J22:N22" si="1">SUM(J19:J21)</f>
        <v>169</v>
      </c>
      <c r="K22" s="216">
        <f t="shared" si="1"/>
        <v>162</v>
      </c>
      <c r="L22" s="216">
        <f t="shared" si="1"/>
        <v>165</v>
      </c>
      <c r="M22" s="216">
        <f>SUM(M19:M21)</f>
        <v>167</v>
      </c>
      <c r="N22" s="216">
        <f t="shared" si="1"/>
        <v>164</v>
      </c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213" t="s">
        <v>1006</v>
      </c>
      <c r="B23" s="821" t="s">
        <v>1007</v>
      </c>
      <c r="C23" s="385">
        <v>0</v>
      </c>
      <c r="D23" s="385">
        <v>0</v>
      </c>
      <c r="E23" s="385">
        <v>0</v>
      </c>
      <c r="F23" s="385">
        <v>0</v>
      </c>
      <c r="G23" s="385">
        <v>0</v>
      </c>
      <c r="H23" s="385">
        <v>0</v>
      </c>
      <c r="I23" s="385">
        <v>0</v>
      </c>
      <c r="J23" s="217">
        <v>0</v>
      </c>
      <c r="K23" s="217">
        <v>0</v>
      </c>
      <c r="L23" s="217">
        <v>0</v>
      </c>
      <c r="M23" s="217">
        <v>0</v>
      </c>
      <c r="N23" s="217">
        <v>0</v>
      </c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213" t="s">
        <v>1008</v>
      </c>
      <c r="B24" s="699"/>
      <c r="C24" s="383">
        <v>0</v>
      </c>
      <c r="D24" s="383">
        <v>0</v>
      </c>
      <c r="E24" s="383">
        <v>0</v>
      </c>
      <c r="F24" s="383">
        <v>0</v>
      </c>
      <c r="G24" s="383">
        <v>0</v>
      </c>
      <c r="H24" s="383">
        <v>0</v>
      </c>
      <c r="I24" s="383">
        <v>0</v>
      </c>
      <c r="J24" s="214">
        <v>0</v>
      </c>
      <c r="K24" s="214">
        <v>0</v>
      </c>
      <c r="L24" s="214">
        <v>0</v>
      </c>
      <c r="M24" s="214">
        <v>0</v>
      </c>
      <c r="N24" s="214">
        <v>0</v>
      </c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811" t="s">
        <v>1009</v>
      </c>
      <c r="B25" s="645"/>
      <c r="C25" s="384">
        <f t="shared" ref="C25:I25" si="2">SUM(C23:C24)</f>
        <v>0</v>
      </c>
      <c r="D25" s="384">
        <f t="shared" si="2"/>
        <v>0</v>
      </c>
      <c r="E25" s="384">
        <f t="shared" si="2"/>
        <v>0</v>
      </c>
      <c r="F25" s="384">
        <f t="shared" si="2"/>
        <v>0</v>
      </c>
      <c r="G25" s="384">
        <f t="shared" si="2"/>
        <v>0</v>
      </c>
      <c r="H25" s="384">
        <f t="shared" si="2"/>
        <v>0</v>
      </c>
      <c r="I25" s="384">
        <f t="shared" si="2"/>
        <v>0</v>
      </c>
      <c r="J25" s="216">
        <f t="shared" ref="J25:N25" si="3">SUM(J23:J24)</f>
        <v>0</v>
      </c>
      <c r="K25" s="216">
        <f t="shared" si="3"/>
        <v>0</v>
      </c>
      <c r="L25" s="216">
        <f t="shared" si="3"/>
        <v>0</v>
      </c>
      <c r="M25" s="216">
        <f>SUM(M23:M24)</f>
        <v>0</v>
      </c>
      <c r="N25" s="216">
        <f t="shared" si="3"/>
        <v>0</v>
      </c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210"/>
      <c r="B26" s="210"/>
      <c r="C26" s="210"/>
      <c r="D26" s="210"/>
      <c r="E26" s="210"/>
      <c r="F26" s="210"/>
      <c r="G26" s="210"/>
      <c r="H26" s="210"/>
      <c r="I26" s="210"/>
      <c r="J26" s="210"/>
      <c r="K26" s="210"/>
      <c r="L26" s="210"/>
      <c r="M26" s="210"/>
      <c r="N26" s="210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>
      <c r="A27" s="812" t="s">
        <v>1010</v>
      </c>
      <c r="B27" s="645"/>
      <c r="C27" s="218">
        <f t="shared" ref="C27:N27" si="4">C25+C22</f>
        <v>157</v>
      </c>
      <c r="D27" s="218">
        <f t="shared" si="4"/>
        <v>163</v>
      </c>
      <c r="E27" s="218">
        <f t="shared" si="4"/>
        <v>165</v>
      </c>
      <c r="F27" s="218">
        <f t="shared" si="4"/>
        <v>166</v>
      </c>
      <c r="G27" s="218">
        <f t="shared" si="4"/>
        <v>168</v>
      </c>
      <c r="H27" s="218">
        <f t="shared" si="4"/>
        <v>171</v>
      </c>
      <c r="I27" s="218">
        <f t="shared" si="4"/>
        <v>171</v>
      </c>
      <c r="J27" s="218">
        <f t="shared" si="4"/>
        <v>169</v>
      </c>
      <c r="K27" s="218">
        <f t="shared" si="4"/>
        <v>162</v>
      </c>
      <c r="L27" s="218">
        <f t="shared" si="4"/>
        <v>165</v>
      </c>
      <c r="M27" s="218">
        <f t="shared" si="4"/>
        <v>167</v>
      </c>
      <c r="N27" s="218">
        <f t="shared" si="4"/>
        <v>164</v>
      </c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9">
    <mergeCell ref="A7:L7"/>
    <mergeCell ref="A8:L8"/>
    <mergeCell ref="A9:L9"/>
    <mergeCell ref="A11:L11"/>
    <mergeCell ref="M11:N11"/>
    <mergeCell ref="A25:B25"/>
    <mergeCell ref="A27:B27"/>
    <mergeCell ref="A12:F12"/>
    <mergeCell ref="A13:F13"/>
    <mergeCell ref="G13:L13"/>
    <mergeCell ref="A16:N16"/>
    <mergeCell ref="A17:A18"/>
    <mergeCell ref="B17:B18"/>
    <mergeCell ref="G12:L12"/>
    <mergeCell ref="M12:N12"/>
    <mergeCell ref="B19:B21"/>
    <mergeCell ref="A22:B22"/>
    <mergeCell ref="B23:B24"/>
    <mergeCell ref="M13:N13"/>
  </mergeCells>
  <printOptions horizontalCentered="1" verticalCentered="1"/>
  <pageMargins left="0.51181102362204722" right="0.51181102362204722" top="0.78740157480314965" bottom="0.78740157480314965" header="0" footer="0"/>
  <pageSetup paperSize="9" scale="55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B050"/>
    <pageSetUpPr fitToPage="1"/>
  </sheetPr>
  <dimension ref="A1:Z1000"/>
  <sheetViews>
    <sheetView topLeftCell="A4" workbookViewId="0">
      <selection activeCell="F16" sqref="F16"/>
    </sheetView>
  </sheetViews>
  <sheetFormatPr defaultColWidth="14.42578125" defaultRowHeight="15"/>
  <cols>
    <col min="1" max="1" width="9.42578125" customWidth="1"/>
    <col min="2" max="2" width="57" customWidth="1"/>
    <col min="3" max="3" width="5.42578125" customWidth="1"/>
    <col min="4" max="4" width="8.7109375" customWidth="1"/>
    <col min="5" max="5" width="12.140625" customWidth="1"/>
    <col min="6" max="6" width="62.7109375" customWidth="1"/>
    <col min="7" max="7" width="3.5703125" customWidth="1"/>
    <col min="8" max="26" width="9.140625" customWidth="1"/>
  </cols>
  <sheetData>
    <row r="1" spans="1:26">
      <c r="A1" s="1"/>
      <c r="B1" s="192"/>
      <c r="C1" s="192"/>
      <c r="D1" s="19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1"/>
      <c r="B2" s="192"/>
      <c r="C2" s="192"/>
      <c r="D2" s="19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92"/>
      <c r="C3" s="192"/>
      <c r="D3" s="192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>
      <c r="A4" s="1"/>
      <c r="B4" s="192"/>
      <c r="C4" s="192"/>
      <c r="D4" s="192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>
      <c r="A5" s="1"/>
      <c r="B5" s="192"/>
      <c r="C5" s="192"/>
      <c r="D5" s="192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825" t="s">
        <v>0</v>
      </c>
      <c r="B6" s="652"/>
      <c r="C6" s="652"/>
      <c r="D6" s="652"/>
      <c r="E6" s="652"/>
      <c r="F6" s="652"/>
      <c r="G6" s="652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>
      <c r="A7" s="825" t="s">
        <v>2</v>
      </c>
      <c r="B7" s="652"/>
      <c r="C7" s="652"/>
      <c r="D7" s="652"/>
      <c r="E7" s="652"/>
      <c r="F7" s="652"/>
      <c r="G7" s="652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>
      <c r="A8" s="826" t="s">
        <v>1011</v>
      </c>
      <c r="B8" s="652"/>
      <c r="C8" s="652"/>
      <c r="D8" s="652"/>
      <c r="E8" s="652"/>
      <c r="F8" s="652"/>
      <c r="G8" s="65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>
      <c r="A9" s="1"/>
      <c r="B9" s="219"/>
      <c r="C9" s="219"/>
      <c r="D9" s="219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>
      <c r="A10" s="827" t="s">
        <v>1012</v>
      </c>
      <c r="B10" s="644"/>
      <c r="C10" s="644"/>
      <c r="D10" s="644"/>
      <c r="E10" s="644"/>
      <c r="F10" s="644"/>
      <c r="G10" s="645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>
      <c r="A12" s="828" t="s">
        <v>1344</v>
      </c>
      <c r="B12" s="644"/>
      <c r="C12" s="644"/>
      <c r="D12" s="644"/>
      <c r="E12" s="644"/>
      <c r="F12" s="644"/>
      <c r="G12" s="645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>
      <c r="A13" s="829" t="s">
        <v>1013</v>
      </c>
      <c r="B13" s="644"/>
      <c r="C13" s="645"/>
      <c r="D13" s="1"/>
      <c r="E13" s="832" t="s">
        <v>1014</v>
      </c>
      <c r="F13" s="644"/>
      <c r="G13" s="645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>
      <c r="A14" s="830" t="s">
        <v>1015</v>
      </c>
      <c r="B14" s="220" t="s">
        <v>1016</v>
      </c>
      <c r="C14" s="108" t="s">
        <v>1017</v>
      </c>
      <c r="D14" s="1"/>
      <c r="E14" s="833" t="s">
        <v>1018</v>
      </c>
      <c r="F14" s="645"/>
      <c r="G14" s="221">
        <v>2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30">
      <c r="A15" s="703"/>
      <c r="B15" s="220" t="s">
        <v>1019</v>
      </c>
      <c r="C15" s="108" t="s">
        <v>1017</v>
      </c>
      <c r="D15" s="1"/>
      <c r="E15" s="830" t="s">
        <v>1020</v>
      </c>
      <c r="F15" s="222" t="s">
        <v>1021</v>
      </c>
      <c r="G15" s="108" t="s">
        <v>1017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45">
      <c r="A16" s="703"/>
      <c r="B16" s="223" t="s">
        <v>1022</v>
      </c>
      <c r="C16" s="108" t="s">
        <v>1017</v>
      </c>
      <c r="D16" s="1"/>
      <c r="E16" s="703"/>
      <c r="F16" s="222" t="s">
        <v>1023</v>
      </c>
      <c r="G16" s="108" t="s">
        <v>1017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>
      <c r="A17" s="703"/>
      <c r="B17" s="223" t="s">
        <v>1024</v>
      </c>
      <c r="C17" s="108" t="s">
        <v>1017</v>
      </c>
      <c r="D17" s="1"/>
      <c r="E17" s="703"/>
      <c r="F17" s="222" t="s">
        <v>1025</v>
      </c>
      <c r="G17" s="108" t="s">
        <v>1017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>
      <c r="A18" s="703"/>
      <c r="B18" s="223" t="s">
        <v>1026</v>
      </c>
      <c r="C18" s="108" t="s">
        <v>1017</v>
      </c>
      <c r="D18" s="1"/>
      <c r="E18" s="703"/>
      <c r="F18" s="222" t="s">
        <v>25</v>
      </c>
      <c r="G18" s="108" t="s">
        <v>1017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0">
      <c r="A19" s="703"/>
      <c r="B19" s="223" t="s">
        <v>1027</v>
      </c>
      <c r="C19" s="108" t="s">
        <v>1017</v>
      </c>
      <c r="D19" s="1"/>
      <c r="E19" s="703"/>
      <c r="F19" s="222" t="s">
        <v>1028</v>
      </c>
      <c r="G19" s="108" t="s">
        <v>1017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30">
      <c r="A20" s="703"/>
      <c r="B20" s="220" t="s">
        <v>1029</v>
      </c>
      <c r="C20" s="108" t="s">
        <v>1017</v>
      </c>
      <c r="D20" s="1"/>
      <c r="E20" s="703"/>
      <c r="F20" s="222" t="s">
        <v>1030</v>
      </c>
      <c r="G20" s="108" t="s">
        <v>1017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30">
      <c r="A21" s="703"/>
      <c r="B21" s="220" t="s">
        <v>1031</v>
      </c>
      <c r="C21" s="108" t="s">
        <v>1017</v>
      </c>
      <c r="D21" s="1"/>
      <c r="E21" s="703"/>
      <c r="F21" s="222" t="s">
        <v>1032</v>
      </c>
      <c r="G21" s="108" t="s">
        <v>1017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30">
      <c r="A22" s="703"/>
      <c r="B22" s="220" t="s">
        <v>1033</v>
      </c>
      <c r="C22" s="108" t="s">
        <v>1017</v>
      </c>
      <c r="D22" s="1"/>
      <c r="E22" s="703"/>
      <c r="F22" s="222" t="s">
        <v>1034</v>
      </c>
      <c r="G22" s="108" t="s">
        <v>1017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30">
      <c r="A23" s="703"/>
      <c r="B23" s="220" t="s">
        <v>1035</v>
      </c>
      <c r="C23" s="108" t="s">
        <v>1017</v>
      </c>
      <c r="D23" s="1"/>
      <c r="E23" s="703"/>
      <c r="F23" s="222" t="s">
        <v>1036</v>
      </c>
      <c r="G23" s="108" t="s">
        <v>1017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30">
      <c r="A24" s="703"/>
      <c r="B24" s="220" t="s">
        <v>1037</v>
      </c>
      <c r="C24" s="108" t="s">
        <v>1017</v>
      </c>
      <c r="D24" s="1"/>
      <c r="E24" s="703"/>
      <c r="F24" s="222" t="s">
        <v>1038</v>
      </c>
      <c r="G24" s="108" t="s">
        <v>1017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30">
      <c r="A25" s="703"/>
      <c r="B25" s="220" t="s">
        <v>1039</v>
      </c>
      <c r="C25" s="108" t="s">
        <v>1017</v>
      </c>
      <c r="D25" s="1"/>
      <c r="E25" s="703"/>
      <c r="F25" s="222" t="s">
        <v>1040</v>
      </c>
      <c r="G25" s="108" t="s">
        <v>1017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45">
      <c r="A26" s="703"/>
      <c r="B26" s="220" t="s">
        <v>1041</v>
      </c>
      <c r="C26" s="108" t="s">
        <v>1017</v>
      </c>
      <c r="D26" s="1"/>
      <c r="E26" s="703"/>
      <c r="F26" s="222" t="s">
        <v>1042</v>
      </c>
      <c r="G26" s="108" t="s">
        <v>1017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30">
      <c r="A27" s="703"/>
      <c r="B27" s="220" t="s">
        <v>1034</v>
      </c>
      <c r="C27" s="108" t="s">
        <v>1017</v>
      </c>
      <c r="D27" s="1"/>
      <c r="E27" s="703"/>
      <c r="F27" s="222" t="s">
        <v>1043</v>
      </c>
      <c r="G27" s="108" t="s">
        <v>1017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30">
      <c r="A28" s="703"/>
      <c r="B28" s="220" t="s">
        <v>1044</v>
      </c>
      <c r="C28" s="108" t="s">
        <v>1017</v>
      </c>
      <c r="D28" s="1"/>
      <c r="E28" s="703"/>
      <c r="F28" s="222" t="s">
        <v>1045</v>
      </c>
      <c r="G28" s="108" t="s">
        <v>1017</v>
      </c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30">
      <c r="A29" s="831"/>
      <c r="B29" s="220" t="s">
        <v>1046</v>
      </c>
      <c r="C29" s="108" t="s">
        <v>1017</v>
      </c>
      <c r="D29" s="1"/>
      <c r="E29" s="703"/>
      <c r="F29" s="222" t="s">
        <v>1047</v>
      </c>
      <c r="G29" s="108" t="s">
        <v>1017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30">
      <c r="A30" s="830" t="s">
        <v>1048</v>
      </c>
      <c r="B30" s="222" t="s">
        <v>1049</v>
      </c>
      <c r="C30" s="108" t="s">
        <v>1017</v>
      </c>
      <c r="D30" s="1"/>
      <c r="E30" s="703"/>
      <c r="F30" s="222" t="s">
        <v>1050</v>
      </c>
      <c r="G30" s="108" t="s">
        <v>1017</v>
      </c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30">
      <c r="A31" s="703"/>
      <c r="B31" s="224" t="s">
        <v>1051</v>
      </c>
      <c r="C31" s="108" t="s">
        <v>1017</v>
      </c>
      <c r="D31" s="1"/>
      <c r="E31" s="703"/>
      <c r="F31" s="222" t="s">
        <v>1026</v>
      </c>
      <c r="G31" s="108" t="s">
        <v>1017</v>
      </c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30">
      <c r="A32" s="703"/>
      <c r="B32" s="224" t="s">
        <v>1052</v>
      </c>
      <c r="C32" s="108" t="s">
        <v>1017</v>
      </c>
      <c r="D32" s="1"/>
      <c r="E32" s="703"/>
      <c r="F32" s="222" t="s">
        <v>1053</v>
      </c>
      <c r="G32" s="108" t="s">
        <v>1017</v>
      </c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30">
      <c r="A33" s="703"/>
      <c r="B33" s="224" t="s">
        <v>1054</v>
      </c>
      <c r="C33" s="108" t="s">
        <v>1017</v>
      </c>
      <c r="D33" s="1"/>
      <c r="E33" s="703"/>
      <c r="F33" s="222" t="s">
        <v>1055</v>
      </c>
      <c r="G33" s="108" t="s">
        <v>1017</v>
      </c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30">
      <c r="A34" s="703"/>
      <c r="B34" s="222" t="s">
        <v>1030</v>
      </c>
      <c r="C34" s="108" t="s">
        <v>1017</v>
      </c>
      <c r="D34" s="1"/>
      <c r="E34" s="703"/>
      <c r="F34" s="222" t="s">
        <v>1056</v>
      </c>
      <c r="G34" s="108" t="s">
        <v>1017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30">
      <c r="A35" s="703"/>
      <c r="B35" s="222" t="s">
        <v>1057</v>
      </c>
      <c r="C35" s="108" t="s">
        <v>1017</v>
      </c>
      <c r="D35" s="1"/>
      <c r="E35" s="703"/>
      <c r="F35" s="222" t="s">
        <v>1058</v>
      </c>
      <c r="G35" s="108" t="s">
        <v>1017</v>
      </c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>
      <c r="A36" s="703"/>
      <c r="B36" s="222" t="s">
        <v>1059</v>
      </c>
      <c r="C36" s="108" t="s">
        <v>1017</v>
      </c>
      <c r="D36" s="1"/>
      <c r="E36" s="703"/>
      <c r="F36" s="222" t="s">
        <v>1060</v>
      </c>
      <c r="G36" s="108" t="s">
        <v>1017</v>
      </c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30">
      <c r="A37" s="703"/>
      <c r="B37" s="222" t="s">
        <v>1061</v>
      </c>
      <c r="C37" s="108" t="s">
        <v>1017</v>
      </c>
      <c r="D37" s="1"/>
      <c r="E37" s="703"/>
      <c r="F37" s="222" t="s">
        <v>1057</v>
      </c>
      <c r="G37" s="108" t="s">
        <v>1017</v>
      </c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30">
      <c r="A38" s="703"/>
      <c r="B38" s="222" t="s">
        <v>1062</v>
      </c>
      <c r="C38" s="108" t="s">
        <v>1017</v>
      </c>
      <c r="D38" s="1"/>
      <c r="E38" s="703"/>
      <c r="F38" s="222" t="s">
        <v>1059</v>
      </c>
      <c r="G38" s="108" t="s">
        <v>1017</v>
      </c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30">
      <c r="A39" s="703"/>
      <c r="B39" s="222" t="s">
        <v>1063</v>
      </c>
      <c r="C39" s="108" t="s">
        <v>1017</v>
      </c>
      <c r="D39" s="1"/>
      <c r="E39" s="703"/>
      <c r="F39" s="222" t="s">
        <v>1063</v>
      </c>
      <c r="G39" s="108" t="s">
        <v>1017</v>
      </c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30">
      <c r="A40" s="703"/>
      <c r="B40" s="222" t="s">
        <v>1064</v>
      </c>
      <c r="C40" s="108" t="s">
        <v>1017</v>
      </c>
      <c r="D40" s="1"/>
      <c r="E40" s="703"/>
      <c r="F40" s="222" t="s">
        <v>1065</v>
      </c>
      <c r="G40" s="108" t="s">
        <v>1017</v>
      </c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30">
      <c r="A41" s="703"/>
      <c r="B41" s="222" t="s">
        <v>1032</v>
      </c>
      <c r="C41" s="108" t="s">
        <v>1066</v>
      </c>
      <c r="D41" s="1"/>
      <c r="E41" s="703"/>
      <c r="F41" s="222" t="s">
        <v>1064</v>
      </c>
      <c r="G41" s="108" t="s">
        <v>1017</v>
      </c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45">
      <c r="A42" s="703"/>
      <c r="B42" s="222" t="s">
        <v>1042</v>
      </c>
      <c r="C42" s="108" t="s">
        <v>1017</v>
      </c>
      <c r="D42" s="1"/>
      <c r="E42" s="703"/>
      <c r="F42" s="222" t="s">
        <v>1067</v>
      </c>
      <c r="G42" s="108" t="s">
        <v>1017</v>
      </c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>
      <c r="A43" s="703"/>
      <c r="B43" s="222" t="s">
        <v>1068</v>
      </c>
      <c r="C43" s="108" t="s">
        <v>1017</v>
      </c>
      <c r="D43" s="1"/>
      <c r="E43" s="703"/>
      <c r="F43" s="222" t="s">
        <v>1069</v>
      </c>
      <c r="G43" s="108" t="s">
        <v>1017</v>
      </c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30">
      <c r="A44" s="703"/>
      <c r="B44" s="222" t="s">
        <v>1070</v>
      </c>
      <c r="C44" s="108" t="s">
        <v>1017</v>
      </c>
      <c r="D44" s="1"/>
      <c r="E44" s="703"/>
      <c r="F44" s="222" t="s">
        <v>1071</v>
      </c>
      <c r="G44" s="108" t="s">
        <v>1017</v>
      </c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30">
      <c r="A45" s="703"/>
      <c r="B45" s="222" t="s">
        <v>1038</v>
      </c>
      <c r="C45" s="108" t="s">
        <v>1017</v>
      </c>
      <c r="D45" s="1"/>
      <c r="E45" s="699"/>
      <c r="F45" s="222" t="s">
        <v>1072</v>
      </c>
      <c r="G45" s="108" t="s">
        <v>1017</v>
      </c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30">
      <c r="A46" s="703"/>
      <c r="B46" s="222" t="s">
        <v>1043</v>
      </c>
      <c r="C46" s="108" t="s">
        <v>1017</v>
      </c>
      <c r="D46" s="1"/>
      <c r="E46" s="225"/>
      <c r="F46" s="226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30">
      <c r="A47" s="703"/>
      <c r="B47" s="222" t="s">
        <v>1045</v>
      </c>
      <c r="C47" s="108" t="s">
        <v>1017</v>
      </c>
      <c r="D47" s="1"/>
      <c r="E47" s="225"/>
      <c r="F47" s="226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30">
      <c r="A48" s="703"/>
      <c r="B48" s="222" t="s">
        <v>1047</v>
      </c>
      <c r="C48" s="108" t="s">
        <v>1017</v>
      </c>
      <c r="D48" s="1"/>
      <c r="E48" s="225"/>
      <c r="F48" s="226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30">
      <c r="A49" s="703"/>
      <c r="B49" s="222" t="s">
        <v>1053</v>
      </c>
      <c r="C49" s="108" t="s">
        <v>1017</v>
      </c>
      <c r="D49" s="1"/>
      <c r="E49" s="225"/>
      <c r="F49" s="226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30">
      <c r="A50" s="703"/>
      <c r="B50" s="222" t="s">
        <v>1055</v>
      </c>
      <c r="C50" s="108" t="s">
        <v>1017</v>
      </c>
      <c r="D50" s="1"/>
      <c r="E50" s="225"/>
      <c r="F50" s="226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30">
      <c r="A51" s="703"/>
      <c r="B51" s="222" t="s">
        <v>1056</v>
      </c>
      <c r="C51" s="108" t="s">
        <v>1017</v>
      </c>
      <c r="D51" s="1"/>
      <c r="E51" s="225"/>
      <c r="F51" s="226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30">
      <c r="A52" s="703"/>
      <c r="B52" s="222" t="s">
        <v>1058</v>
      </c>
      <c r="C52" s="108" t="s">
        <v>1017</v>
      </c>
      <c r="D52" s="1"/>
      <c r="E52" s="225"/>
      <c r="F52" s="226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>
      <c r="A53" s="703"/>
      <c r="B53" s="222" t="s">
        <v>1069</v>
      </c>
      <c r="C53" s="108" t="s">
        <v>1017</v>
      </c>
      <c r="D53" s="1"/>
      <c r="E53" s="225"/>
      <c r="F53" s="226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>
      <c r="A54" s="703"/>
      <c r="B54" s="222" t="s">
        <v>1072</v>
      </c>
      <c r="C54" s="108" t="s">
        <v>1017</v>
      </c>
      <c r="D54" s="1"/>
      <c r="E54" s="225"/>
      <c r="F54" s="226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>
      <c r="A55" s="831"/>
      <c r="B55" s="222" t="s">
        <v>1073</v>
      </c>
      <c r="C55" s="108" t="s">
        <v>1017</v>
      </c>
      <c r="D55" s="1"/>
      <c r="E55" s="225"/>
      <c r="F55" s="226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>
      <c r="A56" s="1"/>
      <c r="B56" s="1"/>
      <c r="C56" s="1"/>
      <c r="D56" s="1"/>
      <c r="E56" s="227"/>
      <c r="F56" s="228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>
      <c r="A57" s="1"/>
      <c r="B57" s="1"/>
      <c r="C57" s="1"/>
      <c r="D57" s="1"/>
      <c r="E57" s="227"/>
      <c r="F57" s="228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>
      <c r="A60" s="834" t="s">
        <v>1074</v>
      </c>
      <c r="B60" s="644"/>
      <c r="C60" s="644"/>
      <c r="D60" s="645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>
      <c r="A61" s="824" t="s">
        <v>1075</v>
      </c>
      <c r="B61" s="644"/>
      <c r="C61" s="644"/>
      <c r="D61" s="645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>
      <c r="A62" s="824" t="s">
        <v>1076</v>
      </c>
      <c r="B62" s="644"/>
      <c r="C62" s="644"/>
      <c r="D62" s="645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>
      <c r="A63" s="824" t="s">
        <v>1077</v>
      </c>
      <c r="B63" s="644"/>
      <c r="C63" s="644"/>
      <c r="D63" s="645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5">
    <mergeCell ref="A61:D61"/>
    <mergeCell ref="A62:D62"/>
    <mergeCell ref="A63:D63"/>
    <mergeCell ref="A6:G6"/>
    <mergeCell ref="A7:G7"/>
    <mergeCell ref="A8:G8"/>
    <mergeCell ref="A10:G10"/>
    <mergeCell ref="A12:G12"/>
    <mergeCell ref="A13:C13"/>
    <mergeCell ref="A14:A29"/>
    <mergeCell ref="E13:G13"/>
    <mergeCell ref="E14:F14"/>
    <mergeCell ref="E15:E45"/>
    <mergeCell ref="A30:A55"/>
    <mergeCell ref="A60:D60"/>
  </mergeCells>
  <pageMargins left="1.1023622047244095" right="0.51181102362204722" top="0.78740157480314965" bottom="0.78740157480314965" header="0" footer="0"/>
  <pageSetup paperSize="9" scale="47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21:A1000"/>
  <sheetViews>
    <sheetView workbookViewId="0"/>
  </sheetViews>
  <sheetFormatPr defaultColWidth="14.42578125" defaultRowHeight="15" customHeight="1"/>
  <cols>
    <col min="1" max="6" width="8.7109375" customWidth="1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511811024" right="0.511811024" top="0.78740157499999996" bottom="0.78740157499999996" header="0" footer="0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  <pageSetUpPr fitToPage="1"/>
  </sheetPr>
  <dimension ref="A1:Z1000"/>
  <sheetViews>
    <sheetView zoomScale="40" zoomScaleNormal="40" zoomScaleSheetLayoutView="40" workbookViewId="0">
      <selection activeCell="H17" sqref="H17"/>
    </sheetView>
  </sheetViews>
  <sheetFormatPr defaultColWidth="14.42578125" defaultRowHeight="15" customHeight="1"/>
  <cols>
    <col min="1" max="1" width="8.140625" customWidth="1"/>
    <col min="2" max="2" width="55.5703125" customWidth="1"/>
    <col min="3" max="3" width="86.85546875" customWidth="1"/>
    <col min="4" max="4" width="40" customWidth="1"/>
    <col min="5" max="5" width="53.28515625" customWidth="1"/>
    <col min="6" max="6" width="87.28515625" customWidth="1"/>
    <col min="7" max="7" width="30.85546875" customWidth="1"/>
    <col min="8" max="8" width="45" customWidth="1"/>
    <col min="9" max="9" width="31.5703125" bestFit="1" customWidth="1"/>
    <col min="10" max="10" width="8.7109375" customWidth="1"/>
    <col min="11" max="11" width="11.28515625" customWidth="1"/>
    <col min="12" max="12" width="8.7109375" customWidth="1"/>
    <col min="13" max="13" width="9.85546875" customWidth="1"/>
    <col min="14" max="26" width="8.7109375" customWidth="1"/>
  </cols>
  <sheetData>
    <row r="1" spans="1:26" ht="25.5" customHeight="1">
      <c r="A1" s="30"/>
      <c r="B1" s="30"/>
      <c r="C1" s="31"/>
      <c r="D1" s="31"/>
      <c r="E1" s="31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</row>
    <row r="2" spans="1:26" ht="25.5" customHeight="1">
      <c r="A2" s="30"/>
      <c r="B2" s="30"/>
      <c r="C2" s="31"/>
      <c r="D2" s="31"/>
      <c r="E2" s="31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</row>
    <row r="3" spans="1:26" ht="25.5" customHeight="1">
      <c r="A3" s="30"/>
      <c r="B3" s="30"/>
      <c r="C3" s="31"/>
      <c r="D3" s="31"/>
      <c r="E3" s="31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</row>
    <row r="4" spans="1:26" ht="25.5" customHeight="1">
      <c r="A4" s="30"/>
      <c r="B4" s="30"/>
      <c r="C4" s="31"/>
      <c r="D4" s="31"/>
      <c r="E4" s="31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</row>
    <row r="5" spans="1:26" ht="25.5" customHeight="1">
      <c r="A5" s="30"/>
      <c r="B5" s="30"/>
      <c r="C5" s="31"/>
      <c r="D5" s="31"/>
      <c r="E5" s="31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</row>
    <row r="6" spans="1:26" ht="25.5" customHeight="1">
      <c r="A6" s="30"/>
      <c r="B6" s="30"/>
      <c r="C6" s="31"/>
      <c r="D6" s="31"/>
      <c r="E6" s="31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</row>
    <row r="7" spans="1:26" ht="25.5" customHeight="1">
      <c r="A7" s="30"/>
      <c r="B7" s="757" t="s">
        <v>0</v>
      </c>
      <c r="C7" s="652"/>
      <c r="D7" s="652"/>
      <c r="E7" s="652"/>
      <c r="F7" s="652"/>
      <c r="G7" s="652"/>
      <c r="H7" s="652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</row>
    <row r="8" spans="1:26" ht="25.5" customHeight="1">
      <c r="A8" s="30"/>
      <c r="B8" s="757" t="s">
        <v>2</v>
      </c>
      <c r="C8" s="652"/>
      <c r="D8" s="652"/>
      <c r="E8" s="652"/>
      <c r="F8" s="652"/>
      <c r="G8" s="652"/>
      <c r="H8" s="652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</row>
    <row r="9" spans="1:26" ht="25.5" customHeight="1">
      <c r="A9" s="30"/>
      <c r="B9" s="758" t="s">
        <v>5</v>
      </c>
      <c r="C9" s="652"/>
      <c r="D9" s="652"/>
      <c r="E9" s="652"/>
      <c r="F9" s="652"/>
      <c r="G9" s="652"/>
      <c r="H9" s="652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25.5" customHeight="1">
      <c r="A10" s="30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25.5" customHeight="1">
      <c r="A11" s="30"/>
      <c r="B11" s="30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</row>
    <row r="12" spans="1:26" ht="51" customHeight="1">
      <c r="A12" s="32"/>
      <c r="B12" s="759" t="s">
        <v>1643</v>
      </c>
      <c r="C12" s="644"/>
      <c r="D12" s="644"/>
      <c r="E12" s="644"/>
      <c r="F12" s="644"/>
      <c r="G12" s="644"/>
      <c r="H12" s="645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spans="1:26" ht="25.5" customHeight="1">
      <c r="A13" s="30"/>
      <c r="B13" s="755"/>
      <c r="C13" s="652"/>
      <c r="D13" s="652"/>
      <c r="E13" s="755"/>
      <c r="F13" s="652"/>
      <c r="G13" s="652"/>
      <c r="H13" s="34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25.5" customHeight="1">
      <c r="A14" s="32"/>
      <c r="B14" s="755"/>
      <c r="C14" s="652"/>
      <c r="D14" s="652"/>
      <c r="E14" s="33" t="s">
        <v>201</v>
      </c>
      <c r="F14" s="33" t="s">
        <v>202</v>
      </c>
      <c r="G14" s="33"/>
      <c r="H14" s="35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spans="1:26" ht="25.5" customHeight="1">
      <c r="A15" s="30"/>
      <c r="B15" s="747" t="s">
        <v>203</v>
      </c>
      <c r="C15" s="645"/>
      <c r="D15" s="354">
        <f>27911.9+4648.34+4319.62+1515.55+12798.46+198.76+445.51+190.28</f>
        <v>52028.420000000006</v>
      </c>
      <c r="E15" s="36">
        <f>D15*0.08</f>
        <v>4162.2736000000004</v>
      </c>
      <c r="F15" s="36"/>
      <c r="G15" s="37"/>
      <c r="H15" s="38">
        <f>D15+E15+F15+G15</f>
        <v>56190.693600000006</v>
      </c>
      <c r="I15" s="756">
        <f>H15+H17</f>
        <v>371724.22240000003</v>
      </c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25.5" customHeight="1">
      <c r="A16" s="30"/>
      <c r="B16" s="39"/>
      <c r="C16" s="39"/>
      <c r="D16" s="39"/>
      <c r="E16" s="33" t="s">
        <v>201</v>
      </c>
      <c r="F16" s="33" t="s">
        <v>202</v>
      </c>
      <c r="G16" s="33"/>
      <c r="H16" s="39"/>
      <c r="I16" s="703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25.5" customHeight="1">
      <c r="A17" s="30"/>
      <c r="B17" s="746" t="s">
        <v>204</v>
      </c>
      <c r="C17" s="645"/>
      <c r="D17" s="36">
        <f>294881.36+663.4</f>
        <v>295544.76</v>
      </c>
      <c r="E17" s="36">
        <f>(249693.76*0.08)+(663.4*0.02)</f>
        <v>19988.768800000002</v>
      </c>
      <c r="F17" s="40"/>
      <c r="G17" s="41"/>
      <c r="H17" s="38">
        <f>D17+E17+F17+G17</f>
        <v>315533.52880000003</v>
      </c>
      <c r="I17" s="699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</row>
    <row r="18" spans="1:26" ht="25.5" customHeight="1">
      <c r="A18" s="30"/>
      <c r="B18" s="39"/>
      <c r="C18" s="39"/>
      <c r="D18" s="39"/>
      <c r="E18" s="33" t="s">
        <v>201</v>
      </c>
      <c r="F18" s="33" t="s">
        <v>202</v>
      </c>
      <c r="G18" s="33" t="s">
        <v>205</v>
      </c>
      <c r="H18" s="39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</row>
    <row r="19" spans="1:26" ht="25.5" customHeight="1">
      <c r="A19" s="30"/>
      <c r="B19" s="746" t="s">
        <v>206</v>
      </c>
      <c r="C19" s="645"/>
      <c r="D19" s="355">
        <v>0</v>
      </c>
      <c r="E19" s="356">
        <f>(0)*8%</f>
        <v>0</v>
      </c>
      <c r="F19" s="357"/>
      <c r="G19" s="40"/>
      <c r="H19" s="38">
        <f>D19+E19+F19+G19</f>
        <v>0</v>
      </c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25.5" customHeight="1">
      <c r="A20" s="30"/>
      <c r="B20" s="748"/>
      <c r="C20" s="652"/>
      <c r="D20" s="43"/>
      <c r="E20" s="34"/>
      <c r="F20" s="34"/>
      <c r="G20" s="34"/>
      <c r="H20" s="34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25.5" customHeight="1">
      <c r="A21" s="30"/>
      <c r="B21" s="34"/>
      <c r="C21" s="34"/>
      <c r="D21" s="34"/>
      <c r="E21" s="34"/>
      <c r="F21" s="34"/>
      <c r="G21" s="34"/>
      <c r="H21" s="34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</row>
    <row r="22" spans="1:26" ht="25.5" customHeight="1">
      <c r="A22" s="359"/>
      <c r="B22" s="360" t="s">
        <v>207</v>
      </c>
      <c r="C22" s="361">
        <v>0</v>
      </c>
      <c r="D22" s="362" t="s">
        <v>208</v>
      </c>
      <c r="E22" s="363"/>
      <c r="F22" s="360" t="s">
        <v>209</v>
      </c>
      <c r="G22" s="364">
        <f>76785.35</f>
        <v>76785.350000000006</v>
      </c>
      <c r="H22" s="362" t="s">
        <v>210</v>
      </c>
      <c r="I22" s="363"/>
      <c r="J22" s="359"/>
      <c r="K22" s="359"/>
      <c r="L22" s="359"/>
      <c r="M22" s="359"/>
      <c r="N22" s="359"/>
      <c r="O22" s="359"/>
      <c r="P22" s="359"/>
      <c r="Q22" s="359"/>
      <c r="R22" s="359"/>
      <c r="S22" s="359"/>
      <c r="T22" s="359"/>
      <c r="U22" s="359"/>
      <c r="V22" s="359"/>
      <c r="W22" s="359"/>
      <c r="X22" s="359"/>
      <c r="Y22" s="359"/>
      <c r="Z22" s="359"/>
    </row>
    <row r="23" spans="1:26" ht="25.5" customHeight="1">
      <c r="A23" s="359"/>
      <c r="B23" s="365" t="s">
        <v>211</v>
      </c>
      <c r="C23" s="366">
        <f>SUM(0)*0.01</f>
        <v>0</v>
      </c>
      <c r="D23" s="363" t="s">
        <v>212</v>
      </c>
      <c r="E23" s="363"/>
      <c r="F23" s="367" t="s">
        <v>213</v>
      </c>
      <c r="G23" s="368">
        <f>(643614.43*8%)-G25</f>
        <v>47326.880800000006</v>
      </c>
      <c r="H23" s="363" t="s">
        <v>214</v>
      </c>
      <c r="I23" s="363"/>
      <c r="J23" s="359"/>
      <c r="K23" s="359"/>
      <c r="L23" s="359"/>
      <c r="M23" s="359"/>
      <c r="N23" s="359"/>
      <c r="O23" s="359"/>
      <c r="P23" s="359"/>
      <c r="Q23" s="359"/>
      <c r="R23" s="359"/>
      <c r="S23" s="359"/>
      <c r="T23" s="359"/>
      <c r="U23" s="359"/>
      <c r="V23" s="359"/>
      <c r="W23" s="359"/>
      <c r="X23" s="359"/>
      <c r="Y23" s="359"/>
      <c r="Z23" s="359"/>
    </row>
    <row r="24" spans="1:26" ht="25.5" customHeight="1">
      <c r="A24" s="359"/>
      <c r="B24" s="369" t="s">
        <v>215</v>
      </c>
      <c r="C24" s="370">
        <v>0</v>
      </c>
      <c r="D24" s="363" t="s">
        <v>216</v>
      </c>
      <c r="E24" s="363"/>
      <c r="F24" s="369" t="s">
        <v>217</v>
      </c>
      <c r="G24" s="368">
        <f>(1326.78)*2%</f>
        <v>26.535599999999999</v>
      </c>
      <c r="H24" s="363" t="s">
        <v>1119</v>
      </c>
      <c r="I24" s="363"/>
      <c r="J24" s="359"/>
      <c r="K24" s="359"/>
      <c r="L24" s="359"/>
      <c r="M24" s="359"/>
      <c r="N24" s="359"/>
      <c r="O24" s="359"/>
      <c r="P24" s="359"/>
      <c r="Q24" s="359"/>
      <c r="R24" s="359"/>
      <c r="S24" s="359"/>
      <c r="T24" s="359"/>
      <c r="U24" s="359"/>
      <c r="V24" s="359"/>
      <c r="W24" s="359"/>
      <c r="X24" s="359"/>
      <c r="Y24" s="359"/>
      <c r="Z24" s="359"/>
    </row>
    <row r="25" spans="1:26" ht="25.5" customHeight="1">
      <c r="A25" s="359"/>
      <c r="B25" s="369" t="s">
        <v>218</v>
      </c>
      <c r="C25" s="370">
        <v>0</v>
      </c>
      <c r="D25" s="750" t="s">
        <v>219</v>
      </c>
      <c r="E25" s="652"/>
      <c r="F25" s="369" t="s">
        <v>220</v>
      </c>
      <c r="G25" s="437">
        <f>E15</f>
        <v>4162.2736000000004</v>
      </c>
      <c r="H25" s="363" t="s">
        <v>221</v>
      </c>
      <c r="I25" s="363"/>
      <c r="J25" s="359"/>
      <c r="K25" s="359"/>
      <c r="L25" s="359"/>
      <c r="M25" s="359"/>
      <c r="N25" s="359"/>
      <c r="O25" s="359"/>
      <c r="P25" s="359"/>
      <c r="Q25" s="359"/>
      <c r="R25" s="359"/>
      <c r="S25" s="359"/>
      <c r="T25" s="359"/>
      <c r="U25" s="359"/>
      <c r="V25" s="359"/>
      <c r="W25" s="359"/>
      <c r="X25" s="359"/>
      <c r="Y25" s="359"/>
      <c r="Z25" s="359"/>
    </row>
    <row r="26" spans="1:26" ht="25.5" customHeight="1">
      <c r="A26" s="359"/>
      <c r="B26" s="369" t="s">
        <v>222</v>
      </c>
      <c r="C26" s="370">
        <v>0</v>
      </c>
      <c r="D26" s="750" t="s">
        <v>223</v>
      </c>
      <c r="E26" s="652"/>
      <c r="F26" s="369" t="s">
        <v>224</v>
      </c>
      <c r="G26" s="437">
        <f>E17</f>
        <v>19988.768800000002</v>
      </c>
      <c r="H26" s="363" t="s">
        <v>225</v>
      </c>
      <c r="I26" s="363"/>
      <c r="J26" s="359"/>
      <c r="K26" s="359"/>
      <c r="L26" s="359"/>
      <c r="M26" s="359"/>
      <c r="N26" s="359"/>
      <c r="O26" s="359"/>
      <c r="P26" s="359"/>
      <c r="Q26" s="359"/>
      <c r="R26" s="359"/>
      <c r="S26" s="359"/>
      <c r="T26" s="359"/>
      <c r="U26" s="359"/>
      <c r="V26" s="359"/>
      <c r="W26" s="359"/>
      <c r="X26" s="359"/>
      <c r="Y26" s="359"/>
      <c r="Z26" s="359"/>
    </row>
    <row r="27" spans="1:26" ht="25.5" customHeight="1">
      <c r="A27" s="359"/>
      <c r="B27" s="369" t="s">
        <v>226</v>
      </c>
      <c r="C27" s="370">
        <v>0</v>
      </c>
      <c r="D27" s="371" t="s">
        <v>227</v>
      </c>
      <c r="E27" s="371"/>
      <c r="F27" s="369" t="s">
        <v>228</v>
      </c>
      <c r="G27" s="437">
        <f>E19</f>
        <v>0</v>
      </c>
      <c r="H27" s="363" t="s">
        <v>229</v>
      </c>
      <c r="I27" s="363"/>
      <c r="J27" s="359"/>
      <c r="K27" s="359"/>
      <c r="L27" s="359"/>
      <c r="M27" s="359"/>
      <c r="N27" s="359"/>
      <c r="O27" s="359"/>
      <c r="P27" s="359"/>
      <c r="Q27" s="359"/>
      <c r="R27" s="359"/>
      <c r="S27" s="359"/>
      <c r="T27" s="359"/>
      <c r="U27" s="359"/>
      <c r="V27" s="359"/>
      <c r="W27" s="359"/>
      <c r="X27" s="359"/>
      <c r="Y27" s="359"/>
      <c r="Z27" s="359"/>
    </row>
    <row r="28" spans="1:26" ht="25.5" customHeight="1">
      <c r="A28" s="359"/>
      <c r="B28" s="372" t="s">
        <v>182</v>
      </c>
      <c r="C28" s="373">
        <f>SUM(C23:C27)-C25</f>
        <v>0</v>
      </c>
      <c r="D28" s="363"/>
      <c r="E28" s="363"/>
      <c r="F28" s="372" t="s">
        <v>182</v>
      </c>
      <c r="G28" s="361">
        <f>SUM(G23:G27)</f>
        <v>71504.458800000008</v>
      </c>
      <c r="H28" s="363"/>
      <c r="I28" s="359"/>
      <c r="J28" s="359"/>
      <c r="K28" s="359"/>
      <c r="L28" s="359"/>
      <c r="M28" s="359"/>
      <c r="N28" s="359"/>
      <c r="O28" s="359"/>
      <c r="P28" s="359"/>
      <c r="Q28" s="359"/>
      <c r="R28" s="359"/>
      <c r="S28" s="359"/>
      <c r="T28" s="359"/>
      <c r="U28" s="359"/>
      <c r="V28" s="359"/>
      <c r="W28" s="359"/>
      <c r="X28" s="359"/>
      <c r="Y28" s="359"/>
      <c r="Z28" s="359"/>
    </row>
    <row r="29" spans="1:26" ht="25.5" customHeight="1">
      <c r="A29" s="359"/>
      <c r="B29" s="374" t="s">
        <v>230</v>
      </c>
      <c r="C29" s="375">
        <f>C28-C22</f>
        <v>0</v>
      </c>
      <c r="D29" s="363"/>
      <c r="E29" s="363"/>
      <c r="F29" s="374" t="s">
        <v>230</v>
      </c>
      <c r="G29" s="375">
        <f>G28-G22</f>
        <v>-5280.8911999999982</v>
      </c>
      <c r="H29" s="363"/>
      <c r="I29" s="359"/>
      <c r="J29" s="359"/>
      <c r="K29" s="359"/>
      <c r="L29" s="359"/>
      <c r="M29" s="359"/>
      <c r="N29" s="359"/>
      <c r="O29" s="359"/>
      <c r="P29" s="359"/>
      <c r="Q29" s="359"/>
      <c r="R29" s="359"/>
      <c r="S29" s="359"/>
      <c r="T29" s="359"/>
      <c r="U29" s="359"/>
      <c r="V29" s="359"/>
      <c r="W29" s="359"/>
      <c r="X29" s="359"/>
      <c r="Y29" s="359"/>
      <c r="Z29" s="359"/>
    </row>
    <row r="30" spans="1:26" ht="25.5" customHeight="1">
      <c r="A30" s="359"/>
      <c r="B30" s="363"/>
      <c r="C30" s="363"/>
      <c r="D30" s="363"/>
      <c r="E30" s="363"/>
      <c r="F30" s="363"/>
      <c r="G30" s="363"/>
      <c r="H30" s="363"/>
      <c r="I30" s="359"/>
      <c r="J30" s="359"/>
      <c r="K30" s="359"/>
      <c r="L30" s="359"/>
      <c r="M30" s="359"/>
      <c r="N30" s="359"/>
      <c r="O30" s="359"/>
      <c r="P30" s="359"/>
      <c r="Q30" s="359"/>
      <c r="R30" s="359"/>
      <c r="S30" s="359"/>
      <c r="T30" s="359"/>
      <c r="U30" s="359"/>
      <c r="V30" s="359"/>
      <c r="W30" s="359"/>
      <c r="X30" s="359"/>
      <c r="Y30" s="359"/>
      <c r="Z30" s="359"/>
    </row>
    <row r="31" spans="1:26" ht="25.5" customHeight="1">
      <c r="A31" s="30"/>
      <c r="B31" s="34"/>
      <c r="C31" s="34"/>
      <c r="D31" s="34"/>
      <c r="E31" s="34"/>
      <c r="F31" s="34"/>
      <c r="G31" s="34"/>
      <c r="H31" s="34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</row>
    <row r="32" spans="1:26" ht="25.5" customHeight="1">
      <c r="A32" s="30"/>
      <c r="B32" s="746" t="s">
        <v>231</v>
      </c>
      <c r="C32" s="644"/>
      <c r="D32" s="644"/>
      <c r="E32" s="644"/>
      <c r="F32" s="644"/>
      <c r="G32" s="644"/>
      <c r="H32" s="645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25.5" customHeight="1">
      <c r="A33" s="30"/>
      <c r="B33" s="433">
        <f>B37+B38-B34-B35-B36</f>
        <v>302145.19</v>
      </c>
      <c r="C33" s="39" t="s">
        <v>232</v>
      </c>
      <c r="D33" s="34"/>
      <c r="E33" s="34"/>
      <c r="F33" s="34"/>
      <c r="G33" s="34"/>
      <c r="H33" s="34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25.5" customHeight="1">
      <c r="A34" s="30"/>
      <c r="B34" s="434">
        <f>D15</f>
        <v>52028.420000000006</v>
      </c>
      <c r="C34" s="748" t="s">
        <v>233</v>
      </c>
      <c r="D34" s="652"/>
      <c r="E34" s="652"/>
      <c r="F34" s="652"/>
      <c r="G34" s="34"/>
      <c r="H34" s="34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</row>
    <row r="35" spans="1:26" ht="25.5" customHeight="1">
      <c r="A35" s="30"/>
      <c r="B35" s="435">
        <f>D17</f>
        <v>295544.76</v>
      </c>
      <c r="C35" s="748" t="s">
        <v>234</v>
      </c>
      <c r="D35" s="652"/>
      <c r="E35" s="652"/>
      <c r="F35" s="652"/>
      <c r="G35" s="43"/>
      <c r="H35" s="34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25.5" customHeight="1">
      <c r="A36" s="30"/>
      <c r="B36" s="434">
        <f>D42</f>
        <v>69215.840000000011</v>
      </c>
      <c r="C36" s="748" t="s">
        <v>235</v>
      </c>
      <c r="D36" s="652"/>
      <c r="E36" s="652"/>
      <c r="F36" s="652"/>
      <c r="G36" s="34"/>
      <c r="H36" s="34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25.5" customHeight="1">
      <c r="A37" s="45"/>
      <c r="B37" s="247">
        <v>717607.43</v>
      </c>
      <c r="C37" s="749" t="s">
        <v>236</v>
      </c>
      <c r="D37" s="652"/>
      <c r="E37" s="652"/>
      <c r="F37" s="652"/>
      <c r="G37" s="34"/>
      <c r="H37" s="34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</row>
    <row r="38" spans="1:26" ht="25.5" customHeight="1">
      <c r="A38" s="45"/>
      <c r="B38" s="248">
        <v>1326.78</v>
      </c>
      <c r="C38" s="748" t="s">
        <v>237</v>
      </c>
      <c r="D38" s="652"/>
      <c r="E38" s="652"/>
      <c r="F38" s="652"/>
      <c r="G38" s="34"/>
      <c r="H38" s="34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</row>
    <row r="39" spans="1:26" ht="25.5" customHeight="1">
      <c r="A39" s="30"/>
      <c r="B39" s="358">
        <f>D19</f>
        <v>0</v>
      </c>
      <c r="C39" s="748" t="s">
        <v>238</v>
      </c>
      <c r="D39" s="652"/>
      <c r="E39" s="652"/>
      <c r="F39" s="652"/>
      <c r="G39" s="34"/>
      <c r="H39" s="34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</row>
    <row r="40" spans="1:26" ht="25.5" customHeight="1">
      <c r="A40" s="30"/>
      <c r="B40" s="436">
        <f>SUM(B37:B39)</f>
        <v>718934.21000000008</v>
      </c>
      <c r="C40" s="751" t="s">
        <v>239</v>
      </c>
      <c r="D40" s="752"/>
      <c r="E40" s="752"/>
      <c r="F40" s="753"/>
      <c r="G40" s="34"/>
      <c r="H40" s="34"/>
      <c r="I40" s="30"/>
      <c r="J40" s="30"/>
      <c r="K40" s="46"/>
      <c r="L40" s="30"/>
      <c r="M40" s="46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</row>
    <row r="41" spans="1:26" ht="25.5" customHeight="1">
      <c r="A41" s="30"/>
      <c r="B41" s="34"/>
      <c r="C41" s="47"/>
      <c r="D41" s="34"/>
      <c r="E41" s="34"/>
      <c r="F41" s="34"/>
      <c r="G41" s="34"/>
      <c r="H41" s="34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</row>
    <row r="42" spans="1:26" ht="25.5" customHeight="1">
      <c r="A42" s="30"/>
      <c r="B42" s="48" t="s">
        <v>240</v>
      </c>
      <c r="C42" s="48" t="s">
        <v>241</v>
      </c>
      <c r="D42" s="36">
        <f>SUM(D43:D65)</f>
        <v>69215.840000000011</v>
      </c>
      <c r="E42" s="34"/>
      <c r="F42" s="754" t="s">
        <v>242</v>
      </c>
      <c r="G42" s="644"/>
      <c r="H42" s="645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25.5" customHeight="1">
      <c r="A43" s="30"/>
      <c r="B43" s="438">
        <v>4</v>
      </c>
      <c r="C43" s="445" t="s">
        <v>1178</v>
      </c>
      <c r="D43" s="490">
        <v>6405.55</v>
      </c>
      <c r="E43" s="34"/>
      <c r="F43" s="49" t="s">
        <v>243</v>
      </c>
      <c r="G43" s="50" t="s">
        <v>244</v>
      </c>
      <c r="H43" s="50" t="s">
        <v>245</v>
      </c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25.5" customHeight="1">
      <c r="A44" s="30"/>
      <c r="B44" s="443">
        <v>231</v>
      </c>
      <c r="C44" s="445" t="s">
        <v>1179</v>
      </c>
      <c r="D44" s="440">
        <v>240.61</v>
      </c>
      <c r="E44" s="47"/>
      <c r="F44" s="446"/>
      <c r="G44" s="442"/>
      <c r="H44" s="442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</row>
    <row r="45" spans="1:26" ht="25.5" customHeight="1">
      <c r="A45" s="30"/>
      <c r="B45" s="438">
        <v>232</v>
      </c>
      <c r="C45" s="445" t="s">
        <v>1179</v>
      </c>
      <c r="D45" s="440">
        <v>310.27999999999997</v>
      </c>
      <c r="E45" s="34"/>
      <c r="F45" s="446"/>
      <c r="G45" s="442"/>
      <c r="H45" s="444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25.5" customHeight="1">
      <c r="A46" s="30"/>
      <c r="B46" s="443">
        <v>836</v>
      </c>
      <c r="C46" s="445" t="s">
        <v>1149</v>
      </c>
      <c r="D46" s="440">
        <v>210.27</v>
      </c>
      <c r="E46" s="47"/>
      <c r="F46" s="446"/>
      <c r="G46" s="447"/>
      <c r="H46" s="444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25.5" customHeight="1">
      <c r="A47" s="30"/>
      <c r="B47" s="438">
        <v>894</v>
      </c>
      <c r="C47" s="445" t="s">
        <v>1150</v>
      </c>
      <c r="D47" s="440">
        <v>718.23</v>
      </c>
      <c r="E47" s="34"/>
      <c r="F47" s="446"/>
      <c r="G47" s="447"/>
      <c r="H47" s="444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</row>
    <row r="48" spans="1:26" ht="25.5" customHeight="1">
      <c r="A48" s="30"/>
      <c r="B48" s="443">
        <v>995</v>
      </c>
      <c r="C48" s="445" t="s">
        <v>1180</v>
      </c>
      <c r="D48" s="440">
        <v>496.32</v>
      </c>
      <c r="E48" s="34"/>
      <c r="F48" s="446"/>
      <c r="G48" s="448"/>
      <c r="H48" s="444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25.5" customHeight="1">
      <c r="A49" s="30"/>
      <c r="B49" s="438">
        <v>251</v>
      </c>
      <c r="C49" s="445" t="s">
        <v>1181</v>
      </c>
      <c r="D49" s="444">
        <v>27872.400000000001</v>
      </c>
      <c r="E49" s="34"/>
      <c r="F49" s="446"/>
      <c r="G49" s="444"/>
      <c r="H49" s="444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25.5" customHeight="1">
      <c r="A50" s="30"/>
      <c r="B50" s="443">
        <v>988</v>
      </c>
      <c r="C50" s="445" t="s">
        <v>1182</v>
      </c>
      <c r="D50" s="444">
        <v>32313.67</v>
      </c>
      <c r="E50" s="34"/>
      <c r="F50" s="446"/>
      <c r="G50" s="444"/>
      <c r="H50" s="444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</row>
    <row r="51" spans="1:26" ht="25.5" customHeight="1">
      <c r="A51" s="30"/>
      <c r="B51" s="438">
        <v>8792</v>
      </c>
      <c r="C51" s="445" t="s">
        <v>1183</v>
      </c>
      <c r="D51" s="444">
        <v>237.07</v>
      </c>
      <c r="E51" s="34"/>
      <c r="F51" s="446"/>
      <c r="G51" s="444"/>
      <c r="H51" s="444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</row>
    <row r="52" spans="1:26" ht="25.5" customHeight="1">
      <c r="A52" s="30"/>
      <c r="B52" s="443">
        <v>8794</v>
      </c>
      <c r="C52" s="445" t="s">
        <v>1184</v>
      </c>
      <c r="D52" s="444">
        <v>411.44</v>
      </c>
      <c r="E52" s="34"/>
      <c r="F52" s="446"/>
      <c r="G52" s="444"/>
      <c r="H52" s="444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</row>
    <row r="53" spans="1:26" ht="25.5" customHeight="1">
      <c r="A53" s="30"/>
      <c r="B53" s="443"/>
      <c r="C53" s="445"/>
      <c r="D53" s="444"/>
      <c r="E53" s="34"/>
      <c r="F53" s="446"/>
      <c r="G53" s="444"/>
      <c r="H53" s="444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</row>
    <row r="54" spans="1:26" ht="25.5" customHeight="1">
      <c r="A54" s="30"/>
      <c r="B54" s="52"/>
      <c r="C54" s="54"/>
      <c r="D54" s="51">
        <v>0</v>
      </c>
      <c r="E54" s="34"/>
      <c r="F54" s="449"/>
      <c r="G54" s="51"/>
      <c r="H54" s="51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25.5" customHeight="1">
      <c r="A55" s="30"/>
      <c r="B55" s="52"/>
      <c r="C55" s="54"/>
      <c r="D55" s="51">
        <v>0</v>
      </c>
      <c r="E55" s="34"/>
      <c r="F55" s="53"/>
      <c r="G55" s="51"/>
      <c r="H55" s="51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25.5" customHeight="1">
      <c r="A56" s="30"/>
      <c r="B56" s="52"/>
      <c r="C56" s="54"/>
      <c r="D56" s="51">
        <v>0</v>
      </c>
      <c r="E56" s="34"/>
      <c r="F56" s="53"/>
      <c r="G56" s="51"/>
      <c r="H56" s="51">
        <v>0</v>
      </c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</row>
    <row r="57" spans="1:26" ht="25.5" customHeight="1">
      <c r="A57" s="30"/>
      <c r="B57" s="52"/>
      <c r="C57" s="54"/>
      <c r="D57" s="51">
        <v>0</v>
      </c>
      <c r="E57" s="34"/>
      <c r="F57" s="53"/>
      <c r="G57" s="51"/>
      <c r="H57" s="51">
        <v>0</v>
      </c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25.5" customHeight="1">
      <c r="A58" s="30"/>
      <c r="B58" s="52"/>
      <c r="C58" s="54"/>
      <c r="D58" s="51">
        <v>0</v>
      </c>
      <c r="E58" s="34"/>
      <c r="F58" s="53"/>
      <c r="G58" s="51"/>
      <c r="H58" s="51">
        <v>0</v>
      </c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25.5" customHeight="1">
      <c r="A59" s="30"/>
      <c r="B59" s="52"/>
      <c r="C59" s="54"/>
      <c r="D59" s="51">
        <v>0</v>
      </c>
      <c r="E59" s="34"/>
      <c r="F59" s="53"/>
      <c r="G59" s="51"/>
      <c r="H59" s="51">
        <v>0</v>
      </c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</row>
    <row r="60" spans="1:26" ht="25.5" customHeight="1">
      <c r="A60" s="30"/>
      <c r="B60" s="52"/>
      <c r="C60" s="54"/>
      <c r="D60" s="51">
        <v>0</v>
      </c>
      <c r="E60" s="34"/>
      <c r="F60" s="53"/>
      <c r="G60" s="51"/>
      <c r="H60" s="51">
        <v>0</v>
      </c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25.5" customHeight="1">
      <c r="A61" s="30"/>
      <c r="B61" s="55"/>
      <c r="C61" s="55"/>
      <c r="D61" s="56"/>
      <c r="E61" s="34"/>
      <c r="F61" s="44"/>
      <c r="G61" s="51"/>
      <c r="H61" s="51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25.5" customHeight="1">
      <c r="A62" s="30"/>
      <c r="B62" s="55"/>
      <c r="C62" s="55"/>
      <c r="D62" s="56"/>
      <c r="E62" s="34"/>
      <c r="F62" s="44"/>
      <c r="G62" s="51"/>
      <c r="H62" s="51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</row>
    <row r="63" spans="1:26" ht="25.5" customHeight="1">
      <c r="A63" s="30"/>
      <c r="B63" s="55"/>
      <c r="C63" s="55"/>
      <c r="D63" s="56"/>
      <c r="E63" s="34"/>
      <c r="F63" s="44"/>
      <c r="G63" s="51"/>
      <c r="H63" s="51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</row>
    <row r="64" spans="1:26" ht="25.5" customHeight="1">
      <c r="A64" s="30"/>
      <c r="B64" s="55"/>
      <c r="C64" s="55"/>
      <c r="D64" s="56"/>
      <c r="E64" s="34"/>
      <c r="F64" s="44"/>
      <c r="G64" s="51"/>
      <c r="H64" s="51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</row>
    <row r="65" spans="1:26" ht="25.5" customHeight="1">
      <c r="A65" s="30"/>
      <c r="B65" s="55"/>
      <c r="C65" s="55"/>
      <c r="D65" s="56"/>
      <c r="E65" s="34"/>
      <c r="F65" s="44"/>
      <c r="G65" s="51"/>
      <c r="H65" s="51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</row>
    <row r="66" spans="1:26" ht="25.5" customHeight="1">
      <c r="A66" s="30"/>
      <c r="B66" s="34"/>
      <c r="C66" s="34"/>
      <c r="D66" s="34"/>
      <c r="E66" s="34"/>
      <c r="F66" s="57" t="s">
        <v>182</v>
      </c>
      <c r="G66" s="58">
        <f t="shared" ref="G66:H66" si="0">SUM(G44:G65)</f>
        <v>0</v>
      </c>
      <c r="H66" s="58">
        <f t="shared" si="0"/>
        <v>0</v>
      </c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</row>
    <row r="67" spans="1:26" ht="25.5" customHeight="1">
      <c r="A67" s="30"/>
      <c r="B67" s="30"/>
      <c r="C67" s="30"/>
      <c r="D67" s="34"/>
      <c r="E67" s="34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25.5" customHeight="1">
      <c r="A68" s="30"/>
      <c r="B68" s="48" t="s">
        <v>240</v>
      </c>
      <c r="C68" s="48" t="s">
        <v>246</v>
      </c>
      <c r="D68" s="36">
        <f>SUM(D69:D84)</f>
        <v>0</v>
      </c>
      <c r="E68" s="30"/>
      <c r="F68" s="746" t="s">
        <v>247</v>
      </c>
      <c r="G68" s="644"/>
      <c r="H68" s="730"/>
      <c r="I68" s="59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25.5" customHeight="1">
      <c r="A69" s="30"/>
      <c r="B69" s="438"/>
      <c r="C69" s="441"/>
      <c r="D69" s="442"/>
      <c r="E69" s="30"/>
      <c r="F69" s="50" t="s">
        <v>248</v>
      </c>
      <c r="G69" s="60">
        <f>G23+G24</f>
        <v>47353.416400000009</v>
      </c>
      <c r="H69" s="61" t="s">
        <v>249</v>
      </c>
      <c r="I69" s="62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</row>
    <row r="70" spans="1:26" ht="25.5" customHeight="1">
      <c r="A70" s="30"/>
      <c r="B70" s="438"/>
      <c r="C70" s="439"/>
      <c r="D70" s="442"/>
      <c r="E70" s="30"/>
      <c r="F70" s="50" t="s">
        <v>250</v>
      </c>
      <c r="G70" s="60">
        <f>C23+C24</f>
        <v>0</v>
      </c>
      <c r="H70" s="61" t="s">
        <v>251</v>
      </c>
      <c r="I70" s="62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25.5" customHeight="1">
      <c r="A71" s="30"/>
      <c r="B71" s="438"/>
      <c r="C71" s="439"/>
      <c r="D71" s="442"/>
      <c r="E71" s="30"/>
      <c r="F71" s="33"/>
      <c r="G71" s="39"/>
      <c r="H71" s="63"/>
      <c r="I71" s="33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25.5" customHeight="1">
      <c r="A72" s="30"/>
      <c r="B72" s="438"/>
      <c r="C72" s="441"/>
      <c r="D72" s="442"/>
      <c r="E72" s="30"/>
      <c r="F72" s="747" t="s">
        <v>252</v>
      </c>
      <c r="G72" s="645"/>
      <c r="H72" s="64"/>
      <c r="I72" s="33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25.5" customHeight="1">
      <c r="A73" s="30"/>
      <c r="B73" s="438"/>
      <c r="C73" s="441"/>
      <c r="D73" s="442"/>
      <c r="E73" s="30"/>
      <c r="F73" s="65" t="s">
        <v>253</v>
      </c>
      <c r="G73" s="38">
        <f>G74-G80</f>
        <v>37416.230000000003</v>
      </c>
      <c r="H73" s="34"/>
      <c r="I73" s="33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25.5" customHeight="1">
      <c r="A74" s="30"/>
      <c r="B74" s="438"/>
      <c r="C74" s="441"/>
      <c r="D74" s="442"/>
      <c r="E74" s="30"/>
      <c r="F74" s="66" t="s">
        <v>254</v>
      </c>
      <c r="G74" s="67">
        <f>SUM(G75:G79)</f>
        <v>42895.47</v>
      </c>
      <c r="H74" s="34"/>
      <c r="I74" s="33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25.5" customHeight="1">
      <c r="A75" s="30"/>
      <c r="B75" s="438"/>
      <c r="C75" s="441"/>
      <c r="D75" s="442"/>
      <c r="E75" s="30"/>
      <c r="F75" s="369" t="s">
        <v>255</v>
      </c>
      <c r="G75" s="450">
        <f>11769.2+510</f>
        <v>12279.2</v>
      </c>
      <c r="H75" s="30"/>
      <c r="I75" s="68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25.5" customHeight="1">
      <c r="A76" s="30"/>
      <c r="B76" s="443"/>
      <c r="C76" s="441"/>
      <c r="D76" s="444"/>
      <c r="E76" s="30"/>
      <c r="F76" s="369" t="s">
        <v>256</v>
      </c>
      <c r="G76" s="450">
        <v>0</v>
      </c>
      <c r="H76" s="30"/>
      <c r="I76" s="68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25.5" customHeight="1">
      <c r="A77" s="30"/>
      <c r="B77" s="52"/>
      <c r="C77" s="54"/>
      <c r="D77" s="51"/>
      <c r="E77" s="30"/>
      <c r="F77" s="369" t="s">
        <v>257</v>
      </c>
      <c r="G77" s="450">
        <f>240.61+310.28</f>
        <v>550.89</v>
      </c>
      <c r="H77" s="30"/>
      <c r="I77" s="68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25.5" customHeight="1">
      <c r="A78" s="30"/>
      <c r="B78" s="52"/>
      <c r="C78" s="54"/>
      <c r="D78" s="51"/>
      <c r="E78" s="30"/>
      <c r="F78" s="369" t="s">
        <v>258</v>
      </c>
      <c r="G78" s="450">
        <v>0</v>
      </c>
      <c r="H78" s="30"/>
      <c r="I78" s="68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25.5" customHeight="1">
      <c r="A79" s="30"/>
      <c r="B79" s="52"/>
      <c r="C79" s="54"/>
      <c r="D79" s="51">
        <v>0</v>
      </c>
      <c r="E79" s="30"/>
      <c r="F79" s="369" t="s">
        <v>259</v>
      </c>
      <c r="G79" s="450">
        <v>30065.38</v>
      </c>
      <c r="H79" s="69"/>
      <c r="I79" s="68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25.5" customHeight="1">
      <c r="A80" s="30"/>
      <c r="B80" s="52"/>
      <c r="C80" s="54"/>
      <c r="D80" s="51">
        <v>0</v>
      </c>
      <c r="E80" s="30"/>
      <c r="F80" s="376" t="s">
        <v>260</v>
      </c>
      <c r="G80" s="67">
        <f>SUM(G81:G83)</f>
        <v>5479.24</v>
      </c>
      <c r="H80" s="34"/>
      <c r="I80" s="34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25.5" customHeight="1">
      <c r="A81" s="30"/>
      <c r="B81" s="52"/>
      <c r="C81" s="54"/>
      <c r="D81" s="51">
        <v>0</v>
      </c>
      <c r="E81" s="30"/>
      <c r="F81" s="369" t="s">
        <v>261</v>
      </c>
      <c r="G81" s="450">
        <f>5326.24</f>
        <v>5326.24</v>
      </c>
      <c r="H81" s="42"/>
      <c r="I81" s="7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25.5" customHeight="1">
      <c r="A82" s="30"/>
      <c r="B82" s="30"/>
      <c r="C82" s="54"/>
      <c r="D82" s="51">
        <v>0</v>
      </c>
      <c r="E82" s="30"/>
      <c r="F82" s="369" t="s">
        <v>262</v>
      </c>
      <c r="G82" s="450">
        <v>0</v>
      </c>
      <c r="H82" s="42" t="s">
        <v>263</v>
      </c>
      <c r="I82" s="42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25.5" customHeight="1">
      <c r="A83" s="30"/>
      <c r="B83" s="54"/>
      <c r="C83" s="54"/>
      <c r="D83" s="51">
        <v>0</v>
      </c>
      <c r="E83" s="30"/>
      <c r="F83" s="369" t="s">
        <v>264</v>
      </c>
      <c r="G83" s="450">
        <f>151+2</f>
        <v>153</v>
      </c>
      <c r="H83" s="748"/>
      <c r="I83" s="652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25.5" customHeight="1">
      <c r="A84" s="30"/>
      <c r="B84" s="52"/>
      <c r="C84" s="54"/>
      <c r="D84" s="51">
        <v>0</v>
      </c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25.5" customHeight="1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25.5" customHeight="1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25.5" customHeight="1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25.5" customHeight="1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25.5" customHeight="1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25.5" customHeight="1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25.5" customHeight="1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25.5" customHeight="1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25.5" customHeight="1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25.5" customHeight="1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25.5" customHeight="1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25.5" customHeight="1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25.5" customHeight="1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25.5" customHeight="1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25.5" customHeight="1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25.5" customHeight="1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25.5" customHeight="1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25.5" customHeight="1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25.5" customHeight="1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25.5" customHeight="1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25.5" customHeight="1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25.5" customHeight="1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25.5" customHeight="1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25.5" customHeight="1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25.5" customHeight="1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25.5" customHeight="1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25.5" customHeight="1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25.5" customHeight="1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25.5" customHeight="1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25.5" customHeight="1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25.5" customHeight="1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25.5" customHeight="1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25.5" customHeight="1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25.5" customHeight="1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25.5" customHeight="1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25.5" customHeight="1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25.5" customHeight="1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25.5" customHeight="1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25.5" customHeight="1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25.5" customHeight="1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25.5" customHeight="1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25.5" customHeight="1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25.5" customHeight="1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25.5" customHeight="1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25.5" customHeight="1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25.5" customHeight="1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25.5" customHeight="1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25.5" customHeight="1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25.5" customHeight="1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25.5" customHeight="1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25.5" customHeight="1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25.5" customHeight="1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25.5" customHeight="1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25.5" customHeight="1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25.5" customHeight="1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25.5" customHeight="1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25.5" customHeight="1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25.5" customHeight="1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25.5" customHeight="1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25.5" customHeight="1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25.5" customHeight="1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25.5" customHeight="1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25.5" customHeight="1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25.5" customHeight="1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25.5" customHeight="1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25.5" customHeight="1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25.5" customHeight="1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25.5" customHeight="1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25.5" customHeight="1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25.5" customHeight="1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25.5" customHeight="1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25.5" customHeight="1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25.5" customHeight="1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25.5" customHeight="1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25.5" customHeight="1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25.5" customHeight="1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25.5" customHeight="1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25.5" customHeight="1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25.5" customHeight="1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25.5" customHeight="1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25.5" customHeight="1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25.5" customHeight="1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25.5" customHeight="1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25.5" customHeight="1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25.5" customHeight="1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25.5" customHeight="1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25.5" customHeight="1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25.5" customHeight="1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25.5" customHeight="1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25.5" customHeight="1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25.5" customHeight="1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25.5" customHeight="1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25.5" customHeight="1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25.5" customHeight="1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25.5" customHeight="1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25.5" customHeight="1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25.5" customHeight="1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25.5" customHeight="1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25.5" customHeight="1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25.5" customHeight="1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25.5" customHeight="1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25.5" customHeight="1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25.5" customHeight="1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25.5" customHeight="1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25.5" customHeight="1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25.5" customHeight="1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25.5" customHeight="1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25.5" customHeight="1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25.5" customHeight="1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25.5" customHeight="1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25.5" customHeight="1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25.5" customHeight="1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25.5" customHeight="1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25.5" customHeight="1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25.5" customHeight="1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25.5" customHeight="1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25.5" customHeight="1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25.5" customHeight="1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25.5" customHeight="1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25.5" customHeight="1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25.5" customHeight="1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25.5" customHeight="1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25.5" customHeight="1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25.5" customHeight="1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25.5" customHeight="1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25.5" customHeight="1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25.5" customHeight="1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25.5" customHeight="1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25.5" customHeight="1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25.5" customHeight="1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25.5" customHeight="1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25.5" customHeight="1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25.5" customHeight="1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25.5" customHeight="1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25.5" customHeight="1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25.5" customHeight="1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25.5" customHeight="1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25.5" customHeight="1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25.5" customHeight="1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25.5" customHeight="1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25.5" customHeight="1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25.5" customHeight="1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25.5" customHeight="1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25.5" customHeight="1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25.5" customHeight="1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25.5" customHeight="1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25.5" customHeight="1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25.5" customHeight="1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25.5" customHeight="1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25.5" customHeight="1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25.5" customHeight="1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25.5" customHeight="1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25.5" customHeight="1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25.5" customHeight="1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25.5" customHeight="1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25.5" customHeight="1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25.5" customHeight="1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25.5" customHeight="1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25.5" customHeight="1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25.5" customHeight="1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25.5" customHeight="1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25.5" customHeight="1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25.5" customHeight="1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25.5" customHeight="1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25.5" customHeight="1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25.5" customHeight="1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25.5" customHeight="1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25.5" customHeight="1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25.5" customHeight="1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25.5" customHeight="1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25.5" customHeight="1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25.5" customHeight="1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25.5" customHeight="1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25.5" customHeight="1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25.5" customHeight="1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25.5" customHeight="1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25.5" customHeight="1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25.5" customHeight="1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25.5" customHeight="1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25.5" customHeight="1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25.5" customHeight="1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25.5" customHeight="1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25.5" customHeight="1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25.5" customHeight="1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25.5" customHeight="1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25.5" customHeight="1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25.5" customHeight="1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25.5" customHeight="1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25.5" customHeight="1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25.5" customHeight="1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25.5" customHeight="1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25.5" customHeight="1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25.5" customHeight="1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25.5" customHeight="1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25.5" customHeight="1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25.5" customHeight="1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25.5" customHeight="1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25.5" customHeight="1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25.5" customHeight="1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25.5" customHeight="1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25.5" customHeight="1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25.5" customHeight="1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25.5" customHeight="1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25.5" customHeight="1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25.5" customHeight="1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25.5" customHeight="1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25.5" customHeight="1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25.5" customHeight="1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25.5" customHeight="1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25.5" customHeight="1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25.5" customHeight="1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25.5" customHeight="1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25.5" customHeight="1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25.5" customHeight="1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25.5" customHeight="1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25.5" customHeight="1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25.5" customHeight="1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25.5" customHeight="1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25.5" customHeight="1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25.5" customHeight="1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25.5" customHeight="1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25.5" customHeight="1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25.5" customHeight="1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25.5" customHeight="1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25.5" customHeight="1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25.5" customHeight="1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25.5" customHeight="1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25.5" customHeight="1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25.5" customHeight="1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25.5" customHeight="1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25.5" customHeight="1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25.5" customHeight="1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25.5" customHeight="1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25.5" customHeight="1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25.5" customHeight="1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25.5" customHeight="1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25.5" customHeight="1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25.5" customHeight="1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25.5" customHeight="1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25.5" customHeight="1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25.5" customHeight="1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25.5" customHeight="1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25.5" customHeight="1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25.5" customHeight="1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25.5" customHeight="1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25.5" customHeight="1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25.5" customHeight="1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25.5" customHeight="1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25.5" customHeight="1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25.5" customHeight="1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25.5" customHeight="1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25.5" customHeight="1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25.5" customHeight="1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25.5" customHeight="1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25.5" customHeight="1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25.5" customHeight="1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25.5" customHeight="1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25.5" customHeight="1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25.5" customHeight="1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25.5" customHeight="1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25.5" customHeight="1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25.5" customHeight="1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25.5" customHeight="1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25.5" customHeight="1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25.5" customHeight="1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25.5" customHeight="1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25.5" customHeight="1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25.5" customHeight="1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25.5" customHeight="1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25.5" customHeight="1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25.5" customHeight="1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25.5" customHeight="1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25.5" customHeight="1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25.5" customHeight="1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25.5" customHeight="1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25.5" customHeight="1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25.5" customHeight="1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25.5" customHeight="1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25.5" customHeight="1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25.5" customHeight="1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25.5" customHeight="1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25.5" customHeight="1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25.5" customHeight="1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25.5" customHeight="1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25.5" customHeight="1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25.5" customHeight="1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25.5" customHeight="1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25.5" customHeight="1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25.5" customHeight="1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25.5" customHeight="1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25.5" customHeight="1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25.5" customHeight="1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25.5" customHeight="1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25.5" customHeight="1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25.5" customHeight="1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25.5" customHeight="1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25.5" customHeight="1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25.5" customHeight="1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25.5" customHeight="1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25.5" customHeight="1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25.5" customHeight="1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25.5" customHeight="1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25.5" customHeight="1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25.5" customHeight="1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25.5" customHeight="1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25.5" customHeight="1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25.5" customHeight="1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25.5" customHeight="1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25.5" customHeight="1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25.5" customHeight="1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25.5" customHeight="1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25.5" customHeight="1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25.5" customHeight="1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25.5" customHeight="1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25.5" customHeight="1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25.5" customHeight="1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25.5" customHeight="1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25.5" customHeight="1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25.5" customHeight="1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25.5" customHeight="1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25.5" customHeight="1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25.5" customHeight="1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25.5" customHeight="1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25.5" customHeight="1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25.5" customHeight="1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25.5" customHeight="1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25.5" customHeight="1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25.5" customHeight="1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25.5" customHeight="1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25.5" customHeight="1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25.5" customHeight="1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25.5" customHeight="1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25.5" customHeight="1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25.5" customHeight="1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25.5" customHeight="1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25.5" customHeight="1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25.5" customHeight="1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25.5" customHeight="1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25.5" customHeight="1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25.5" customHeight="1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25.5" customHeight="1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25.5" customHeight="1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25.5" customHeight="1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25.5" customHeight="1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25.5" customHeight="1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25.5" customHeight="1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25.5" customHeight="1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25.5" customHeight="1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25.5" customHeight="1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25.5" customHeight="1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25.5" customHeight="1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25.5" customHeight="1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25.5" customHeight="1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25.5" customHeight="1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25.5" customHeight="1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25.5" customHeight="1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25.5" customHeight="1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25.5" customHeight="1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25.5" customHeight="1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25.5" customHeight="1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25.5" customHeight="1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25.5" customHeight="1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25.5" customHeight="1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25.5" customHeight="1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25.5" customHeight="1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25.5" customHeight="1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25.5" customHeight="1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25.5" customHeight="1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25.5" customHeight="1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25.5" customHeight="1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25.5" customHeight="1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25.5" customHeight="1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25.5" customHeight="1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25.5" customHeight="1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25.5" customHeight="1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25.5" customHeight="1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25.5" customHeight="1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25.5" customHeight="1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25.5" customHeight="1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25.5" customHeight="1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25.5" customHeight="1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25.5" customHeight="1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25.5" customHeight="1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25.5" customHeight="1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25.5" customHeight="1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25.5" customHeight="1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25.5" customHeight="1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25.5" customHeight="1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25.5" customHeight="1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25.5" customHeight="1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25.5" customHeight="1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25.5" customHeight="1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25.5" customHeight="1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25.5" customHeight="1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25.5" customHeight="1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25.5" customHeight="1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25.5" customHeight="1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25.5" customHeight="1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25.5" customHeight="1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25.5" customHeight="1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25.5" customHeight="1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25.5" customHeight="1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25.5" customHeight="1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25.5" customHeight="1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25.5" customHeight="1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25.5" customHeight="1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25.5" customHeight="1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25.5" customHeight="1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25.5" customHeight="1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25.5" customHeight="1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25.5" customHeight="1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25.5" customHeight="1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25.5" customHeight="1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25.5" customHeight="1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25.5" customHeight="1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25.5" customHeight="1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25.5" customHeight="1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25.5" customHeight="1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25.5" customHeight="1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25.5" customHeight="1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25.5" customHeight="1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25.5" customHeight="1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25.5" customHeight="1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25.5" customHeight="1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25.5" customHeight="1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25.5" customHeight="1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25.5" customHeight="1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25.5" customHeight="1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25.5" customHeight="1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25.5" customHeight="1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25.5" customHeight="1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25.5" customHeight="1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25.5" customHeight="1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25.5" customHeight="1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25.5" customHeight="1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25.5" customHeight="1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25.5" customHeight="1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25.5" customHeight="1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25.5" customHeight="1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25.5" customHeight="1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25.5" customHeight="1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25.5" customHeight="1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25.5" customHeight="1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25.5" customHeight="1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25.5" customHeight="1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25.5" customHeight="1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25.5" customHeight="1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25.5" customHeight="1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25.5" customHeight="1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25.5" customHeight="1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25.5" customHeight="1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25.5" customHeight="1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25.5" customHeight="1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25.5" customHeight="1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25.5" customHeight="1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25.5" customHeight="1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25.5" customHeight="1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25.5" customHeight="1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25.5" customHeight="1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25.5" customHeight="1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25.5" customHeight="1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25.5" customHeight="1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25.5" customHeight="1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25.5" customHeight="1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25.5" customHeight="1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25.5" customHeight="1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25.5" customHeight="1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25.5" customHeight="1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25.5" customHeight="1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25.5" customHeight="1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25.5" customHeight="1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25.5" customHeight="1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25.5" customHeight="1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25.5" customHeight="1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25.5" customHeight="1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25.5" customHeight="1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25.5" customHeight="1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25.5" customHeight="1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25.5" customHeight="1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25.5" customHeight="1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25.5" customHeight="1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25.5" customHeight="1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25.5" customHeight="1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25.5" customHeight="1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25.5" customHeight="1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25.5" customHeight="1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25.5" customHeight="1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25.5" customHeight="1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25.5" customHeight="1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25.5" customHeight="1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25.5" customHeight="1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25.5" customHeight="1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25.5" customHeight="1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25.5" customHeight="1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25.5" customHeight="1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25.5" customHeight="1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25.5" customHeight="1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25.5" customHeight="1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25.5" customHeight="1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25.5" customHeight="1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25.5" customHeight="1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25.5" customHeight="1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25.5" customHeight="1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25.5" customHeight="1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25.5" customHeight="1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25.5" customHeight="1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25.5" customHeight="1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25.5" customHeight="1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25.5" customHeight="1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25.5" customHeight="1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25.5" customHeight="1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25.5" customHeight="1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25.5" customHeight="1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25.5" customHeight="1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25.5" customHeight="1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25.5" customHeight="1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25.5" customHeight="1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25.5" customHeight="1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25.5" customHeight="1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25.5" customHeight="1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25.5" customHeight="1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25.5" customHeight="1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25.5" customHeight="1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25.5" customHeight="1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25.5" customHeight="1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25.5" customHeight="1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25.5" customHeight="1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25.5" customHeight="1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25.5" customHeight="1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25.5" customHeight="1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25.5" customHeight="1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25.5" customHeight="1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25.5" customHeight="1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25.5" customHeight="1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25.5" customHeight="1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25.5" customHeight="1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25.5" customHeight="1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25.5" customHeight="1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25.5" customHeight="1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25.5" customHeight="1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25.5" customHeight="1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25.5" customHeight="1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25.5" customHeight="1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25.5" customHeight="1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25.5" customHeight="1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25.5" customHeight="1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25.5" customHeight="1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25.5" customHeight="1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25.5" customHeight="1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25.5" customHeight="1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25.5" customHeight="1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25.5" customHeight="1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25.5" customHeight="1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25.5" customHeight="1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25.5" customHeight="1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25.5" customHeight="1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25.5" customHeight="1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25.5" customHeight="1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25.5" customHeight="1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25.5" customHeight="1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25.5" customHeight="1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25.5" customHeight="1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25.5" customHeight="1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25.5" customHeight="1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25.5" customHeight="1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25.5" customHeight="1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25.5" customHeight="1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25.5" customHeight="1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25.5" customHeight="1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25.5" customHeight="1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25.5" customHeight="1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25.5" customHeight="1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25.5" customHeight="1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25.5" customHeight="1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25.5" customHeight="1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25.5" customHeight="1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25.5" customHeight="1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25.5" customHeight="1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25.5" customHeight="1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25.5" customHeight="1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25.5" customHeight="1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25.5" customHeight="1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25.5" customHeight="1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25.5" customHeight="1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25.5" customHeight="1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25.5" customHeight="1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25.5" customHeight="1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25.5" customHeight="1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25.5" customHeight="1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25.5" customHeight="1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25.5" customHeight="1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25.5" customHeight="1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25.5" customHeight="1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25.5" customHeight="1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25.5" customHeight="1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25.5" customHeight="1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25.5" customHeight="1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25.5" customHeight="1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25.5" customHeight="1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25.5" customHeight="1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25.5" customHeight="1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25.5" customHeight="1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25.5" customHeight="1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25.5" customHeight="1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25.5" customHeight="1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25.5" customHeight="1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25.5" customHeight="1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25.5" customHeight="1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25.5" customHeight="1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25.5" customHeight="1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25.5" customHeight="1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25.5" customHeight="1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25.5" customHeight="1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25.5" customHeight="1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25.5" customHeight="1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25.5" customHeight="1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25.5" customHeight="1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25.5" customHeight="1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25.5" customHeight="1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25.5" customHeight="1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25.5" customHeight="1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25.5" customHeight="1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25.5" customHeight="1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25.5" customHeight="1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25.5" customHeight="1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25.5" customHeight="1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25.5" customHeight="1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25.5" customHeight="1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25.5" customHeight="1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25.5" customHeight="1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25.5" customHeight="1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25.5" customHeight="1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25.5" customHeight="1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25.5" customHeight="1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25.5" customHeight="1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25.5" customHeight="1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25.5" customHeight="1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25.5" customHeight="1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25.5" customHeight="1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25.5" customHeight="1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25.5" customHeight="1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25.5" customHeight="1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25.5" customHeight="1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25.5" customHeight="1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25.5" customHeight="1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25.5" customHeight="1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25.5" customHeight="1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25.5" customHeight="1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25.5" customHeight="1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25.5" customHeight="1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25.5" customHeight="1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25.5" customHeight="1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25.5" customHeight="1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25.5" customHeight="1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25.5" customHeight="1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25.5" customHeight="1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25.5" customHeight="1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25.5" customHeight="1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25.5" customHeight="1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25.5" customHeight="1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25.5" customHeight="1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25.5" customHeight="1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25.5" customHeight="1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25.5" customHeight="1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25.5" customHeight="1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25.5" customHeight="1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25.5" customHeight="1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25.5" customHeight="1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25.5" customHeight="1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25.5" customHeight="1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25.5" customHeight="1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25.5" customHeight="1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25.5" customHeight="1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25.5" customHeight="1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25.5" customHeight="1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25.5" customHeight="1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25.5" customHeight="1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25.5" customHeight="1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25.5" customHeight="1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25.5" customHeight="1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25.5" customHeight="1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25.5" customHeight="1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25.5" customHeight="1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25.5" customHeight="1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25.5" customHeight="1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25.5" customHeight="1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25.5" customHeight="1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25.5" customHeight="1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25.5" customHeight="1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25.5" customHeight="1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25.5" customHeight="1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25.5" customHeight="1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25.5" customHeight="1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25.5" customHeight="1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25.5" customHeight="1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25.5" customHeight="1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25.5" customHeight="1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25.5" customHeight="1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25.5" customHeight="1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25.5" customHeight="1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25.5" customHeight="1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25.5" customHeight="1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25.5" customHeight="1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25.5" customHeight="1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25.5" customHeight="1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25.5" customHeight="1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25.5" customHeight="1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25.5" customHeight="1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25.5" customHeight="1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25.5" customHeight="1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25.5" customHeight="1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25.5" customHeight="1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25.5" customHeight="1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25.5" customHeight="1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25.5" customHeight="1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25.5" customHeight="1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25.5" customHeight="1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25.5" customHeight="1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25.5" customHeight="1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25.5" customHeight="1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25.5" customHeight="1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25.5" customHeight="1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25.5" customHeight="1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25.5" customHeight="1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25.5" customHeight="1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25.5" customHeight="1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25.5" customHeight="1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25.5" customHeight="1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25.5" customHeight="1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25.5" customHeight="1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25.5" customHeight="1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25.5" customHeight="1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25.5" customHeight="1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25.5" customHeight="1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25.5" customHeight="1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25.5" customHeight="1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25.5" customHeight="1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25.5" customHeight="1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25.5" customHeight="1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25.5" customHeight="1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25.5" customHeight="1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25.5" customHeight="1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25.5" customHeight="1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25.5" customHeight="1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25.5" customHeight="1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25.5" customHeight="1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25.5" customHeight="1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25.5" customHeight="1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25.5" customHeight="1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25.5" customHeight="1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25.5" customHeight="1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25.5" customHeight="1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25.5" customHeight="1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25.5" customHeight="1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25.5" customHeight="1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25.5" customHeight="1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25.5" customHeight="1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25.5" customHeight="1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25.5" customHeight="1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25.5" customHeight="1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25.5" customHeight="1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25.5" customHeight="1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25.5" customHeight="1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25.5" customHeight="1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25.5" customHeight="1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25.5" customHeight="1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25.5" customHeight="1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25.5" customHeight="1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25.5" customHeight="1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25.5" customHeight="1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25.5" customHeight="1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25.5" customHeight="1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25.5" customHeight="1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25.5" customHeight="1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25.5" customHeight="1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25.5" customHeight="1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25.5" customHeight="1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25.5" customHeight="1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25.5" customHeight="1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25.5" customHeight="1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25.5" customHeight="1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25.5" customHeight="1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25.5" customHeight="1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25.5" customHeight="1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25.5" customHeight="1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25.5" customHeight="1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25.5" customHeight="1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25.5" customHeight="1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25.5" customHeight="1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25.5" customHeight="1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25.5" customHeight="1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25.5" customHeight="1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25.5" customHeight="1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25.5" customHeight="1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25.5" customHeight="1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25.5" customHeight="1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25.5" customHeight="1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25.5" customHeight="1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25.5" customHeight="1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25.5" customHeight="1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25.5" customHeight="1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25.5" customHeight="1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25.5" customHeight="1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25.5" customHeight="1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25.5" customHeight="1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25.5" customHeight="1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25.5" customHeight="1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25.5" customHeight="1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25.5" customHeight="1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25.5" customHeight="1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25.5" customHeight="1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25.5" customHeight="1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25.5" customHeight="1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25.5" customHeight="1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25.5" customHeight="1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25.5" customHeight="1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25.5" customHeight="1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25.5" customHeight="1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25.5" customHeight="1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25.5" customHeight="1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25.5" customHeight="1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25.5" customHeight="1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25.5" customHeight="1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25.5" customHeight="1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25.5" customHeight="1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25.5" customHeight="1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25.5" customHeight="1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25.5" customHeight="1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25.5" customHeight="1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25.5" customHeight="1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25.5" customHeight="1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25.5" customHeight="1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25.5" customHeight="1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25.5" customHeight="1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25.5" customHeight="1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25.5" customHeight="1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25.5" customHeight="1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25.5" customHeight="1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25.5" customHeight="1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25.5" customHeight="1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25.5" customHeight="1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25.5" customHeight="1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25.5" customHeight="1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25.5" customHeight="1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25.5" customHeight="1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25.5" customHeight="1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25.5" customHeight="1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25.5" customHeight="1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25.5" customHeight="1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25.5" customHeight="1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25.5" customHeight="1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25.5" customHeight="1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25.5" customHeight="1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25.5" customHeight="1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25.5" customHeight="1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25.5" customHeight="1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25.5" customHeight="1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25.5" customHeight="1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25.5" customHeight="1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25.5" customHeight="1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25.5" customHeight="1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25.5" customHeight="1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25.5" customHeight="1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25.5" customHeight="1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25.5" customHeight="1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25.5" customHeight="1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25.5" customHeight="1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25.5" customHeight="1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25.5" customHeight="1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25.5" customHeight="1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25.5" customHeight="1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25.5" customHeight="1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25.5" customHeight="1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25.5" customHeight="1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25.5" customHeight="1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25.5" customHeight="1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25.5" customHeight="1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25.5" customHeight="1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25.5" customHeight="1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25.5" customHeight="1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25.5" customHeight="1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25.5" customHeight="1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25.5" customHeight="1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25.5" customHeight="1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25.5" customHeight="1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25.5" customHeight="1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25.5" customHeight="1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25.5" customHeight="1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25.5" customHeight="1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25.5" customHeight="1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25.5" customHeight="1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25.5" customHeight="1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25.5" customHeight="1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25.5" customHeight="1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25.5" customHeight="1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25.5" customHeight="1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25.5" customHeight="1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25.5" customHeight="1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25.5" customHeight="1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25.5" customHeight="1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25.5" customHeight="1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25.5" customHeight="1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25.5" customHeight="1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25.5" customHeight="1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25.5" customHeight="1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25.5" customHeight="1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25.5" customHeight="1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25.5" customHeight="1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25.5" customHeight="1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25.5" customHeight="1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 ht="25.5" customHeight="1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 ht="25.5" customHeight="1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 ht="25.5" customHeight="1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 ht="25.5" customHeight="1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 ht="25.5" customHeight="1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  <row r="1000" spans="1:26" ht="25.5" customHeight="1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</row>
  </sheetData>
  <mergeCells count="26">
    <mergeCell ref="B7:H7"/>
    <mergeCell ref="B8:H8"/>
    <mergeCell ref="B9:H9"/>
    <mergeCell ref="B12:H12"/>
    <mergeCell ref="B13:D13"/>
    <mergeCell ref="E13:G13"/>
    <mergeCell ref="B14:D14"/>
    <mergeCell ref="B15:C15"/>
    <mergeCell ref="I15:I17"/>
    <mergeCell ref="B17:C17"/>
    <mergeCell ref="B19:C19"/>
    <mergeCell ref="B20:C20"/>
    <mergeCell ref="D25:E25"/>
    <mergeCell ref="D26:E26"/>
    <mergeCell ref="C40:F40"/>
    <mergeCell ref="F42:H42"/>
    <mergeCell ref="F68:H68"/>
    <mergeCell ref="F72:G72"/>
    <mergeCell ref="H83:I83"/>
    <mergeCell ref="B32:H32"/>
    <mergeCell ref="C34:F34"/>
    <mergeCell ref="C35:F35"/>
    <mergeCell ref="C36:F36"/>
    <mergeCell ref="C37:F37"/>
    <mergeCell ref="C38:F38"/>
    <mergeCell ref="C39:F39"/>
  </mergeCells>
  <pageMargins left="1.8110236220472442" right="0.23622047244094491" top="0.55118110236220474" bottom="0.39370078740157483" header="0" footer="0"/>
  <pageSetup paperSize="9" scale="25" orientation="landscape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1:Z1000"/>
  <sheetViews>
    <sheetView topLeftCell="A10" workbookViewId="0">
      <selection activeCell="B21" sqref="B21:C21"/>
    </sheetView>
  </sheetViews>
  <sheetFormatPr defaultColWidth="14.42578125" defaultRowHeight="15" customHeight="1"/>
  <cols>
    <col min="1" max="1" width="50.5703125" customWidth="1"/>
    <col min="2" max="2" width="14.28515625" customWidth="1"/>
    <col min="3" max="3" width="8.5703125" customWidth="1"/>
    <col min="4" max="4" width="7.7109375" customWidth="1"/>
    <col min="5" max="5" width="9.140625" customWidth="1"/>
    <col min="6" max="6" width="9.28515625" customWidth="1"/>
    <col min="7" max="7" width="6.140625" customWidth="1"/>
    <col min="8" max="10" width="9.140625" customWidth="1"/>
    <col min="11" max="11" width="12" customWidth="1"/>
    <col min="12" max="26" width="9.140625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1">
      <c r="A2" s="770"/>
      <c r="B2" s="652"/>
      <c r="C2" s="72"/>
      <c r="D2" s="72"/>
      <c r="E2" s="72"/>
      <c r="F2" s="72"/>
      <c r="G2" s="72"/>
      <c r="H2" s="72"/>
      <c r="I2" s="72"/>
      <c r="J2" s="72"/>
      <c r="K2" s="7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1">
      <c r="A3" s="71"/>
      <c r="B3" s="71"/>
      <c r="C3" s="72"/>
      <c r="D3" s="72"/>
      <c r="E3" s="72"/>
      <c r="F3" s="72"/>
      <c r="G3" s="72"/>
      <c r="H3" s="72"/>
      <c r="I3" s="72"/>
      <c r="J3" s="72"/>
      <c r="K3" s="72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1">
      <c r="A4" s="71"/>
      <c r="B4" s="71"/>
      <c r="C4" s="72"/>
      <c r="D4" s="72"/>
      <c r="E4" s="72"/>
      <c r="F4" s="72"/>
      <c r="G4" s="72"/>
      <c r="H4" s="72"/>
      <c r="I4" s="72"/>
      <c r="J4" s="72"/>
      <c r="K4" s="72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21">
      <c r="A5" s="71"/>
      <c r="B5" s="71"/>
      <c r="C5" s="72"/>
      <c r="D5" s="72"/>
      <c r="E5" s="72"/>
      <c r="F5" s="72"/>
      <c r="G5" s="72"/>
      <c r="H5" s="72"/>
      <c r="I5" s="72"/>
      <c r="J5" s="72"/>
      <c r="K5" s="72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21" customHeight="1">
      <c r="A6" s="771" t="s">
        <v>0</v>
      </c>
      <c r="B6" s="652"/>
      <c r="C6" s="652"/>
      <c r="D6" s="652"/>
      <c r="E6" s="652"/>
      <c r="F6" s="652"/>
      <c r="G6" s="652"/>
      <c r="H6" s="652"/>
      <c r="I6" s="652"/>
      <c r="J6" s="652"/>
      <c r="K6" s="652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21" customHeight="1">
      <c r="A7" s="771" t="s">
        <v>2</v>
      </c>
      <c r="B7" s="652"/>
      <c r="C7" s="652"/>
      <c r="D7" s="652"/>
      <c r="E7" s="652"/>
      <c r="F7" s="652"/>
      <c r="G7" s="652"/>
      <c r="H7" s="652"/>
      <c r="I7" s="652"/>
      <c r="J7" s="652"/>
      <c r="K7" s="652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21" customHeight="1">
      <c r="A8" s="771" t="s">
        <v>5</v>
      </c>
      <c r="B8" s="652"/>
      <c r="C8" s="652"/>
      <c r="D8" s="652"/>
      <c r="E8" s="652"/>
      <c r="F8" s="652"/>
      <c r="G8" s="652"/>
      <c r="H8" s="652"/>
      <c r="I8" s="652"/>
      <c r="J8" s="652"/>
      <c r="K8" s="652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21">
      <c r="A9" s="73"/>
      <c r="B9" s="73"/>
      <c r="C9" s="72"/>
      <c r="D9" s="72"/>
      <c r="E9" s="72"/>
      <c r="F9" s="72"/>
      <c r="G9" s="72"/>
      <c r="H9" s="72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21" customHeight="1">
      <c r="A10" s="694" t="s">
        <v>265</v>
      </c>
      <c r="B10" s="644"/>
      <c r="C10" s="644"/>
      <c r="D10" s="644"/>
      <c r="E10" s="644"/>
      <c r="F10" s="644"/>
      <c r="G10" s="644"/>
      <c r="H10" s="645"/>
      <c r="I10" s="765" t="s">
        <v>1</v>
      </c>
      <c r="J10" s="644"/>
      <c r="K10" s="645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21" customHeight="1">
      <c r="A11" s="3" t="s">
        <v>7</v>
      </c>
      <c r="B11" s="694" t="s">
        <v>266</v>
      </c>
      <c r="C11" s="644"/>
      <c r="D11" s="644"/>
      <c r="E11" s="644"/>
      <c r="F11" s="644"/>
      <c r="G11" s="644"/>
      <c r="H11" s="645"/>
      <c r="I11" s="765" t="s">
        <v>267</v>
      </c>
      <c r="J11" s="644"/>
      <c r="K11" s="645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42.75" customHeight="1">
      <c r="A12" s="74" t="s">
        <v>1641</v>
      </c>
      <c r="B12" s="761" t="s">
        <v>12</v>
      </c>
      <c r="C12" s="644"/>
      <c r="D12" s="644"/>
      <c r="E12" s="644"/>
      <c r="F12" s="644"/>
      <c r="G12" s="644"/>
      <c r="H12" s="645"/>
      <c r="I12" s="762" t="s">
        <v>1342</v>
      </c>
      <c r="J12" s="644"/>
      <c r="K12" s="645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21">
      <c r="A13" s="75"/>
      <c r="B13" s="72"/>
      <c r="C13" s="72"/>
      <c r="D13" s="72"/>
      <c r="E13" s="72"/>
      <c r="F13" s="72"/>
      <c r="G13" s="72"/>
      <c r="H13" s="76"/>
      <c r="I13" s="76"/>
      <c r="J13" s="76"/>
      <c r="K13" s="72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>
      <c r="A14" s="694" t="s">
        <v>268</v>
      </c>
      <c r="B14" s="730"/>
      <c r="C14" s="763" t="s">
        <v>269</v>
      </c>
      <c r="D14" s="644"/>
      <c r="E14" s="644"/>
      <c r="F14" s="644"/>
      <c r="G14" s="644"/>
      <c r="H14" s="644"/>
      <c r="I14" s="644"/>
      <c r="J14" s="644"/>
      <c r="K14" s="645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34.5" customHeight="1">
      <c r="A15" s="695" t="s">
        <v>11</v>
      </c>
      <c r="B15" s="645"/>
      <c r="C15" s="764" t="s">
        <v>1642</v>
      </c>
      <c r="D15" s="644"/>
      <c r="E15" s="644"/>
      <c r="F15" s="644"/>
      <c r="G15" s="644"/>
      <c r="H15" s="644"/>
      <c r="I15" s="644"/>
      <c r="J15" s="644"/>
      <c r="K15" s="645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21">
      <c r="A16" s="72"/>
      <c r="B16" s="72"/>
      <c r="C16" s="72"/>
      <c r="D16" s="72"/>
      <c r="E16" s="72"/>
      <c r="F16" s="72"/>
      <c r="G16" s="72"/>
      <c r="H16" s="72"/>
      <c r="I16" s="72"/>
      <c r="J16" s="72"/>
      <c r="K16" s="72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21">
      <c r="A17" s="72"/>
      <c r="B17" s="72"/>
      <c r="C17" s="72"/>
      <c r="D17" s="72"/>
      <c r="E17" s="72"/>
      <c r="F17" s="72"/>
      <c r="G17" s="72"/>
      <c r="H17" s="72"/>
      <c r="I17" s="72"/>
      <c r="J17" s="72"/>
      <c r="K17" s="72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21">
      <c r="A18" s="77"/>
      <c r="B18" s="766"/>
      <c r="C18" s="652"/>
      <c r="D18" s="78"/>
      <c r="E18" s="766"/>
      <c r="F18" s="652"/>
      <c r="G18" s="77"/>
      <c r="H18" s="77"/>
      <c r="I18" s="79"/>
      <c r="J18" s="72"/>
      <c r="K18" s="72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21">
      <c r="A19" s="80" t="s">
        <v>270</v>
      </c>
      <c r="B19" s="377" t="s">
        <v>271</v>
      </c>
      <c r="C19" s="378">
        <v>1</v>
      </c>
      <c r="D19" s="378" t="s">
        <v>272</v>
      </c>
      <c r="E19" s="378">
        <v>0</v>
      </c>
      <c r="F19" s="379" t="s">
        <v>273</v>
      </c>
      <c r="G19" s="378" t="s">
        <v>274</v>
      </c>
      <c r="H19" s="378">
        <v>2</v>
      </c>
      <c r="I19" s="72"/>
      <c r="J19" s="72"/>
      <c r="K19" s="72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21">
      <c r="A20" s="80" t="s">
        <v>275</v>
      </c>
      <c r="B20" s="767">
        <v>167</v>
      </c>
      <c r="C20" s="652"/>
      <c r="D20" s="380"/>
      <c r="E20" s="380" t="s">
        <v>276</v>
      </c>
      <c r="F20" s="381"/>
      <c r="G20" s="768">
        <v>100</v>
      </c>
      <c r="H20" s="769"/>
      <c r="I20" s="72"/>
      <c r="J20" s="72"/>
      <c r="K20" s="72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81"/>
      <c r="B21" s="760"/>
      <c r="C21" s="652"/>
      <c r="D21" s="380"/>
      <c r="E21" s="380"/>
      <c r="F21" s="380"/>
      <c r="G21" s="380"/>
      <c r="H21" s="380"/>
      <c r="I21" s="72"/>
      <c r="J21" s="72"/>
      <c r="K21" s="72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80" t="s">
        <v>277</v>
      </c>
      <c r="B22" s="382">
        <f>(C19+E19)/H19/B20*G20</f>
        <v>0.29940119760479045</v>
      </c>
      <c r="C22" s="382"/>
      <c r="D22" s="382"/>
      <c r="E22" s="380"/>
      <c r="F22" s="380"/>
      <c r="G22" s="380"/>
      <c r="H22" s="380"/>
      <c r="I22" s="72"/>
      <c r="J22" s="72"/>
      <c r="K22" s="72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72"/>
      <c r="B23" s="72"/>
      <c r="C23" s="72"/>
      <c r="D23" s="72"/>
      <c r="E23" s="72"/>
      <c r="F23" s="72"/>
      <c r="G23" s="72"/>
      <c r="H23" s="72"/>
      <c r="I23" s="72"/>
      <c r="J23" s="72"/>
      <c r="K23" s="72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82"/>
      <c r="B24" s="83"/>
      <c r="C24" s="72"/>
      <c r="D24" s="72"/>
      <c r="E24" s="72"/>
      <c r="F24" s="72"/>
      <c r="G24" s="72"/>
      <c r="H24" s="72"/>
      <c r="I24" s="72"/>
      <c r="J24" s="72"/>
      <c r="K24" s="72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82"/>
      <c r="B25" s="84"/>
      <c r="C25" s="85"/>
      <c r="D25" s="72"/>
      <c r="E25" s="72"/>
      <c r="F25" s="72"/>
      <c r="G25" s="72"/>
      <c r="H25" s="72"/>
      <c r="I25" s="72"/>
      <c r="J25" s="72"/>
      <c r="K25" s="72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9">
    <mergeCell ref="A2:B2"/>
    <mergeCell ref="A6:K6"/>
    <mergeCell ref="A7:K7"/>
    <mergeCell ref="A8:K8"/>
    <mergeCell ref="A10:H10"/>
    <mergeCell ref="I10:K10"/>
    <mergeCell ref="B21:C21"/>
    <mergeCell ref="B11:H11"/>
    <mergeCell ref="B12:H12"/>
    <mergeCell ref="I12:K12"/>
    <mergeCell ref="A14:B14"/>
    <mergeCell ref="C14:K14"/>
    <mergeCell ref="A15:B15"/>
    <mergeCell ref="C15:K15"/>
    <mergeCell ref="I11:K11"/>
    <mergeCell ref="B18:C18"/>
    <mergeCell ref="E18:F18"/>
    <mergeCell ref="B20:C20"/>
    <mergeCell ref="G20:H20"/>
  </mergeCells>
  <printOptions horizontalCentered="1" verticalCentered="1"/>
  <pageMargins left="0.51181102362204722" right="0.51181102362204722" top="0.78740157480314965" bottom="0.78740157480314965" header="0" footer="0"/>
  <pageSetup paperSize="9" scale="7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  <pageSetUpPr fitToPage="1"/>
  </sheetPr>
  <dimension ref="A1:Z1000"/>
  <sheetViews>
    <sheetView topLeftCell="D1" zoomScale="70" zoomScaleNormal="70" workbookViewId="0">
      <selection activeCell="G9" sqref="G9"/>
    </sheetView>
  </sheetViews>
  <sheetFormatPr defaultColWidth="14.42578125" defaultRowHeight="15" customHeight="1"/>
  <cols>
    <col min="1" max="1" width="2.42578125" customWidth="1"/>
    <col min="2" max="2" width="4.140625" customWidth="1"/>
    <col min="3" max="3" width="14.28515625" customWidth="1"/>
    <col min="4" max="4" width="22.85546875" style="271" customWidth="1"/>
    <col min="5" max="5" width="21.28515625" style="271" customWidth="1"/>
    <col min="6" max="6" width="23.28515625" customWidth="1"/>
    <col min="7" max="7" width="52.7109375" customWidth="1"/>
    <col min="8" max="8" width="114" customWidth="1"/>
    <col min="9" max="10" width="15.5703125" customWidth="1"/>
    <col min="11" max="11" width="16.5703125" customWidth="1"/>
    <col min="12" max="12" width="10" customWidth="1"/>
    <col min="13" max="13" width="9" customWidth="1"/>
    <col min="14" max="14" width="10" customWidth="1"/>
    <col min="15" max="26" width="9" customWidth="1"/>
  </cols>
  <sheetData>
    <row r="1" spans="1:26" ht="16.5">
      <c r="A1" s="1"/>
      <c r="B1" s="86"/>
      <c r="C1" s="87"/>
      <c r="D1" s="264"/>
      <c r="E1" s="264"/>
      <c r="F1" s="88"/>
      <c r="G1" s="88"/>
      <c r="H1" s="88"/>
      <c r="I1" s="86"/>
      <c r="J1" s="89"/>
      <c r="K1" s="86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31.5" customHeight="1">
      <c r="A2" s="1"/>
      <c r="B2" s="774"/>
      <c r="C2" s="775"/>
      <c r="D2" s="775"/>
      <c r="E2" s="779" t="s">
        <v>278</v>
      </c>
      <c r="F2" s="780"/>
      <c r="G2" s="780"/>
      <c r="H2" s="773"/>
      <c r="I2" s="774"/>
      <c r="J2" s="775"/>
      <c r="K2" s="781"/>
      <c r="L2" s="86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31.5" customHeight="1">
      <c r="A3" s="1"/>
      <c r="B3" s="776"/>
      <c r="C3" s="652"/>
      <c r="D3" s="652"/>
      <c r="E3" s="784" t="s">
        <v>279</v>
      </c>
      <c r="F3" s="692"/>
      <c r="G3" s="692"/>
      <c r="H3" s="650"/>
      <c r="I3" s="776"/>
      <c r="J3" s="652"/>
      <c r="K3" s="782"/>
      <c r="L3" s="86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31.5" customHeight="1">
      <c r="A4" s="1"/>
      <c r="B4" s="776"/>
      <c r="C4" s="652"/>
      <c r="D4" s="652"/>
      <c r="E4" s="743"/>
      <c r="F4" s="656"/>
      <c r="G4" s="656"/>
      <c r="H4" s="658"/>
      <c r="I4" s="776"/>
      <c r="J4" s="652"/>
      <c r="K4" s="782"/>
      <c r="L4" s="86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31.5" customHeight="1">
      <c r="A5" s="1"/>
      <c r="B5" s="777"/>
      <c r="C5" s="778"/>
      <c r="D5" s="778"/>
      <c r="E5" s="785" t="s">
        <v>1345</v>
      </c>
      <c r="F5" s="786"/>
      <c r="G5" s="786"/>
      <c r="H5" s="787"/>
      <c r="I5" s="777"/>
      <c r="J5" s="778"/>
      <c r="K5" s="783"/>
      <c r="L5" s="86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>
      <c r="A6" s="90"/>
      <c r="B6" s="91"/>
      <c r="C6" s="92"/>
      <c r="D6" s="265"/>
      <c r="E6" s="265"/>
      <c r="F6" s="92"/>
      <c r="G6" s="92"/>
      <c r="H6" s="92"/>
      <c r="I6" s="772" t="s">
        <v>280</v>
      </c>
      <c r="J6" s="773"/>
      <c r="K6" s="93">
        <v>36.020000000000003</v>
      </c>
      <c r="L6" s="90"/>
      <c r="M6" s="90"/>
      <c r="N6" s="94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Z6" s="90"/>
    </row>
    <row r="7" spans="1:26" ht="32.25" customHeight="1">
      <c r="A7" s="95"/>
      <c r="B7" s="96"/>
      <c r="C7" s="97" t="s">
        <v>281</v>
      </c>
      <c r="D7" s="98" t="s">
        <v>282</v>
      </c>
      <c r="E7" s="98" t="s">
        <v>283</v>
      </c>
      <c r="F7" s="98" t="s">
        <v>284</v>
      </c>
      <c r="G7" s="97" t="s">
        <v>285</v>
      </c>
      <c r="H7" s="97" t="s">
        <v>286</v>
      </c>
      <c r="I7" s="97" t="s">
        <v>287</v>
      </c>
      <c r="J7" s="97" t="s">
        <v>288</v>
      </c>
      <c r="K7" s="99" t="s">
        <v>289</v>
      </c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</row>
    <row r="8" spans="1:26" ht="15.75">
      <c r="A8" s="95"/>
      <c r="B8" s="96" t="s">
        <v>290</v>
      </c>
      <c r="C8" s="97"/>
      <c r="D8" s="232"/>
      <c r="E8" s="97"/>
      <c r="F8" s="100"/>
      <c r="G8" s="101" t="s">
        <v>291</v>
      </c>
      <c r="H8" s="102">
        <v>45637</v>
      </c>
      <c r="I8" s="103">
        <v>963.98</v>
      </c>
      <c r="J8" s="104"/>
      <c r="K8" s="105">
        <f>$K$6+I8-J8</f>
        <v>1000</v>
      </c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</row>
    <row r="9" spans="1:26" ht="15.75">
      <c r="A9" s="1"/>
      <c r="B9" s="106">
        <v>1</v>
      </c>
      <c r="C9" s="545">
        <v>45638</v>
      </c>
      <c r="D9" s="266" t="s">
        <v>630</v>
      </c>
      <c r="E9" s="272">
        <v>45</v>
      </c>
      <c r="F9" s="545">
        <v>45638</v>
      </c>
      <c r="G9" s="546" t="s">
        <v>1161</v>
      </c>
      <c r="H9" s="546" t="s">
        <v>1160</v>
      </c>
      <c r="I9" s="234"/>
      <c r="J9" s="480">
        <v>154</v>
      </c>
      <c r="K9" s="105">
        <f t="shared" ref="K9:K18" si="0">K8+I9-J9</f>
        <v>846</v>
      </c>
      <c r="L9" s="8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>
      <c r="A10" s="1"/>
      <c r="B10" s="106">
        <v>2</v>
      </c>
      <c r="C10" s="545">
        <v>45644</v>
      </c>
      <c r="D10" s="266" t="s">
        <v>1078</v>
      </c>
      <c r="E10" s="272">
        <v>1</v>
      </c>
      <c r="F10" s="545">
        <v>45644</v>
      </c>
      <c r="G10" s="546" t="s">
        <v>1090</v>
      </c>
      <c r="H10" s="546" t="s">
        <v>1158</v>
      </c>
      <c r="I10" s="235"/>
      <c r="J10" s="481">
        <v>15.94</v>
      </c>
      <c r="K10" s="233">
        <f t="shared" si="0"/>
        <v>830.06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>
      <c r="A11" s="1"/>
      <c r="B11" s="106">
        <v>3</v>
      </c>
      <c r="C11" s="545">
        <v>45652</v>
      </c>
      <c r="D11" s="266" t="s">
        <v>617</v>
      </c>
      <c r="E11" s="272">
        <v>162744</v>
      </c>
      <c r="F11" s="545">
        <v>45652</v>
      </c>
      <c r="G11" s="546" t="s">
        <v>1346</v>
      </c>
      <c r="H11" s="546" t="s">
        <v>1159</v>
      </c>
      <c r="I11" s="235"/>
      <c r="J11" s="544">
        <v>199.8</v>
      </c>
      <c r="K11" s="233">
        <f t="shared" si="0"/>
        <v>630.26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>
      <c r="A12" s="1"/>
      <c r="B12" s="106">
        <v>4</v>
      </c>
      <c r="C12" s="545">
        <v>45644</v>
      </c>
      <c r="D12" s="266" t="s">
        <v>1078</v>
      </c>
      <c r="E12" s="273" t="s">
        <v>408</v>
      </c>
      <c r="F12" s="545">
        <v>45644</v>
      </c>
      <c r="G12" s="546" t="s">
        <v>1090</v>
      </c>
      <c r="H12" s="546" t="s">
        <v>1158</v>
      </c>
      <c r="I12" s="236"/>
      <c r="J12" s="544">
        <v>16.93</v>
      </c>
      <c r="K12" s="233">
        <f t="shared" si="0"/>
        <v>613.33000000000004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>
      <c r="A13" s="1" t="s">
        <v>200</v>
      </c>
      <c r="B13" s="106">
        <v>5</v>
      </c>
      <c r="C13" s="545">
        <v>45644</v>
      </c>
      <c r="D13" s="266" t="s">
        <v>617</v>
      </c>
      <c r="E13" s="274" t="s">
        <v>1347</v>
      </c>
      <c r="F13" s="545">
        <v>45644</v>
      </c>
      <c r="G13" s="546" t="s">
        <v>1346</v>
      </c>
      <c r="H13" s="546" t="s">
        <v>1159</v>
      </c>
      <c r="I13" s="112"/>
      <c r="J13" s="543">
        <v>256.2</v>
      </c>
      <c r="K13" s="105">
        <f t="shared" si="0"/>
        <v>357.13000000000005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>
      <c r="A14" s="1"/>
      <c r="B14" s="106">
        <v>6</v>
      </c>
      <c r="C14" s="545">
        <v>45652</v>
      </c>
      <c r="D14" s="266" t="s">
        <v>1078</v>
      </c>
      <c r="E14" s="275" t="s">
        <v>419</v>
      </c>
      <c r="F14" s="545">
        <v>45652</v>
      </c>
      <c r="G14" s="546" t="s">
        <v>1157</v>
      </c>
      <c r="H14" s="546" t="s">
        <v>1158</v>
      </c>
      <c r="I14" s="111"/>
      <c r="J14" s="543">
        <v>16</v>
      </c>
      <c r="K14" s="105">
        <f t="shared" si="0"/>
        <v>341.13000000000005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>
      <c r="A15" s="1"/>
      <c r="B15" s="106">
        <v>7</v>
      </c>
      <c r="C15" s="545">
        <v>45656</v>
      </c>
      <c r="D15" s="266" t="s">
        <v>617</v>
      </c>
      <c r="E15" s="276" t="s">
        <v>1349</v>
      </c>
      <c r="F15" s="545">
        <v>45656</v>
      </c>
      <c r="G15" s="546" t="s">
        <v>1348</v>
      </c>
      <c r="H15" s="546" t="s">
        <v>1159</v>
      </c>
      <c r="I15" s="110"/>
      <c r="J15" s="482">
        <v>304.66000000000003</v>
      </c>
      <c r="K15" s="105">
        <f t="shared" si="0"/>
        <v>36.470000000000027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>
      <c r="A16" s="1"/>
      <c r="B16" s="106">
        <v>8</v>
      </c>
      <c r="C16" s="545"/>
      <c r="D16" s="262"/>
      <c r="E16" s="276"/>
      <c r="F16" s="545"/>
      <c r="G16" s="546"/>
      <c r="H16" s="546"/>
      <c r="I16" s="112"/>
      <c r="J16" s="543"/>
      <c r="K16" s="105">
        <f t="shared" si="0"/>
        <v>36.470000000000027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>
      <c r="A17" s="1"/>
      <c r="B17" s="106">
        <v>9</v>
      </c>
      <c r="C17" s="545"/>
      <c r="D17" s="261"/>
      <c r="E17" s="276"/>
      <c r="F17" s="545"/>
      <c r="G17" s="546"/>
      <c r="H17" s="546"/>
      <c r="I17" s="113"/>
      <c r="J17" s="544"/>
      <c r="K17" s="105">
        <f t="shared" si="0"/>
        <v>36.470000000000027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>
      <c r="A18" s="1"/>
      <c r="B18" s="106">
        <v>10</v>
      </c>
      <c r="C18" s="545"/>
      <c r="D18" s="262"/>
      <c r="E18" s="276"/>
      <c r="F18" s="545"/>
      <c r="G18" s="546"/>
      <c r="H18" s="546"/>
      <c r="I18" s="113"/>
      <c r="J18" s="482"/>
      <c r="K18" s="105">
        <f t="shared" si="0"/>
        <v>36.470000000000027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>
      <c r="A19" s="1"/>
      <c r="B19" s="106">
        <v>11</v>
      </c>
      <c r="C19" s="545"/>
      <c r="D19" s="266"/>
      <c r="E19" s="276"/>
      <c r="F19" s="545"/>
      <c r="G19" s="546"/>
      <c r="H19" s="546"/>
      <c r="I19" s="117"/>
      <c r="J19" s="482"/>
      <c r="K19" s="105">
        <f t="shared" ref="K19:K35" si="1">K18+I19-J19</f>
        <v>36.470000000000027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>
      <c r="A20" s="1"/>
      <c r="B20" s="106">
        <v>12</v>
      </c>
      <c r="C20" s="545"/>
      <c r="D20" s="262"/>
      <c r="E20" s="276"/>
      <c r="F20" s="545"/>
      <c r="G20" s="546"/>
      <c r="H20" s="546"/>
      <c r="I20" s="117"/>
      <c r="J20" s="482"/>
      <c r="K20" s="105">
        <f t="shared" si="1"/>
        <v>36.470000000000027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1"/>
      <c r="B21" s="106">
        <v>13</v>
      </c>
      <c r="C21" s="545"/>
      <c r="D21" s="262"/>
      <c r="E21" s="276"/>
      <c r="F21" s="545"/>
      <c r="G21" s="546"/>
      <c r="H21" s="546"/>
      <c r="I21" s="117"/>
      <c r="J21" s="482"/>
      <c r="K21" s="105">
        <f t="shared" si="1"/>
        <v>36.470000000000027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1"/>
      <c r="B22" s="106">
        <v>14</v>
      </c>
      <c r="C22" s="479"/>
      <c r="D22" s="262"/>
      <c r="E22" s="276"/>
      <c r="F22" s="479"/>
      <c r="G22" s="108"/>
      <c r="H22" s="109"/>
      <c r="I22" s="117"/>
      <c r="J22" s="482"/>
      <c r="K22" s="105">
        <f t="shared" si="1"/>
        <v>36.470000000000027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1"/>
      <c r="B23" s="106">
        <v>15</v>
      </c>
      <c r="C23" s="479"/>
      <c r="D23" s="263"/>
      <c r="E23" s="195"/>
      <c r="F23" s="479"/>
      <c r="G23" s="107"/>
      <c r="H23" s="109"/>
      <c r="I23" s="117"/>
      <c r="J23" s="482"/>
      <c r="K23" s="105">
        <f t="shared" si="1"/>
        <v>36.470000000000027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1"/>
      <c r="B24" s="106">
        <v>16</v>
      </c>
      <c r="C24" s="118"/>
      <c r="D24" s="263"/>
      <c r="E24" s="195"/>
      <c r="F24" s="114"/>
      <c r="G24" s="107"/>
      <c r="H24" s="109"/>
      <c r="I24" s="117"/>
      <c r="J24" s="482"/>
      <c r="K24" s="105">
        <f t="shared" si="1"/>
        <v>36.470000000000027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1"/>
      <c r="B25" s="106">
        <v>17</v>
      </c>
      <c r="C25" s="118"/>
      <c r="D25" s="263"/>
      <c r="E25" s="195"/>
      <c r="F25" s="118"/>
      <c r="G25" s="115"/>
      <c r="H25" s="120"/>
      <c r="I25" s="121"/>
      <c r="J25" s="119"/>
      <c r="K25" s="105">
        <f t="shared" si="1"/>
        <v>36.470000000000027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1"/>
      <c r="B26" s="106">
        <v>18</v>
      </c>
      <c r="C26" s="118"/>
      <c r="D26" s="263"/>
      <c r="E26" s="195"/>
      <c r="F26" s="118"/>
      <c r="G26" s="115"/>
      <c r="H26" s="115"/>
      <c r="I26" s="117"/>
      <c r="J26" s="119"/>
      <c r="K26" s="105">
        <f t="shared" si="1"/>
        <v>36.470000000000027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>
      <c r="A27" s="1"/>
      <c r="B27" s="106">
        <v>19</v>
      </c>
      <c r="C27" s="118"/>
      <c r="D27" s="263"/>
      <c r="E27" s="195"/>
      <c r="F27" s="118"/>
      <c r="G27" s="115"/>
      <c r="H27" s="115"/>
      <c r="I27" s="117"/>
      <c r="J27" s="119"/>
      <c r="K27" s="105">
        <f t="shared" si="1"/>
        <v>36.470000000000027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>
      <c r="A28" s="1"/>
      <c r="B28" s="106">
        <v>20</v>
      </c>
      <c r="C28" s="118"/>
      <c r="D28" s="263"/>
      <c r="E28" s="195"/>
      <c r="F28" s="118"/>
      <c r="G28" s="115"/>
      <c r="H28" s="115"/>
      <c r="I28" s="117"/>
      <c r="J28" s="119"/>
      <c r="K28" s="105">
        <f t="shared" si="1"/>
        <v>36.470000000000027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1"/>
      <c r="B29" s="106">
        <v>21</v>
      </c>
      <c r="C29" s="118"/>
      <c r="D29" s="263"/>
      <c r="E29" s="195"/>
      <c r="F29" s="118"/>
      <c r="G29" s="115"/>
      <c r="H29" s="115"/>
      <c r="I29" s="117"/>
      <c r="J29" s="119"/>
      <c r="K29" s="105">
        <f t="shared" si="1"/>
        <v>36.470000000000027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1"/>
      <c r="B30" s="106">
        <v>22</v>
      </c>
      <c r="C30" s="118"/>
      <c r="D30" s="263"/>
      <c r="E30" s="195"/>
      <c r="F30" s="118"/>
      <c r="G30" s="115"/>
      <c r="H30" s="115"/>
      <c r="I30" s="117"/>
      <c r="J30" s="119"/>
      <c r="K30" s="105">
        <f t="shared" si="1"/>
        <v>36.470000000000027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1"/>
      <c r="B31" s="106">
        <v>23</v>
      </c>
      <c r="C31" s="118"/>
      <c r="D31" s="263"/>
      <c r="E31" s="195"/>
      <c r="F31" s="118"/>
      <c r="G31" s="115"/>
      <c r="H31" s="115"/>
      <c r="I31" s="117"/>
      <c r="J31" s="119"/>
      <c r="K31" s="105">
        <f t="shared" si="1"/>
        <v>36.470000000000027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>
      <c r="A32" s="1"/>
      <c r="B32" s="106">
        <v>24</v>
      </c>
      <c r="C32" s="118"/>
      <c r="D32" s="263"/>
      <c r="E32" s="195"/>
      <c r="F32" s="118"/>
      <c r="G32" s="115"/>
      <c r="H32" s="115"/>
      <c r="I32" s="117"/>
      <c r="J32" s="119"/>
      <c r="K32" s="105">
        <f t="shared" si="1"/>
        <v>36.470000000000027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>
      <c r="A33" s="1"/>
      <c r="B33" s="106">
        <v>25</v>
      </c>
      <c r="C33" s="118"/>
      <c r="D33" s="263"/>
      <c r="E33" s="195"/>
      <c r="F33" s="118"/>
      <c r="G33" s="115"/>
      <c r="H33" s="115"/>
      <c r="I33" s="117"/>
      <c r="J33" s="119"/>
      <c r="K33" s="105">
        <f t="shared" si="1"/>
        <v>36.470000000000027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1"/>
      <c r="B34" s="106">
        <v>26</v>
      </c>
      <c r="C34" s="118"/>
      <c r="D34" s="263"/>
      <c r="E34" s="195"/>
      <c r="F34" s="118"/>
      <c r="G34" s="115"/>
      <c r="H34" s="115"/>
      <c r="I34" s="117"/>
      <c r="J34" s="119"/>
      <c r="K34" s="105">
        <f t="shared" si="1"/>
        <v>36.470000000000027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1"/>
      <c r="B35" s="106">
        <v>27</v>
      </c>
      <c r="C35" s="122"/>
      <c r="D35" s="267"/>
      <c r="E35" s="267"/>
      <c r="F35" s="122"/>
      <c r="G35" s="122"/>
      <c r="H35" s="122"/>
      <c r="I35" s="123"/>
      <c r="J35" s="124"/>
      <c r="K35" s="105">
        <f t="shared" si="1"/>
        <v>36.470000000000027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1"/>
      <c r="B36" s="1"/>
      <c r="C36" s="1"/>
      <c r="D36" s="268"/>
      <c r="E36" s="268"/>
      <c r="F36" s="1"/>
      <c r="G36" s="1"/>
      <c r="H36" s="126" t="s">
        <v>292</v>
      </c>
      <c r="I36" s="127">
        <f t="shared" ref="I36:J36" si="2">SUM(I8:I35)</f>
        <v>963.98</v>
      </c>
      <c r="J36" s="128">
        <f t="shared" si="2"/>
        <v>963.53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1"/>
      <c r="B37" s="1"/>
      <c r="C37" s="1"/>
      <c r="D37" s="268"/>
      <c r="E37" s="268"/>
      <c r="F37" s="1"/>
      <c r="G37" s="1"/>
      <c r="H37" s="129" t="s">
        <v>293</v>
      </c>
      <c r="I37" s="130">
        <v>36.020000000000003</v>
      </c>
      <c r="J37" s="131"/>
      <c r="K37" s="132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1"/>
      <c r="B38" s="1"/>
      <c r="C38" s="1"/>
      <c r="D38" s="268"/>
      <c r="E38" s="268"/>
      <c r="F38" s="1"/>
      <c r="G38" s="1"/>
      <c r="H38" s="129" t="s">
        <v>289</v>
      </c>
      <c r="I38" s="133"/>
      <c r="J38" s="134">
        <f>K35</f>
        <v>36.470000000000027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1"/>
      <c r="B39" s="1"/>
      <c r="C39" s="1"/>
      <c r="D39" s="268"/>
      <c r="E39" s="268"/>
      <c r="F39" s="1"/>
      <c r="G39" s="1"/>
      <c r="H39" s="135" t="s">
        <v>294</v>
      </c>
      <c r="I39" s="136">
        <f>I36+I37</f>
        <v>1000</v>
      </c>
      <c r="J39" s="137">
        <f>J36+J38</f>
        <v>1000</v>
      </c>
      <c r="K39" s="132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1"/>
      <c r="B40" s="1"/>
      <c r="C40" s="1"/>
      <c r="D40" s="268"/>
      <c r="E40" s="268"/>
      <c r="F40" s="1"/>
      <c r="G40" s="1"/>
      <c r="H40" s="1"/>
      <c r="I40" s="1"/>
      <c r="J40" s="1"/>
      <c r="K40" s="8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1"/>
      <c r="B41" s="1"/>
      <c r="C41" s="1"/>
      <c r="D41" s="268"/>
      <c r="E41" s="268"/>
      <c r="F41" s="1"/>
      <c r="G41" s="1"/>
      <c r="H41" s="1"/>
      <c r="I41" s="1"/>
      <c r="J41" s="132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1"/>
      <c r="B42" s="1"/>
      <c r="C42" s="1"/>
      <c r="D42" s="268"/>
      <c r="E42" s="268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" customHeight="1">
      <c r="A43" s="1"/>
      <c r="B43" s="1"/>
      <c r="C43" s="138"/>
      <c r="D43" s="269"/>
      <c r="E43" s="269"/>
      <c r="F43" s="138"/>
      <c r="G43" s="138"/>
      <c r="H43" s="138"/>
      <c r="I43" s="138"/>
      <c r="J43" s="138"/>
      <c r="K43" s="138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1"/>
      <c r="B44" s="1"/>
      <c r="C44" s="138"/>
      <c r="D44" s="269"/>
      <c r="E44" s="269"/>
      <c r="F44" s="138"/>
      <c r="G44" s="138"/>
      <c r="H44" s="138"/>
      <c r="I44" s="138"/>
      <c r="J44" s="138"/>
      <c r="K44" s="138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1"/>
      <c r="B45" s="1"/>
      <c r="C45" s="138"/>
      <c r="D45" s="269" t="s">
        <v>295</v>
      </c>
      <c r="E45" s="269"/>
      <c r="F45" s="138"/>
      <c r="G45" s="138" t="s">
        <v>295</v>
      </c>
      <c r="H45" s="138"/>
      <c r="I45" s="138"/>
      <c r="J45" s="138"/>
      <c r="K45" s="138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1"/>
      <c r="B46" s="1"/>
      <c r="C46" s="138"/>
      <c r="D46" s="269"/>
      <c r="E46" s="269"/>
      <c r="F46" s="138"/>
      <c r="G46" s="138"/>
      <c r="H46" s="138"/>
      <c r="I46" s="138"/>
      <c r="J46" s="138"/>
      <c r="K46" s="138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1"/>
      <c r="B47" s="1"/>
      <c r="C47" s="138"/>
      <c r="D47" s="269"/>
      <c r="E47" s="269"/>
      <c r="F47" s="138"/>
      <c r="G47" s="138"/>
      <c r="H47" s="139" t="s">
        <v>296</v>
      </c>
      <c r="I47" s="138"/>
      <c r="J47" s="138"/>
      <c r="K47" s="138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1"/>
      <c r="B48" s="1"/>
      <c r="C48" s="138"/>
      <c r="D48" s="270"/>
      <c r="E48" s="270"/>
      <c r="F48" s="138"/>
      <c r="G48" s="140"/>
      <c r="H48" s="141" t="s">
        <v>297</v>
      </c>
      <c r="I48" s="142">
        <f>1000-J38</f>
        <v>963.53</v>
      </c>
      <c r="J48" s="138"/>
      <c r="K48" s="138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1"/>
      <c r="B49" s="1"/>
      <c r="C49" s="138"/>
      <c r="D49" s="269" t="s">
        <v>298</v>
      </c>
      <c r="E49" s="269"/>
      <c r="F49" s="138"/>
      <c r="G49" s="138" t="s">
        <v>298</v>
      </c>
      <c r="H49" s="138"/>
      <c r="I49" s="138"/>
      <c r="J49" s="138"/>
      <c r="K49" s="138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1"/>
      <c r="B50" s="1"/>
      <c r="C50" s="138"/>
      <c r="D50" s="269" t="s">
        <v>299</v>
      </c>
      <c r="E50" s="269"/>
      <c r="F50" s="138"/>
      <c r="G50" s="138" t="s">
        <v>300</v>
      </c>
      <c r="H50" s="138"/>
      <c r="I50" s="138" t="s">
        <v>301</v>
      </c>
      <c r="J50" s="138"/>
      <c r="K50" s="138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1"/>
      <c r="B51" s="1"/>
      <c r="C51" s="138"/>
      <c r="D51" s="269"/>
      <c r="E51" s="269"/>
      <c r="F51" s="138"/>
      <c r="G51" s="138"/>
      <c r="H51" s="138"/>
      <c r="I51" s="138"/>
      <c r="J51" s="138"/>
      <c r="K51" s="138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1"/>
      <c r="B52" s="1"/>
      <c r="C52" s="138"/>
      <c r="D52" s="269"/>
      <c r="E52" s="269"/>
      <c r="F52" s="138"/>
      <c r="G52" s="138"/>
      <c r="H52" s="138"/>
      <c r="I52" s="138"/>
      <c r="J52" s="138"/>
      <c r="K52" s="138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1"/>
      <c r="B53" s="1"/>
      <c r="C53" s="138" t="s">
        <v>302</v>
      </c>
      <c r="D53" s="269"/>
      <c r="E53" s="269"/>
      <c r="F53" s="138"/>
      <c r="G53" s="138"/>
      <c r="H53" s="138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1"/>
      <c r="B54" s="1"/>
      <c r="C54" s="138" t="s">
        <v>303</v>
      </c>
      <c r="D54" s="269"/>
      <c r="E54" s="269"/>
      <c r="F54" s="138"/>
      <c r="G54" s="138"/>
      <c r="H54" s="138"/>
      <c r="I54" s="140"/>
      <c r="J54" s="140"/>
      <c r="K54" s="140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1"/>
      <c r="B55" s="1"/>
      <c r="C55" s="143"/>
      <c r="D55" s="269"/>
      <c r="E55" s="269"/>
      <c r="F55" s="138"/>
      <c r="G55" s="138"/>
      <c r="H55" s="138"/>
      <c r="I55" s="138" t="s">
        <v>243</v>
      </c>
      <c r="J55" s="138"/>
      <c r="K55" s="138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1"/>
      <c r="B56" s="1"/>
      <c r="C56" s="138"/>
      <c r="D56" s="269"/>
      <c r="E56" s="269"/>
      <c r="F56" s="138"/>
      <c r="G56" s="138"/>
      <c r="H56" s="138"/>
      <c r="I56" s="138" t="s">
        <v>304</v>
      </c>
      <c r="J56" s="138"/>
      <c r="K56" s="138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1"/>
      <c r="B57" s="1"/>
      <c r="C57" s="138"/>
      <c r="D57" s="269"/>
      <c r="E57" s="269"/>
      <c r="F57" s="138"/>
      <c r="G57" s="138"/>
      <c r="H57" s="138"/>
      <c r="I57" s="138"/>
      <c r="J57" s="138"/>
      <c r="K57" s="138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1"/>
      <c r="B58" s="1"/>
      <c r="C58" s="138"/>
      <c r="D58" s="269"/>
      <c r="E58" s="269"/>
      <c r="F58" s="138"/>
      <c r="G58" s="138"/>
      <c r="H58" s="138"/>
      <c r="I58" s="138"/>
      <c r="J58" s="138"/>
      <c r="K58" s="138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1"/>
      <c r="B59" s="1"/>
      <c r="C59" s="138"/>
      <c r="D59" s="269"/>
      <c r="E59" s="269"/>
      <c r="F59" s="138"/>
      <c r="G59" s="138"/>
      <c r="H59" s="138"/>
      <c r="I59" s="138"/>
      <c r="J59" s="138"/>
      <c r="K59" s="138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1"/>
      <c r="B60" s="1"/>
      <c r="C60" s="138"/>
      <c r="D60" s="269"/>
      <c r="E60" s="269"/>
      <c r="F60" s="138"/>
      <c r="G60" s="138"/>
      <c r="H60" s="138"/>
      <c r="I60" s="138"/>
      <c r="J60" s="138"/>
      <c r="K60" s="138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1"/>
      <c r="B61" s="1"/>
      <c r="C61" s="138"/>
      <c r="D61" s="269"/>
      <c r="E61" s="269"/>
      <c r="F61" s="138"/>
      <c r="G61" s="138"/>
      <c r="H61" s="138"/>
      <c r="I61" s="138"/>
      <c r="J61" s="138"/>
      <c r="K61" s="138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1"/>
      <c r="B62" s="1"/>
      <c r="C62" s="1"/>
      <c r="D62" s="268"/>
      <c r="E62" s="268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1"/>
      <c r="B63" s="1"/>
      <c r="C63" s="1"/>
      <c r="D63" s="268"/>
      <c r="E63" s="268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1"/>
      <c r="C64" s="1"/>
      <c r="D64" s="268"/>
      <c r="E64" s="268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1"/>
      <c r="C65" s="1"/>
      <c r="D65" s="268"/>
      <c r="E65" s="268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1"/>
      <c r="C66" s="1"/>
      <c r="D66" s="268"/>
      <c r="E66" s="268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1"/>
      <c r="C67" s="1"/>
      <c r="D67" s="268"/>
      <c r="E67" s="268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1"/>
      <c r="C68" s="1"/>
      <c r="D68" s="268"/>
      <c r="E68" s="268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1"/>
      <c r="C69" s="1"/>
      <c r="D69" s="268"/>
      <c r="E69" s="268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1"/>
      <c r="C70" s="1"/>
      <c r="D70" s="268"/>
      <c r="E70" s="268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1"/>
      <c r="C71" s="1"/>
      <c r="D71" s="268"/>
      <c r="E71" s="268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1"/>
      <c r="C72" s="1"/>
      <c r="D72" s="268"/>
      <c r="E72" s="268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1"/>
      <c r="C73" s="1"/>
      <c r="D73" s="268"/>
      <c r="E73" s="268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1"/>
      <c r="C74" s="1"/>
      <c r="D74" s="268"/>
      <c r="E74" s="268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1"/>
      <c r="C75" s="1"/>
      <c r="D75" s="268"/>
      <c r="E75" s="268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1"/>
      <c r="C76" s="1"/>
      <c r="D76" s="268"/>
      <c r="E76" s="268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1"/>
      <c r="C77" s="1"/>
      <c r="D77" s="268"/>
      <c r="E77" s="268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1"/>
      <c r="C78" s="1"/>
      <c r="D78" s="268"/>
      <c r="E78" s="268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1"/>
      <c r="C79" s="1"/>
      <c r="D79" s="268"/>
      <c r="E79" s="268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1"/>
      <c r="C80" s="1"/>
      <c r="D80" s="268"/>
      <c r="E80" s="268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1"/>
      <c r="C81" s="1"/>
      <c r="D81" s="268"/>
      <c r="E81" s="268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1"/>
      <c r="C82" s="1"/>
      <c r="D82" s="268"/>
      <c r="E82" s="268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1"/>
      <c r="C83" s="1"/>
      <c r="D83" s="268"/>
      <c r="E83" s="268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1"/>
      <c r="C84" s="1"/>
      <c r="D84" s="268"/>
      <c r="E84" s="268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1"/>
      <c r="C85" s="1"/>
      <c r="D85" s="268"/>
      <c r="E85" s="268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"/>
      <c r="C86" s="1"/>
      <c r="D86" s="268"/>
      <c r="E86" s="268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"/>
      <c r="C87" s="1"/>
      <c r="D87" s="268"/>
      <c r="E87" s="268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"/>
      <c r="C88" s="1"/>
      <c r="D88" s="268"/>
      <c r="E88" s="268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"/>
      <c r="C89" s="1"/>
      <c r="D89" s="268"/>
      <c r="E89" s="268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"/>
      <c r="C90" s="1"/>
      <c r="D90" s="268"/>
      <c r="E90" s="268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"/>
      <c r="C91" s="1"/>
      <c r="D91" s="268"/>
      <c r="E91" s="268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"/>
      <c r="C92" s="1"/>
      <c r="D92" s="268"/>
      <c r="E92" s="268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1"/>
      <c r="C93" s="1"/>
      <c r="D93" s="268"/>
      <c r="E93" s="268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"/>
      <c r="C94" s="1"/>
      <c r="D94" s="268"/>
      <c r="E94" s="268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"/>
      <c r="C95" s="1"/>
      <c r="D95" s="268"/>
      <c r="E95" s="268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"/>
      <c r="C96" s="1"/>
      <c r="D96" s="268"/>
      <c r="E96" s="268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"/>
      <c r="C97" s="1"/>
      <c r="D97" s="268"/>
      <c r="E97" s="268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"/>
      <c r="C98" s="1"/>
      <c r="D98" s="268"/>
      <c r="E98" s="268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"/>
      <c r="C99" s="1"/>
      <c r="D99" s="268"/>
      <c r="E99" s="268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"/>
      <c r="C100" s="1"/>
      <c r="D100" s="268"/>
      <c r="E100" s="268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"/>
      <c r="C101" s="1"/>
      <c r="D101" s="268"/>
      <c r="E101" s="268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"/>
      <c r="C102" s="1"/>
      <c r="D102" s="268"/>
      <c r="E102" s="268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"/>
      <c r="C103" s="1"/>
      <c r="D103" s="268"/>
      <c r="E103" s="268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"/>
      <c r="C104" s="1"/>
      <c r="D104" s="268"/>
      <c r="E104" s="268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"/>
      <c r="C105" s="1"/>
      <c r="D105" s="268"/>
      <c r="E105" s="268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"/>
      <c r="C106" s="1"/>
      <c r="D106" s="268"/>
      <c r="E106" s="268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"/>
      <c r="C107" s="1"/>
      <c r="D107" s="268"/>
      <c r="E107" s="268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"/>
      <c r="C108" s="1"/>
      <c r="D108" s="268"/>
      <c r="E108" s="268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"/>
      <c r="C109" s="1"/>
      <c r="D109" s="268"/>
      <c r="E109" s="268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"/>
      <c r="C110" s="1"/>
      <c r="D110" s="268"/>
      <c r="E110" s="268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"/>
      <c r="C111" s="1"/>
      <c r="D111" s="268"/>
      <c r="E111" s="268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"/>
      <c r="C112" s="1"/>
      <c r="D112" s="268"/>
      <c r="E112" s="268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"/>
      <c r="C113" s="1"/>
      <c r="D113" s="268"/>
      <c r="E113" s="268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"/>
      <c r="C114" s="1"/>
      <c r="D114" s="268"/>
      <c r="E114" s="268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"/>
      <c r="C115" s="1"/>
      <c r="D115" s="268"/>
      <c r="E115" s="268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"/>
      <c r="C116" s="1"/>
      <c r="D116" s="268"/>
      <c r="E116" s="268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"/>
      <c r="C117" s="1"/>
      <c r="D117" s="268"/>
      <c r="E117" s="268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"/>
      <c r="C118" s="1"/>
      <c r="D118" s="268"/>
      <c r="E118" s="268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1"/>
      <c r="C119" s="1"/>
      <c r="D119" s="268"/>
      <c r="E119" s="268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1"/>
      <c r="C120" s="1"/>
      <c r="D120" s="268"/>
      <c r="E120" s="268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1"/>
      <c r="C121" s="1"/>
      <c r="D121" s="268"/>
      <c r="E121" s="268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1"/>
      <c r="C122" s="1"/>
      <c r="D122" s="268"/>
      <c r="E122" s="268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1"/>
      <c r="C123" s="1"/>
      <c r="D123" s="268"/>
      <c r="E123" s="268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1"/>
      <c r="C124" s="1"/>
      <c r="D124" s="268"/>
      <c r="E124" s="268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1"/>
      <c r="C125" s="1"/>
      <c r="D125" s="268"/>
      <c r="E125" s="268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1"/>
      <c r="C126" s="1"/>
      <c r="D126" s="268"/>
      <c r="E126" s="268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1"/>
      <c r="C127" s="1"/>
      <c r="D127" s="268"/>
      <c r="E127" s="268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1"/>
      <c r="C128" s="1"/>
      <c r="D128" s="268"/>
      <c r="E128" s="268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1"/>
      <c r="C129" s="1"/>
      <c r="D129" s="268"/>
      <c r="E129" s="268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1"/>
      <c r="C130" s="1"/>
      <c r="D130" s="268"/>
      <c r="E130" s="268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1"/>
      <c r="C131" s="1"/>
      <c r="D131" s="268"/>
      <c r="E131" s="268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1"/>
      <c r="C132" s="1"/>
      <c r="D132" s="268"/>
      <c r="E132" s="268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1"/>
      <c r="C133" s="1"/>
      <c r="D133" s="268"/>
      <c r="E133" s="268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1"/>
      <c r="C134" s="1"/>
      <c r="D134" s="268"/>
      <c r="E134" s="268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1"/>
      <c r="C135" s="1"/>
      <c r="D135" s="268"/>
      <c r="E135" s="268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1"/>
      <c r="C136" s="1"/>
      <c r="D136" s="268"/>
      <c r="E136" s="268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1"/>
      <c r="C137" s="1"/>
      <c r="D137" s="268"/>
      <c r="E137" s="268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1"/>
      <c r="C138" s="1"/>
      <c r="D138" s="268"/>
      <c r="E138" s="268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1"/>
      <c r="C139" s="1"/>
      <c r="D139" s="268"/>
      <c r="E139" s="268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1"/>
      <c r="C140" s="1"/>
      <c r="D140" s="268"/>
      <c r="E140" s="268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1"/>
      <c r="C141" s="1"/>
      <c r="D141" s="268"/>
      <c r="E141" s="268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1"/>
      <c r="C142" s="1"/>
      <c r="D142" s="268"/>
      <c r="E142" s="268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1"/>
      <c r="C143" s="1"/>
      <c r="D143" s="268"/>
      <c r="E143" s="268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1"/>
      <c r="C144" s="1"/>
      <c r="D144" s="268"/>
      <c r="E144" s="268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1"/>
      <c r="C145" s="1"/>
      <c r="D145" s="268"/>
      <c r="E145" s="268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1"/>
      <c r="C146" s="1"/>
      <c r="D146" s="268"/>
      <c r="E146" s="268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1"/>
      <c r="C147" s="1"/>
      <c r="D147" s="268"/>
      <c r="E147" s="268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1"/>
      <c r="C148" s="1"/>
      <c r="D148" s="268"/>
      <c r="E148" s="268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1"/>
      <c r="C149" s="1"/>
      <c r="D149" s="268"/>
      <c r="E149" s="268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1"/>
      <c r="C150" s="1"/>
      <c r="D150" s="268"/>
      <c r="E150" s="268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1"/>
      <c r="C151" s="1"/>
      <c r="D151" s="268"/>
      <c r="E151" s="268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1"/>
      <c r="C152" s="1"/>
      <c r="D152" s="268"/>
      <c r="E152" s="268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1"/>
      <c r="C153" s="1"/>
      <c r="D153" s="268"/>
      <c r="E153" s="268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1"/>
      <c r="C154" s="1"/>
      <c r="D154" s="268"/>
      <c r="E154" s="268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1"/>
      <c r="C155" s="1"/>
      <c r="D155" s="268"/>
      <c r="E155" s="268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1"/>
      <c r="C156" s="1"/>
      <c r="D156" s="268"/>
      <c r="E156" s="268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1"/>
      <c r="C157" s="1"/>
      <c r="D157" s="268"/>
      <c r="E157" s="268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1"/>
      <c r="C158" s="1"/>
      <c r="D158" s="268"/>
      <c r="E158" s="268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1"/>
      <c r="C159" s="1"/>
      <c r="D159" s="268"/>
      <c r="E159" s="268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1"/>
      <c r="C160" s="1"/>
      <c r="D160" s="268"/>
      <c r="E160" s="268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1"/>
      <c r="C161" s="1"/>
      <c r="D161" s="268"/>
      <c r="E161" s="268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1"/>
      <c r="C162" s="1"/>
      <c r="D162" s="268"/>
      <c r="E162" s="268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1"/>
      <c r="C163" s="1"/>
      <c r="D163" s="268"/>
      <c r="E163" s="268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1"/>
      <c r="C164" s="1"/>
      <c r="D164" s="268"/>
      <c r="E164" s="268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1"/>
      <c r="C165" s="1"/>
      <c r="D165" s="268"/>
      <c r="E165" s="268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1"/>
      <c r="C166" s="1"/>
      <c r="D166" s="268"/>
      <c r="E166" s="268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1"/>
      <c r="C167" s="1"/>
      <c r="D167" s="268"/>
      <c r="E167" s="268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1"/>
      <c r="C168" s="1"/>
      <c r="D168" s="268"/>
      <c r="E168" s="268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1"/>
      <c r="C169" s="1"/>
      <c r="D169" s="268"/>
      <c r="E169" s="268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1"/>
      <c r="C170" s="1"/>
      <c r="D170" s="268"/>
      <c r="E170" s="268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1"/>
      <c r="C171" s="1"/>
      <c r="D171" s="268"/>
      <c r="E171" s="268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1"/>
      <c r="C172" s="1"/>
      <c r="D172" s="268"/>
      <c r="E172" s="268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1"/>
      <c r="C173" s="1"/>
      <c r="D173" s="268"/>
      <c r="E173" s="268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1"/>
      <c r="C174" s="1"/>
      <c r="D174" s="268"/>
      <c r="E174" s="268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1"/>
      <c r="C175" s="1"/>
      <c r="D175" s="268"/>
      <c r="E175" s="268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1"/>
      <c r="C176" s="1"/>
      <c r="D176" s="268"/>
      <c r="E176" s="268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1"/>
      <c r="C177" s="1"/>
      <c r="D177" s="268"/>
      <c r="E177" s="268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1"/>
      <c r="C178" s="1"/>
      <c r="D178" s="268"/>
      <c r="E178" s="268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1"/>
      <c r="C179" s="1"/>
      <c r="D179" s="268"/>
      <c r="E179" s="268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1"/>
      <c r="C180" s="1"/>
      <c r="D180" s="268"/>
      <c r="E180" s="268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1"/>
      <c r="C181" s="1"/>
      <c r="D181" s="268"/>
      <c r="E181" s="268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1"/>
      <c r="C182" s="1"/>
      <c r="D182" s="268"/>
      <c r="E182" s="268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1"/>
      <c r="C183" s="1"/>
      <c r="D183" s="268"/>
      <c r="E183" s="268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1"/>
      <c r="C184" s="1"/>
      <c r="D184" s="268"/>
      <c r="E184" s="268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1"/>
      <c r="C185" s="1"/>
      <c r="D185" s="268"/>
      <c r="E185" s="268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1"/>
      <c r="C186" s="1"/>
      <c r="D186" s="268"/>
      <c r="E186" s="268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1"/>
      <c r="C187" s="1"/>
      <c r="D187" s="268"/>
      <c r="E187" s="268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1"/>
      <c r="C188" s="1"/>
      <c r="D188" s="268"/>
      <c r="E188" s="268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1"/>
      <c r="C189" s="1"/>
      <c r="D189" s="268"/>
      <c r="E189" s="268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1"/>
      <c r="C190" s="1"/>
      <c r="D190" s="268"/>
      <c r="E190" s="268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1"/>
      <c r="C191" s="1"/>
      <c r="D191" s="268"/>
      <c r="E191" s="268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1"/>
      <c r="C192" s="1"/>
      <c r="D192" s="268"/>
      <c r="E192" s="268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1"/>
      <c r="C193" s="1"/>
      <c r="D193" s="268"/>
      <c r="E193" s="268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1"/>
      <c r="C194" s="1"/>
      <c r="D194" s="268"/>
      <c r="E194" s="268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1"/>
      <c r="C195" s="1"/>
      <c r="D195" s="268"/>
      <c r="E195" s="268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1"/>
      <c r="C196" s="1"/>
      <c r="D196" s="268"/>
      <c r="E196" s="268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1"/>
      <c r="C197" s="1"/>
      <c r="D197" s="268"/>
      <c r="E197" s="268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1"/>
      <c r="C198" s="1"/>
      <c r="D198" s="268"/>
      <c r="E198" s="268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1"/>
      <c r="C199" s="1"/>
      <c r="D199" s="268"/>
      <c r="E199" s="268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1"/>
      <c r="C200" s="1"/>
      <c r="D200" s="268"/>
      <c r="E200" s="268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1"/>
      <c r="C201" s="1"/>
      <c r="D201" s="268"/>
      <c r="E201" s="268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1"/>
      <c r="C202" s="1"/>
      <c r="D202" s="268"/>
      <c r="E202" s="268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1"/>
      <c r="C203" s="1"/>
      <c r="D203" s="268"/>
      <c r="E203" s="268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1"/>
      <c r="C204" s="1"/>
      <c r="D204" s="268"/>
      <c r="E204" s="268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1"/>
      <c r="C205" s="1"/>
      <c r="D205" s="268"/>
      <c r="E205" s="268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1"/>
      <c r="C206" s="1"/>
      <c r="D206" s="268"/>
      <c r="E206" s="268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1"/>
      <c r="C207" s="1"/>
      <c r="D207" s="268"/>
      <c r="E207" s="268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1"/>
      <c r="C208" s="1"/>
      <c r="D208" s="268"/>
      <c r="E208" s="268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1"/>
      <c r="C209" s="1"/>
      <c r="D209" s="268"/>
      <c r="E209" s="268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1"/>
      <c r="C210" s="1"/>
      <c r="D210" s="268"/>
      <c r="E210" s="268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1"/>
      <c r="C211" s="1"/>
      <c r="D211" s="268"/>
      <c r="E211" s="268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1"/>
      <c r="C212" s="1"/>
      <c r="D212" s="268"/>
      <c r="E212" s="268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1"/>
      <c r="C213" s="1"/>
      <c r="D213" s="268"/>
      <c r="E213" s="268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1"/>
      <c r="C214" s="1"/>
      <c r="D214" s="268"/>
      <c r="E214" s="268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1"/>
      <c r="C215" s="1"/>
      <c r="D215" s="268"/>
      <c r="E215" s="268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1"/>
      <c r="C216" s="1"/>
      <c r="D216" s="268"/>
      <c r="E216" s="268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1"/>
      <c r="C217" s="1"/>
      <c r="D217" s="268"/>
      <c r="E217" s="268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1"/>
      <c r="C218" s="1"/>
      <c r="D218" s="268"/>
      <c r="E218" s="268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1"/>
      <c r="C219" s="1"/>
      <c r="D219" s="268"/>
      <c r="E219" s="268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1"/>
      <c r="C220" s="1"/>
      <c r="D220" s="268"/>
      <c r="E220" s="268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1"/>
      <c r="C221" s="1"/>
      <c r="D221" s="268"/>
      <c r="E221" s="268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1"/>
      <c r="C222" s="1"/>
      <c r="D222" s="268"/>
      <c r="E222" s="268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1"/>
      <c r="C223" s="1"/>
      <c r="D223" s="268"/>
      <c r="E223" s="268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1"/>
      <c r="C224" s="1"/>
      <c r="D224" s="268"/>
      <c r="E224" s="268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1"/>
      <c r="C225" s="1"/>
      <c r="D225" s="268"/>
      <c r="E225" s="268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1"/>
      <c r="C226" s="1"/>
      <c r="D226" s="268"/>
      <c r="E226" s="268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1"/>
      <c r="C227" s="1"/>
      <c r="D227" s="268"/>
      <c r="E227" s="268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"/>
      <c r="C228" s="1"/>
      <c r="D228" s="268"/>
      <c r="E228" s="268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"/>
      <c r="C229" s="1"/>
      <c r="D229" s="268"/>
      <c r="E229" s="268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"/>
      <c r="C230" s="1"/>
      <c r="D230" s="268"/>
      <c r="E230" s="268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"/>
      <c r="C231" s="1"/>
      <c r="D231" s="268"/>
      <c r="E231" s="268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"/>
      <c r="C232" s="1"/>
      <c r="D232" s="268"/>
      <c r="E232" s="268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"/>
      <c r="C233" s="1"/>
      <c r="D233" s="268"/>
      <c r="E233" s="268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"/>
      <c r="C234" s="1"/>
      <c r="D234" s="268"/>
      <c r="E234" s="268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"/>
      <c r="C235" s="1"/>
      <c r="D235" s="268"/>
      <c r="E235" s="268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"/>
      <c r="C236" s="1"/>
      <c r="D236" s="268"/>
      <c r="E236" s="268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"/>
      <c r="C237" s="1"/>
      <c r="D237" s="268"/>
      <c r="E237" s="268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"/>
      <c r="C238" s="1"/>
      <c r="D238" s="268"/>
      <c r="E238" s="268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"/>
      <c r="C239" s="1"/>
      <c r="D239" s="268"/>
      <c r="E239" s="268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"/>
      <c r="C240" s="1"/>
      <c r="D240" s="268"/>
      <c r="E240" s="268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"/>
      <c r="C241" s="1"/>
      <c r="D241" s="268"/>
      <c r="E241" s="268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"/>
      <c r="C242" s="1"/>
      <c r="D242" s="268"/>
      <c r="E242" s="268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"/>
      <c r="C243" s="1"/>
      <c r="D243" s="268"/>
      <c r="E243" s="268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"/>
      <c r="C244" s="1"/>
      <c r="D244" s="268"/>
      <c r="E244" s="268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"/>
      <c r="C245" s="1"/>
      <c r="D245" s="268"/>
      <c r="E245" s="268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"/>
      <c r="C246" s="1"/>
      <c r="D246" s="268"/>
      <c r="E246" s="268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"/>
      <c r="C247" s="1"/>
      <c r="D247" s="268"/>
      <c r="E247" s="268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"/>
      <c r="C248" s="1"/>
      <c r="D248" s="268"/>
      <c r="E248" s="268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"/>
      <c r="C249" s="1"/>
      <c r="D249" s="268"/>
      <c r="E249" s="268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"/>
      <c r="C250" s="1"/>
      <c r="D250" s="268"/>
      <c r="E250" s="268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"/>
      <c r="C251" s="1"/>
      <c r="D251" s="268"/>
      <c r="E251" s="268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"/>
      <c r="C252" s="1"/>
      <c r="D252" s="268"/>
      <c r="E252" s="268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"/>
      <c r="C253" s="1"/>
      <c r="D253" s="268"/>
      <c r="E253" s="268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"/>
      <c r="C254" s="1"/>
      <c r="D254" s="268"/>
      <c r="E254" s="268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"/>
      <c r="C255" s="1"/>
      <c r="D255" s="268"/>
      <c r="E255" s="268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"/>
      <c r="C256" s="1"/>
      <c r="D256" s="268"/>
      <c r="E256" s="268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"/>
      <c r="C257" s="1"/>
      <c r="D257" s="268"/>
      <c r="E257" s="268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"/>
      <c r="C258" s="1"/>
      <c r="D258" s="268"/>
      <c r="E258" s="268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"/>
      <c r="C259" s="1"/>
      <c r="D259" s="268"/>
      <c r="E259" s="268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"/>
      <c r="C260" s="1"/>
      <c r="D260" s="268"/>
      <c r="E260" s="268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"/>
      <c r="C261" s="1"/>
      <c r="D261" s="268"/>
      <c r="E261" s="268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"/>
      <c r="C262" s="1"/>
      <c r="D262" s="268"/>
      <c r="E262" s="268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"/>
      <c r="C263" s="1"/>
      <c r="D263" s="268"/>
      <c r="E263" s="268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"/>
      <c r="C264" s="1"/>
      <c r="D264" s="268"/>
      <c r="E264" s="268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"/>
      <c r="C265" s="1"/>
      <c r="D265" s="268"/>
      <c r="E265" s="268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"/>
      <c r="C266" s="1"/>
      <c r="D266" s="268"/>
      <c r="E266" s="268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"/>
      <c r="C267" s="1"/>
      <c r="D267" s="268"/>
      <c r="E267" s="268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"/>
      <c r="C268" s="1"/>
      <c r="D268" s="268"/>
      <c r="E268" s="268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"/>
      <c r="C269" s="1"/>
      <c r="D269" s="268"/>
      <c r="E269" s="268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"/>
      <c r="C270" s="1"/>
      <c r="D270" s="268"/>
      <c r="E270" s="268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"/>
      <c r="C271" s="1"/>
      <c r="D271" s="268"/>
      <c r="E271" s="268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"/>
      <c r="C272" s="1"/>
      <c r="D272" s="268"/>
      <c r="E272" s="268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"/>
      <c r="C273" s="1"/>
      <c r="D273" s="268"/>
      <c r="E273" s="268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"/>
      <c r="C274" s="1"/>
      <c r="D274" s="268"/>
      <c r="E274" s="268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"/>
      <c r="C275" s="1"/>
      <c r="D275" s="268"/>
      <c r="E275" s="268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"/>
      <c r="C276" s="1"/>
      <c r="D276" s="268"/>
      <c r="E276" s="268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"/>
      <c r="C277" s="1"/>
      <c r="D277" s="268"/>
      <c r="E277" s="268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"/>
      <c r="C278" s="1"/>
      <c r="D278" s="268"/>
      <c r="E278" s="268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"/>
      <c r="C279" s="1"/>
      <c r="D279" s="268"/>
      <c r="E279" s="268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"/>
      <c r="C280" s="1"/>
      <c r="D280" s="268"/>
      <c r="E280" s="268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"/>
      <c r="C281" s="1"/>
      <c r="D281" s="268"/>
      <c r="E281" s="268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"/>
      <c r="C282" s="1"/>
      <c r="D282" s="268"/>
      <c r="E282" s="268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"/>
      <c r="C283" s="1"/>
      <c r="D283" s="268"/>
      <c r="E283" s="268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"/>
      <c r="C284" s="1"/>
      <c r="D284" s="268"/>
      <c r="E284" s="268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"/>
      <c r="C285" s="1"/>
      <c r="D285" s="268"/>
      <c r="E285" s="268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"/>
      <c r="C286" s="1"/>
      <c r="D286" s="268"/>
      <c r="E286" s="268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"/>
      <c r="C287" s="1"/>
      <c r="D287" s="268"/>
      <c r="E287" s="268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"/>
      <c r="C288" s="1"/>
      <c r="D288" s="268"/>
      <c r="E288" s="268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"/>
      <c r="C289" s="1"/>
      <c r="D289" s="268"/>
      <c r="E289" s="268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"/>
      <c r="C290" s="1"/>
      <c r="D290" s="268"/>
      <c r="E290" s="268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"/>
      <c r="C291" s="1"/>
      <c r="D291" s="268"/>
      <c r="E291" s="268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"/>
      <c r="C292" s="1"/>
      <c r="D292" s="268"/>
      <c r="E292" s="268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"/>
      <c r="C293" s="1"/>
      <c r="D293" s="268"/>
      <c r="E293" s="268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"/>
      <c r="C294" s="1"/>
      <c r="D294" s="268"/>
      <c r="E294" s="268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"/>
      <c r="C295" s="1"/>
      <c r="D295" s="268"/>
      <c r="E295" s="268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"/>
      <c r="C296" s="1"/>
      <c r="D296" s="268"/>
      <c r="E296" s="268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1"/>
      <c r="D297" s="268"/>
      <c r="E297" s="268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1"/>
      <c r="D298" s="268"/>
      <c r="E298" s="268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1"/>
      <c r="D299" s="268"/>
      <c r="E299" s="268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1"/>
      <c r="D300" s="268"/>
      <c r="E300" s="268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1"/>
      <c r="D301" s="268"/>
      <c r="E301" s="268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1"/>
      <c r="D302" s="268"/>
      <c r="E302" s="268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1"/>
      <c r="D303" s="268"/>
      <c r="E303" s="268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1"/>
      <c r="D304" s="268"/>
      <c r="E304" s="268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1"/>
      <c r="D305" s="268"/>
      <c r="E305" s="268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1"/>
      <c r="D306" s="268"/>
      <c r="E306" s="268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1"/>
      <c r="D307" s="268"/>
      <c r="E307" s="268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1"/>
      <c r="D308" s="268"/>
      <c r="E308" s="268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1"/>
      <c r="D309" s="268"/>
      <c r="E309" s="268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1"/>
      <c r="D310" s="268"/>
      <c r="E310" s="268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1"/>
      <c r="D311" s="268"/>
      <c r="E311" s="268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1"/>
      <c r="D312" s="268"/>
      <c r="E312" s="268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1"/>
      <c r="D313" s="268"/>
      <c r="E313" s="268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1"/>
      <c r="D314" s="268"/>
      <c r="E314" s="268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1"/>
      <c r="D315" s="268"/>
      <c r="E315" s="268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1"/>
      <c r="D316" s="268"/>
      <c r="E316" s="268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1"/>
      <c r="D317" s="268"/>
      <c r="E317" s="268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1"/>
      <c r="D318" s="268"/>
      <c r="E318" s="268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1"/>
      <c r="D319" s="268"/>
      <c r="E319" s="268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1"/>
      <c r="D320" s="268"/>
      <c r="E320" s="268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1"/>
      <c r="D321" s="268"/>
      <c r="E321" s="268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1"/>
      <c r="D322" s="268"/>
      <c r="E322" s="268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1"/>
      <c r="D323" s="268"/>
      <c r="E323" s="268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1"/>
      <c r="D324" s="268"/>
      <c r="E324" s="268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1"/>
      <c r="D325" s="268"/>
      <c r="E325" s="268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1"/>
      <c r="D326" s="268"/>
      <c r="E326" s="268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1"/>
      <c r="D327" s="268"/>
      <c r="E327" s="268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1"/>
      <c r="D328" s="268"/>
      <c r="E328" s="268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1"/>
      <c r="D329" s="268"/>
      <c r="E329" s="268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1"/>
      <c r="D330" s="268"/>
      <c r="E330" s="268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1"/>
      <c r="D331" s="268"/>
      <c r="E331" s="268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1"/>
      <c r="D332" s="268"/>
      <c r="E332" s="268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1"/>
      <c r="D333" s="268"/>
      <c r="E333" s="268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1"/>
      <c r="D334" s="268"/>
      <c r="E334" s="268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1"/>
      <c r="D335" s="268"/>
      <c r="E335" s="268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1"/>
      <c r="D336" s="268"/>
      <c r="E336" s="268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1"/>
      <c r="D337" s="268"/>
      <c r="E337" s="268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1"/>
      <c r="D338" s="268"/>
      <c r="E338" s="268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1"/>
      <c r="D339" s="268"/>
      <c r="E339" s="268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1"/>
      <c r="D340" s="268"/>
      <c r="E340" s="268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1"/>
      <c r="D341" s="268"/>
      <c r="E341" s="268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1"/>
      <c r="D342" s="268"/>
      <c r="E342" s="268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1"/>
      <c r="D343" s="268"/>
      <c r="E343" s="268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1"/>
      <c r="D344" s="268"/>
      <c r="E344" s="268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1"/>
      <c r="D345" s="268"/>
      <c r="E345" s="268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1"/>
      <c r="D346" s="268"/>
      <c r="E346" s="268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1"/>
      <c r="D347" s="268"/>
      <c r="E347" s="268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1"/>
      <c r="D348" s="268"/>
      <c r="E348" s="268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1"/>
      <c r="D349" s="268"/>
      <c r="E349" s="268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1"/>
      <c r="D350" s="268"/>
      <c r="E350" s="268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1"/>
      <c r="D351" s="268"/>
      <c r="E351" s="268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1"/>
      <c r="D352" s="268"/>
      <c r="E352" s="268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1"/>
      <c r="D353" s="268"/>
      <c r="E353" s="268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1"/>
      <c r="D354" s="268"/>
      <c r="E354" s="268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1"/>
      <c r="D355" s="268"/>
      <c r="E355" s="268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1"/>
      <c r="D356" s="268"/>
      <c r="E356" s="268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1"/>
      <c r="D357" s="268"/>
      <c r="E357" s="268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1"/>
      <c r="D358" s="268"/>
      <c r="E358" s="268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1"/>
      <c r="D359" s="268"/>
      <c r="E359" s="268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1"/>
      <c r="D360" s="268"/>
      <c r="E360" s="268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1"/>
      <c r="D361" s="268"/>
      <c r="E361" s="268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1"/>
      <c r="D362" s="268"/>
      <c r="E362" s="268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1"/>
      <c r="D363" s="268"/>
      <c r="E363" s="268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1"/>
      <c r="D364" s="268"/>
      <c r="E364" s="268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1"/>
      <c r="D365" s="268"/>
      <c r="E365" s="268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1"/>
      <c r="D366" s="268"/>
      <c r="E366" s="268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1"/>
      <c r="D367" s="268"/>
      <c r="E367" s="268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1"/>
      <c r="D368" s="268"/>
      <c r="E368" s="268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1"/>
      <c r="D369" s="268"/>
      <c r="E369" s="268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1"/>
      <c r="D370" s="268"/>
      <c r="E370" s="268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1"/>
      <c r="D371" s="268"/>
      <c r="E371" s="268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1"/>
      <c r="D372" s="268"/>
      <c r="E372" s="268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1"/>
      <c r="D373" s="268"/>
      <c r="E373" s="268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1"/>
      <c r="D374" s="268"/>
      <c r="E374" s="268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1"/>
      <c r="D375" s="268"/>
      <c r="E375" s="268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1"/>
      <c r="D376" s="268"/>
      <c r="E376" s="268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1"/>
      <c r="D377" s="268"/>
      <c r="E377" s="268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1"/>
      <c r="D378" s="268"/>
      <c r="E378" s="268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1"/>
      <c r="D379" s="268"/>
      <c r="E379" s="268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1"/>
      <c r="D380" s="268"/>
      <c r="E380" s="268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1"/>
      <c r="D381" s="268"/>
      <c r="E381" s="268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1"/>
      <c r="D382" s="268"/>
      <c r="E382" s="268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1"/>
      <c r="D383" s="268"/>
      <c r="E383" s="268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1"/>
      <c r="D384" s="268"/>
      <c r="E384" s="268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1"/>
      <c r="D385" s="268"/>
      <c r="E385" s="268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1"/>
      <c r="D386" s="268"/>
      <c r="E386" s="268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1"/>
      <c r="D387" s="268"/>
      <c r="E387" s="268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1"/>
      <c r="D388" s="268"/>
      <c r="E388" s="268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1"/>
      <c r="D389" s="268"/>
      <c r="E389" s="268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1"/>
      <c r="D390" s="268"/>
      <c r="E390" s="268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1"/>
      <c r="D391" s="268"/>
      <c r="E391" s="268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1"/>
      <c r="D392" s="268"/>
      <c r="E392" s="268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1"/>
      <c r="D393" s="268"/>
      <c r="E393" s="268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1"/>
      <c r="D394" s="268"/>
      <c r="E394" s="268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1"/>
      <c r="D395" s="268"/>
      <c r="E395" s="268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1"/>
      <c r="D396" s="268"/>
      <c r="E396" s="268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1"/>
      <c r="D397" s="268"/>
      <c r="E397" s="268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1"/>
      <c r="D398" s="268"/>
      <c r="E398" s="268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1"/>
      <c r="D399" s="268"/>
      <c r="E399" s="268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1"/>
      <c r="D400" s="268"/>
      <c r="E400" s="268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1"/>
      <c r="D401" s="268"/>
      <c r="E401" s="268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1"/>
      <c r="D402" s="268"/>
      <c r="E402" s="268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1"/>
      <c r="D403" s="268"/>
      <c r="E403" s="268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1"/>
      <c r="D404" s="268"/>
      <c r="E404" s="268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1"/>
      <c r="D405" s="268"/>
      <c r="E405" s="268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1"/>
      <c r="D406" s="268"/>
      <c r="E406" s="268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1"/>
      <c r="D407" s="268"/>
      <c r="E407" s="268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1"/>
      <c r="D408" s="268"/>
      <c r="E408" s="268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1"/>
      <c r="D409" s="268"/>
      <c r="E409" s="268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1"/>
      <c r="D410" s="268"/>
      <c r="E410" s="268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1"/>
      <c r="D411" s="268"/>
      <c r="E411" s="268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1"/>
      <c r="D412" s="268"/>
      <c r="E412" s="268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1"/>
      <c r="D413" s="268"/>
      <c r="E413" s="268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1"/>
      <c r="D414" s="268"/>
      <c r="E414" s="268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1"/>
      <c r="D415" s="268"/>
      <c r="E415" s="268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1"/>
      <c r="D416" s="268"/>
      <c r="E416" s="268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1"/>
      <c r="D417" s="268"/>
      <c r="E417" s="268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1"/>
      <c r="D418" s="268"/>
      <c r="E418" s="268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1"/>
      <c r="D419" s="268"/>
      <c r="E419" s="268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1"/>
      <c r="D420" s="268"/>
      <c r="E420" s="268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1"/>
      <c r="D421" s="268"/>
      <c r="E421" s="268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1"/>
      <c r="D422" s="268"/>
      <c r="E422" s="268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1"/>
      <c r="D423" s="268"/>
      <c r="E423" s="268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1"/>
      <c r="D424" s="268"/>
      <c r="E424" s="268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1"/>
      <c r="D425" s="268"/>
      <c r="E425" s="268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1"/>
      <c r="D426" s="268"/>
      <c r="E426" s="268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1"/>
      <c r="D427" s="268"/>
      <c r="E427" s="268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1"/>
      <c r="D428" s="268"/>
      <c r="E428" s="268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1"/>
      <c r="D429" s="268"/>
      <c r="E429" s="268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1"/>
      <c r="D430" s="268"/>
      <c r="E430" s="268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1"/>
      <c r="D431" s="268"/>
      <c r="E431" s="268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1"/>
      <c r="D432" s="268"/>
      <c r="E432" s="268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1"/>
      <c r="D433" s="268"/>
      <c r="E433" s="268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1"/>
      <c r="D434" s="268"/>
      <c r="E434" s="268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1"/>
      <c r="D435" s="268"/>
      <c r="E435" s="268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1"/>
      <c r="D436" s="268"/>
      <c r="E436" s="268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1"/>
      <c r="D437" s="268"/>
      <c r="E437" s="268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1"/>
      <c r="D438" s="268"/>
      <c r="E438" s="268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1"/>
      <c r="D439" s="268"/>
      <c r="E439" s="268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1"/>
      <c r="D440" s="268"/>
      <c r="E440" s="268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1"/>
      <c r="D441" s="268"/>
      <c r="E441" s="268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1"/>
      <c r="D442" s="268"/>
      <c r="E442" s="268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1"/>
      <c r="D443" s="268"/>
      <c r="E443" s="268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1"/>
      <c r="D444" s="268"/>
      <c r="E444" s="268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1"/>
      <c r="D445" s="268"/>
      <c r="E445" s="268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1"/>
      <c r="D446" s="268"/>
      <c r="E446" s="268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1"/>
      <c r="D447" s="268"/>
      <c r="E447" s="268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1"/>
      <c r="D448" s="268"/>
      <c r="E448" s="268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1"/>
      <c r="D449" s="268"/>
      <c r="E449" s="268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1"/>
      <c r="D450" s="268"/>
      <c r="E450" s="268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1"/>
      <c r="D451" s="268"/>
      <c r="E451" s="268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1"/>
      <c r="D452" s="268"/>
      <c r="E452" s="268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1"/>
      <c r="D453" s="268"/>
      <c r="E453" s="268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1"/>
      <c r="D454" s="268"/>
      <c r="E454" s="268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1"/>
      <c r="D455" s="268"/>
      <c r="E455" s="268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1"/>
      <c r="D456" s="268"/>
      <c r="E456" s="268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1"/>
      <c r="D457" s="268"/>
      <c r="E457" s="268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1"/>
      <c r="D458" s="268"/>
      <c r="E458" s="268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1"/>
      <c r="D459" s="268"/>
      <c r="E459" s="268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1"/>
      <c r="D460" s="268"/>
      <c r="E460" s="268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1"/>
      <c r="D461" s="268"/>
      <c r="E461" s="268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1"/>
      <c r="D462" s="268"/>
      <c r="E462" s="268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1"/>
      <c r="D463" s="268"/>
      <c r="E463" s="268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1"/>
      <c r="D464" s="268"/>
      <c r="E464" s="268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1"/>
      <c r="D465" s="268"/>
      <c r="E465" s="268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1"/>
      <c r="D466" s="268"/>
      <c r="E466" s="268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1"/>
      <c r="D467" s="268"/>
      <c r="E467" s="268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1"/>
      <c r="D468" s="268"/>
      <c r="E468" s="268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1"/>
      <c r="D469" s="268"/>
      <c r="E469" s="268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1"/>
      <c r="D470" s="268"/>
      <c r="E470" s="268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1"/>
      <c r="D471" s="268"/>
      <c r="E471" s="268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1"/>
      <c r="D472" s="268"/>
      <c r="E472" s="268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1"/>
      <c r="D473" s="268"/>
      <c r="E473" s="268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1"/>
      <c r="D474" s="268"/>
      <c r="E474" s="268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1"/>
      <c r="D475" s="268"/>
      <c r="E475" s="268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1"/>
      <c r="D476" s="268"/>
      <c r="E476" s="268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1"/>
      <c r="D477" s="268"/>
      <c r="E477" s="268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1"/>
      <c r="D478" s="268"/>
      <c r="E478" s="268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1"/>
      <c r="D479" s="268"/>
      <c r="E479" s="268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1"/>
      <c r="D480" s="268"/>
      <c r="E480" s="268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1"/>
      <c r="D481" s="268"/>
      <c r="E481" s="268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1"/>
      <c r="D482" s="268"/>
      <c r="E482" s="268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1"/>
      <c r="D483" s="268"/>
      <c r="E483" s="268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1"/>
      <c r="D484" s="268"/>
      <c r="E484" s="268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1"/>
      <c r="D485" s="268"/>
      <c r="E485" s="268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1"/>
      <c r="D486" s="268"/>
      <c r="E486" s="268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1"/>
      <c r="D487" s="268"/>
      <c r="E487" s="268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1"/>
      <c r="D488" s="268"/>
      <c r="E488" s="268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1"/>
      <c r="D489" s="268"/>
      <c r="E489" s="268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1"/>
      <c r="D490" s="268"/>
      <c r="E490" s="268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1"/>
      <c r="D491" s="268"/>
      <c r="E491" s="268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1"/>
      <c r="D492" s="268"/>
      <c r="E492" s="268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1"/>
      <c r="D493" s="268"/>
      <c r="E493" s="268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1"/>
      <c r="D494" s="268"/>
      <c r="E494" s="268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1"/>
      <c r="D495" s="268"/>
      <c r="E495" s="268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1"/>
      <c r="D496" s="268"/>
      <c r="E496" s="268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1"/>
      <c r="D497" s="268"/>
      <c r="E497" s="268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1"/>
      <c r="D498" s="268"/>
      <c r="E498" s="268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1"/>
      <c r="D499" s="268"/>
      <c r="E499" s="268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1"/>
      <c r="D500" s="268"/>
      <c r="E500" s="268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1"/>
      <c r="D501" s="268"/>
      <c r="E501" s="268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1"/>
      <c r="D502" s="268"/>
      <c r="E502" s="268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1"/>
      <c r="D503" s="268"/>
      <c r="E503" s="268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1"/>
      <c r="D504" s="268"/>
      <c r="E504" s="268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1"/>
      <c r="D505" s="268"/>
      <c r="E505" s="268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1"/>
      <c r="D506" s="268"/>
      <c r="E506" s="268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1"/>
      <c r="D507" s="268"/>
      <c r="E507" s="268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1"/>
      <c r="D508" s="268"/>
      <c r="E508" s="268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1"/>
      <c r="D509" s="268"/>
      <c r="E509" s="268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1"/>
      <c r="D510" s="268"/>
      <c r="E510" s="268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1"/>
      <c r="D511" s="268"/>
      <c r="E511" s="268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1"/>
      <c r="D512" s="268"/>
      <c r="E512" s="268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1"/>
      <c r="D513" s="268"/>
      <c r="E513" s="268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1"/>
      <c r="D514" s="268"/>
      <c r="E514" s="268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1"/>
      <c r="D515" s="268"/>
      <c r="E515" s="268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1"/>
      <c r="D516" s="268"/>
      <c r="E516" s="268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1"/>
      <c r="D517" s="268"/>
      <c r="E517" s="268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1"/>
      <c r="D518" s="268"/>
      <c r="E518" s="268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1"/>
      <c r="D519" s="268"/>
      <c r="E519" s="268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1"/>
      <c r="D520" s="268"/>
      <c r="E520" s="268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1"/>
      <c r="D521" s="268"/>
      <c r="E521" s="268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1"/>
      <c r="D522" s="268"/>
      <c r="E522" s="268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1"/>
      <c r="D523" s="268"/>
      <c r="E523" s="268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1"/>
      <c r="D524" s="268"/>
      <c r="E524" s="268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1"/>
      <c r="D525" s="268"/>
      <c r="E525" s="268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1"/>
      <c r="D526" s="268"/>
      <c r="E526" s="268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1"/>
      <c r="D527" s="268"/>
      <c r="E527" s="268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1"/>
      <c r="D528" s="268"/>
      <c r="E528" s="268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1"/>
      <c r="D529" s="268"/>
      <c r="E529" s="268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1"/>
      <c r="D530" s="268"/>
      <c r="E530" s="268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1"/>
      <c r="D531" s="268"/>
      <c r="E531" s="268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1"/>
      <c r="D532" s="268"/>
      <c r="E532" s="268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1"/>
      <c r="D533" s="268"/>
      <c r="E533" s="268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1"/>
      <c r="D534" s="268"/>
      <c r="E534" s="268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1"/>
      <c r="D535" s="268"/>
      <c r="E535" s="268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1"/>
      <c r="D536" s="268"/>
      <c r="E536" s="268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1"/>
      <c r="D537" s="268"/>
      <c r="E537" s="268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1"/>
      <c r="D538" s="268"/>
      <c r="E538" s="268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1"/>
      <c r="D539" s="268"/>
      <c r="E539" s="268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1"/>
      <c r="D540" s="268"/>
      <c r="E540" s="268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1"/>
      <c r="D541" s="268"/>
      <c r="E541" s="268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1"/>
      <c r="D542" s="268"/>
      <c r="E542" s="268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1"/>
      <c r="D543" s="268"/>
      <c r="E543" s="268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1"/>
      <c r="D544" s="268"/>
      <c r="E544" s="268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1"/>
      <c r="D545" s="268"/>
      <c r="E545" s="268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1"/>
      <c r="D546" s="268"/>
      <c r="E546" s="268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1"/>
      <c r="D547" s="268"/>
      <c r="E547" s="268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1"/>
      <c r="D548" s="268"/>
      <c r="E548" s="268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1"/>
      <c r="D549" s="268"/>
      <c r="E549" s="268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1"/>
      <c r="D550" s="268"/>
      <c r="E550" s="268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1"/>
      <c r="D551" s="268"/>
      <c r="E551" s="268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1"/>
      <c r="D552" s="268"/>
      <c r="E552" s="268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1"/>
      <c r="D553" s="268"/>
      <c r="E553" s="268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1"/>
      <c r="D554" s="268"/>
      <c r="E554" s="268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1"/>
      <c r="D555" s="268"/>
      <c r="E555" s="268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1"/>
      <c r="D556" s="268"/>
      <c r="E556" s="268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1"/>
      <c r="D557" s="268"/>
      <c r="E557" s="268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1"/>
      <c r="D558" s="268"/>
      <c r="E558" s="268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1"/>
      <c r="D559" s="268"/>
      <c r="E559" s="268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1"/>
      <c r="D560" s="268"/>
      <c r="E560" s="268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1"/>
      <c r="D561" s="268"/>
      <c r="E561" s="268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1"/>
      <c r="D562" s="268"/>
      <c r="E562" s="268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1"/>
      <c r="D563" s="268"/>
      <c r="E563" s="268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1"/>
      <c r="D564" s="268"/>
      <c r="E564" s="268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1"/>
      <c r="D565" s="268"/>
      <c r="E565" s="268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1"/>
      <c r="D566" s="268"/>
      <c r="E566" s="268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1"/>
      <c r="D567" s="268"/>
      <c r="E567" s="268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1"/>
      <c r="D568" s="268"/>
      <c r="E568" s="268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1"/>
      <c r="D569" s="268"/>
      <c r="E569" s="268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1"/>
      <c r="D570" s="268"/>
      <c r="E570" s="268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1"/>
      <c r="D571" s="268"/>
      <c r="E571" s="268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1"/>
      <c r="D572" s="268"/>
      <c r="E572" s="268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1"/>
      <c r="D573" s="268"/>
      <c r="E573" s="268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1"/>
      <c r="D574" s="268"/>
      <c r="E574" s="268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1"/>
      <c r="D575" s="268"/>
      <c r="E575" s="268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1"/>
      <c r="D576" s="268"/>
      <c r="E576" s="268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1"/>
      <c r="D577" s="268"/>
      <c r="E577" s="268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1"/>
      <c r="D578" s="268"/>
      <c r="E578" s="268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1"/>
      <c r="D579" s="268"/>
      <c r="E579" s="268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1"/>
      <c r="D580" s="268"/>
      <c r="E580" s="268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1"/>
      <c r="D581" s="268"/>
      <c r="E581" s="268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1"/>
      <c r="D582" s="268"/>
      <c r="E582" s="268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1"/>
      <c r="D583" s="268"/>
      <c r="E583" s="268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1"/>
      <c r="D584" s="268"/>
      <c r="E584" s="268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1"/>
      <c r="D585" s="268"/>
      <c r="E585" s="268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1"/>
      <c r="D586" s="268"/>
      <c r="E586" s="268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1"/>
      <c r="D587" s="268"/>
      <c r="E587" s="268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1"/>
      <c r="D588" s="268"/>
      <c r="E588" s="268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1"/>
      <c r="D589" s="268"/>
      <c r="E589" s="268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1"/>
      <c r="D590" s="268"/>
      <c r="E590" s="268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1"/>
      <c r="D591" s="268"/>
      <c r="E591" s="268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1"/>
      <c r="D592" s="268"/>
      <c r="E592" s="268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1"/>
      <c r="D593" s="268"/>
      <c r="E593" s="268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1"/>
      <c r="D594" s="268"/>
      <c r="E594" s="268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1"/>
      <c r="D595" s="268"/>
      <c r="E595" s="268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1"/>
      <c r="D596" s="268"/>
      <c r="E596" s="268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1"/>
      <c r="D597" s="268"/>
      <c r="E597" s="268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1"/>
      <c r="D598" s="268"/>
      <c r="E598" s="268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1"/>
      <c r="D599" s="268"/>
      <c r="E599" s="268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1"/>
      <c r="D600" s="268"/>
      <c r="E600" s="268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1"/>
      <c r="D601" s="268"/>
      <c r="E601" s="268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1"/>
      <c r="D602" s="268"/>
      <c r="E602" s="268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1"/>
      <c r="D603" s="268"/>
      <c r="E603" s="268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1"/>
      <c r="D604" s="268"/>
      <c r="E604" s="268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1"/>
      <c r="D605" s="268"/>
      <c r="E605" s="268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1"/>
      <c r="D606" s="268"/>
      <c r="E606" s="268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1"/>
      <c r="D607" s="268"/>
      <c r="E607" s="268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1"/>
      <c r="D608" s="268"/>
      <c r="E608" s="268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1"/>
      <c r="D609" s="268"/>
      <c r="E609" s="268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1"/>
      <c r="D610" s="268"/>
      <c r="E610" s="268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1"/>
      <c r="D611" s="268"/>
      <c r="E611" s="268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1"/>
      <c r="D612" s="268"/>
      <c r="E612" s="268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1"/>
      <c r="D613" s="268"/>
      <c r="E613" s="268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1"/>
      <c r="D614" s="268"/>
      <c r="E614" s="268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1"/>
      <c r="D615" s="268"/>
      <c r="E615" s="268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1"/>
      <c r="D616" s="268"/>
      <c r="E616" s="268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1"/>
      <c r="D617" s="268"/>
      <c r="E617" s="268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1"/>
      <c r="D618" s="268"/>
      <c r="E618" s="268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1"/>
      <c r="D619" s="268"/>
      <c r="E619" s="268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1"/>
      <c r="D620" s="268"/>
      <c r="E620" s="268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1"/>
      <c r="D621" s="268"/>
      <c r="E621" s="268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1"/>
      <c r="D622" s="268"/>
      <c r="E622" s="268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1"/>
      <c r="D623" s="268"/>
      <c r="E623" s="268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1"/>
      <c r="D624" s="268"/>
      <c r="E624" s="268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1"/>
      <c r="D625" s="268"/>
      <c r="E625" s="268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1"/>
      <c r="D626" s="268"/>
      <c r="E626" s="268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1"/>
      <c r="D627" s="268"/>
      <c r="E627" s="268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1"/>
      <c r="D628" s="268"/>
      <c r="E628" s="268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1"/>
      <c r="D629" s="268"/>
      <c r="E629" s="268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1"/>
      <c r="D630" s="268"/>
      <c r="E630" s="268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1"/>
      <c r="D631" s="268"/>
      <c r="E631" s="268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1"/>
      <c r="D632" s="268"/>
      <c r="E632" s="268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1"/>
      <c r="D633" s="268"/>
      <c r="E633" s="268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1"/>
      <c r="D634" s="268"/>
      <c r="E634" s="268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1"/>
      <c r="D635" s="268"/>
      <c r="E635" s="268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1"/>
      <c r="D636" s="268"/>
      <c r="E636" s="268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1"/>
      <c r="D637" s="268"/>
      <c r="E637" s="268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1"/>
      <c r="D638" s="268"/>
      <c r="E638" s="268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1"/>
      <c r="D639" s="268"/>
      <c r="E639" s="268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1"/>
      <c r="D640" s="268"/>
      <c r="E640" s="268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1"/>
      <c r="D641" s="268"/>
      <c r="E641" s="268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1"/>
      <c r="D642" s="268"/>
      <c r="E642" s="268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1"/>
      <c r="D643" s="268"/>
      <c r="E643" s="268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1"/>
      <c r="D644" s="268"/>
      <c r="E644" s="268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1"/>
      <c r="D645" s="268"/>
      <c r="E645" s="268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1"/>
      <c r="D646" s="268"/>
      <c r="E646" s="268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1"/>
      <c r="D647" s="268"/>
      <c r="E647" s="268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1"/>
      <c r="D648" s="268"/>
      <c r="E648" s="268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1"/>
      <c r="D649" s="268"/>
      <c r="E649" s="268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1"/>
      <c r="D650" s="268"/>
      <c r="E650" s="268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1"/>
      <c r="D651" s="268"/>
      <c r="E651" s="268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1"/>
      <c r="D652" s="268"/>
      <c r="E652" s="268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1"/>
      <c r="D653" s="268"/>
      <c r="E653" s="268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1"/>
      <c r="D654" s="268"/>
      <c r="E654" s="268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1"/>
      <c r="D655" s="268"/>
      <c r="E655" s="268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1"/>
      <c r="D656" s="268"/>
      <c r="E656" s="268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1"/>
      <c r="D657" s="268"/>
      <c r="E657" s="268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1"/>
      <c r="D658" s="268"/>
      <c r="E658" s="268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1"/>
      <c r="D659" s="268"/>
      <c r="E659" s="268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1"/>
      <c r="D660" s="268"/>
      <c r="E660" s="268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1"/>
      <c r="D661" s="268"/>
      <c r="E661" s="268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1"/>
      <c r="D662" s="268"/>
      <c r="E662" s="268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1"/>
      <c r="D663" s="268"/>
      <c r="E663" s="268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1"/>
      <c r="D664" s="268"/>
      <c r="E664" s="268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1"/>
      <c r="D665" s="268"/>
      <c r="E665" s="268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1"/>
      <c r="D666" s="268"/>
      <c r="E666" s="268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1"/>
      <c r="D667" s="268"/>
      <c r="E667" s="268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1"/>
      <c r="D668" s="268"/>
      <c r="E668" s="268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1"/>
      <c r="D669" s="268"/>
      <c r="E669" s="268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1"/>
      <c r="D670" s="268"/>
      <c r="E670" s="268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1"/>
      <c r="D671" s="268"/>
      <c r="E671" s="268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1"/>
      <c r="D672" s="268"/>
      <c r="E672" s="268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1"/>
      <c r="D673" s="268"/>
      <c r="E673" s="268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1"/>
      <c r="D674" s="268"/>
      <c r="E674" s="268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1"/>
      <c r="D675" s="268"/>
      <c r="E675" s="268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1"/>
      <c r="D676" s="268"/>
      <c r="E676" s="268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1"/>
      <c r="D677" s="268"/>
      <c r="E677" s="268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1"/>
      <c r="D678" s="268"/>
      <c r="E678" s="268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1"/>
      <c r="D679" s="268"/>
      <c r="E679" s="268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1"/>
      <c r="D680" s="268"/>
      <c r="E680" s="268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1"/>
      <c r="D681" s="268"/>
      <c r="E681" s="268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1"/>
      <c r="D682" s="268"/>
      <c r="E682" s="268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1"/>
      <c r="D683" s="268"/>
      <c r="E683" s="268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1"/>
      <c r="D684" s="268"/>
      <c r="E684" s="268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1"/>
      <c r="D685" s="268"/>
      <c r="E685" s="268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1"/>
      <c r="D686" s="268"/>
      <c r="E686" s="268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1"/>
      <c r="D687" s="268"/>
      <c r="E687" s="268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1"/>
      <c r="D688" s="268"/>
      <c r="E688" s="268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1"/>
      <c r="D689" s="268"/>
      <c r="E689" s="268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1"/>
      <c r="D690" s="268"/>
      <c r="E690" s="268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1"/>
      <c r="D691" s="268"/>
      <c r="E691" s="268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1"/>
      <c r="D692" s="268"/>
      <c r="E692" s="268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1"/>
      <c r="D693" s="268"/>
      <c r="E693" s="268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1"/>
      <c r="D694" s="268"/>
      <c r="E694" s="268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1"/>
      <c r="D695" s="268"/>
      <c r="E695" s="268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1"/>
      <c r="D696" s="268"/>
      <c r="E696" s="268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1"/>
      <c r="D697" s="268"/>
      <c r="E697" s="268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1"/>
      <c r="D698" s="268"/>
      <c r="E698" s="268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1"/>
      <c r="D699" s="268"/>
      <c r="E699" s="268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1"/>
      <c r="D700" s="268"/>
      <c r="E700" s="268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1"/>
      <c r="D701" s="268"/>
      <c r="E701" s="268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1"/>
      <c r="D702" s="268"/>
      <c r="E702" s="268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1"/>
      <c r="D703" s="268"/>
      <c r="E703" s="268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1"/>
      <c r="D704" s="268"/>
      <c r="E704" s="268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1"/>
      <c r="D705" s="268"/>
      <c r="E705" s="268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1"/>
      <c r="D706" s="268"/>
      <c r="E706" s="268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1"/>
      <c r="D707" s="268"/>
      <c r="E707" s="268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1"/>
      <c r="D708" s="268"/>
      <c r="E708" s="268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1"/>
      <c r="D709" s="268"/>
      <c r="E709" s="268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1"/>
      <c r="D710" s="268"/>
      <c r="E710" s="268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1"/>
      <c r="D711" s="268"/>
      <c r="E711" s="268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1"/>
      <c r="D712" s="268"/>
      <c r="E712" s="268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1"/>
      <c r="D713" s="268"/>
      <c r="E713" s="268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1"/>
      <c r="D714" s="268"/>
      <c r="E714" s="268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1"/>
      <c r="D715" s="268"/>
      <c r="E715" s="268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1"/>
      <c r="D716" s="268"/>
      <c r="E716" s="268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1"/>
      <c r="D717" s="268"/>
      <c r="E717" s="268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1"/>
      <c r="D718" s="268"/>
      <c r="E718" s="268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1"/>
      <c r="D719" s="268"/>
      <c r="E719" s="268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1"/>
      <c r="D720" s="268"/>
      <c r="E720" s="268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1"/>
      <c r="D721" s="268"/>
      <c r="E721" s="268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1"/>
      <c r="D722" s="268"/>
      <c r="E722" s="268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1"/>
      <c r="D723" s="268"/>
      <c r="E723" s="268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1"/>
      <c r="D724" s="268"/>
      <c r="E724" s="268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1"/>
      <c r="D725" s="268"/>
      <c r="E725" s="268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1"/>
      <c r="D726" s="268"/>
      <c r="E726" s="268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1"/>
      <c r="D727" s="268"/>
      <c r="E727" s="268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1"/>
      <c r="D728" s="268"/>
      <c r="E728" s="268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1"/>
      <c r="D729" s="268"/>
      <c r="E729" s="268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1"/>
      <c r="D730" s="268"/>
      <c r="E730" s="268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1"/>
      <c r="D731" s="268"/>
      <c r="E731" s="268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1"/>
      <c r="D732" s="268"/>
      <c r="E732" s="268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1"/>
      <c r="D733" s="268"/>
      <c r="E733" s="268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1"/>
      <c r="D734" s="268"/>
      <c r="E734" s="268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1"/>
      <c r="D735" s="268"/>
      <c r="E735" s="268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1"/>
      <c r="D736" s="268"/>
      <c r="E736" s="268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1"/>
      <c r="D737" s="268"/>
      <c r="E737" s="268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1"/>
      <c r="D738" s="268"/>
      <c r="E738" s="268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1"/>
      <c r="D739" s="268"/>
      <c r="E739" s="268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1"/>
      <c r="D740" s="268"/>
      <c r="E740" s="268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1"/>
      <c r="D741" s="268"/>
      <c r="E741" s="268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1"/>
      <c r="D742" s="268"/>
      <c r="E742" s="268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1"/>
      <c r="D743" s="268"/>
      <c r="E743" s="268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1"/>
      <c r="D744" s="268"/>
      <c r="E744" s="268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1"/>
      <c r="D745" s="268"/>
      <c r="E745" s="268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1"/>
      <c r="D746" s="268"/>
      <c r="E746" s="268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1"/>
      <c r="D747" s="268"/>
      <c r="E747" s="268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1"/>
      <c r="D748" s="268"/>
      <c r="E748" s="268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1"/>
      <c r="D749" s="268"/>
      <c r="E749" s="268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1"/>
      <c r="D750" s="268"/>
      <c r="E750" s="268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1"/>
      <c r="D751" s="268"/>
      <c r="E751" s="268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1"/>
      <c r="D752" s="268"/>
      <c r="E752" s="268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1"/>
      <c r="D753" s="268"/>
      <c r="E753" s="268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1"/>
      <c r="D754" s="268"/>
      <c r="E754" s="268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1"/>
      <c r="D755" s="268"/>
      <c r="E755" s="268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1"/>
      <c r="D756" s="268"/>
      <c r="E756" s="268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1"/>
      <c r="D757" s="268"/>
      <c r="E757" s="268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1"/>
      <c r="D758" s="268"/>
      <c r="E758" s="268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1"/>
      <c r="D759" s="268"/>
      <c r="E759" s="268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1"/>
      <c r="D760" s="268"/>
      <c r="E760" s="268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1"/>
      <c r="D761" s="268"/>
      <c r="E761" s="268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1"/>
      <c r="D762" s="268"/>
      <c r="E762" s="268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1"/>
      <c r="D763" s="268"/>
      <c r="E763" s="268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1"/>
      <c r="D764" s="268"/>
      <c r="E764" s="268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1"/>
      <c r="D765" s="268"/>
      <c r="E765" s="268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1"/>
      <c r="D766" s="268"/>
      <c r="E766" s="268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1"/>
      <c r="D767" s="268"/>
      <c r="E767" s="268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1"/>
      <c r="D768" s="268"/>
      <c r="E768" s="268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1"/>
      <c r="D769" s="268"/>
      <c r="E769" s="268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1"/>
      <c r="D770" s="268"/>
      <c r="E770" s="268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1"/>
      <c r="D771" s="268"/>
      <c r="E771" s="268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1"/>
      <c r="D772" s="268"/>
      <c r="E772" s="268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1"/>
      <c r="D773" s="268"/>
      <c r="E773" s="268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1"/>
      <c r="D774" s="268"/>
      <c r="E774" s="268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1"/>
      <c r="D775" s="268"/>
      <c r="E775" s="268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1"/>
      <c r="D776" s="268"/>
      <c r="E776" s="268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1"/>
      <c r="D777" s="268"/>
      <c r="E777" s="268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1"/>
      <c r="D778" s="268"/>
      <c r="E778" s="268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1"/>
      <c r="D779" s="268"/>
      <c r="E779" s="268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1"/>
      <c r="D780" s="268"/>
      <c r="E780" s="268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1"/>
      <c r="D781" s="268"/>
      <c r="E781" s="268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1"/>
      <c r="D782" s="268"/>
      <c r="E782" s="268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1"/>
      <c r="D783" s="268"/>
      <c r="E783" s="268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1"/>
      <c r="D784" s="268"/>
      <c r="E784" s="268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1"/>
      <c r="D785" s="268"/>
      <c r="E785" s="268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1"/>
      <c r="D786" s="268"/>
      <c r="E786" s="268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1"/>
      <c r="D787" s="268"/>
      <c r="E787" s="268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1"/>
      <c r="D788" s="268"/>
      <c r="E788" s="268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1"/>
      <c r="D789" s="268"/>
      <c r="E789" s="268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1"/>
      <c r="D790" s="268"/>
      <c r="E790" s="268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1"/>
      <c r="D791" s="268"/>
      <c r="E791" s="268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1"/>
      <c r="D792" s="268"/>
      <c r="E792" s="268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1"/>
      <c r="D793" s="268"/>
      <c r="E793" s="268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1"/>
      <c r="D794" s="268"/>
      <c r="E794" s="268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1"/>
      <c r="D795" s="268"/>
      <c r="E795" s="268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1"/>
      <c r="D796" s="268"/>
      <c r="E796" s="268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1"/>
      <c r="D797" s="268"/>
      <c r="E797" s="268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1"/>
      <c r="D798" s="268"/>
      <c r="E798" s="268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1"/>
      <c r="D799" s="268"/>
      <c r="E799" s="268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1"/>
      <c r="D800" s="268"/>
      <c r="E800" s="268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1"/>
      <c r="D801" s="268"/>
      <c r="E801" s="268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1"/>
      <c r="D802" s="268"/>
      <c r="E802" s="268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1"/>
      <c r="D803" s="268"/>
      <c r="E803" s="268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1"/>
      <c r="D804" s="268"/>
      <c r="E804" s="268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1"/>
      <c r="D805" s="268"/>
      <c r="E805" s="268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1"/>
      <c r="D806" s="268"/>
      <c r="E806" s="268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1"/>
      <c r="D807" s="268"/>
      <c r="E807" s="268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1"/>
      <c r="D808" s="268"/>
      <c r="E808" s="268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1"/>
      <c r="D809" s="268"/>
      <c r="E809" s="268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1"/>
      <c r="D810" s="268"/>
      <c r="E810" s="268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1"/>
      <c r="D811" s="268"/>
      <c r="E811" s="268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1"/>
      <c r="D812" s="268"/>
      <c r="E812" s="268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1"/>
      <c r="D813" s="268"/>
      <c r="E813" s="268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1"/>
      <c r="D814" s="268"/>
      <c r="E814" s="268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1"/>
      <c r="D815" s="268"/>
      <c r="E815" s="268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1"/>
      <c r="D816" s="268"/>
      <c r="E816" s="268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1"/>
      <c r="D817" s="268"/>
      <c r="E817" s="268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1"/>
      <c r="D818" s="268"/>
      <c r="E818" s="268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1"/>
      <c r="D819" s="268"/>
      <c r="E819" s="268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1"/>
      <c r="D820" s="268"/>
      <c r="E820" s="268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1"/>
      <c r="D821" s="268"/>
      <c r="E821" s="268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1"/>
      <c r="D822" s="268"/>
      <c r="E822" s="268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1"/>
      <c r="D823" s="268"/>
      <c r="E823" s="268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1"/>
      <c r="D824" s="268"/>
      <c r="E824" s="268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1"/>
      <c r="D825" s="268"/>
      <c r="E825" s="268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1"/>
      <c r="D826" s="268"/>
      <c r="E826" s="268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1"/>
      <c r="D827" s="268"/>
      <c r="E827" s="268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1"/>
      <c r="D828" s="268"/>
      <c r="E828" s="268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1"/>
      <c r="D829" s="268"/>
      <c r="E829" s="268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1"/>
      <c r="D830" s="268"/>
      <c r="E830" s="268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1"/>
      <c r="D831" s="268"/>
      <c r="E831" s="268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1"/>
      <c r="D832" s="268"/>
      <c r="E832" s="268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1"/>
      <c r="D833" s="268"/>
      <c r="E833" s="268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1"/>
      <c r="D834" s="268"/>
      <c r="E834" s="268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1"/>
      <c r="D835" s="268"/>
      <c r="E835" s="268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1"/>
      <c r="D836" s="268"/>
      <c r="E836" s="268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1"/>
      <c r="D837" s="268"/>
      <c r="E837" s="268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1"/>
      <c r="D838" s="268"/>
      <c r="E838" s="268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1"/>
      <c r="D839" s="268"/>
      <c r="E839" s="268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1"/>
      <c r="D840" s="268"/>
      <c r="E840" s="268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1"/>
      <c r="D841" s="268"/>
      <c r="E841" s="268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1"/>
      <c r="D842" s="268"/>
      <c r="E842" s="268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1"/>
      <c r="D843" s="268"/>
      <c r="E843" s="268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1"/>
      <c r="D844" s="268"/>
      <c r="E844" s="268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1"/>
      <c r="D845" s="268"/>
      <c r="E845" s="268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1"/>
      <c r="D846" s="268"/>
      <c r="E846" s="268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1"/>
      <c r="D847" s="268"/>
      <c r="E847" s="268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1"/>
      <c r="D848" s="268"/>
      <c r="E848" s="268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1"/>
      <c r="D849" s="268"/>
      <c r="E849" s="268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1"/>
      <c r="D850" s="268"/>
      <c r="E850" s="268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1"/>
      <c r="D851" s="268"/>
      <c r="E851" s="268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1"/>
      <c r="D852" s="268"/>
      <c r="E852" s="268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1"/>
      <c r="D853" s="268"/>
      <c r="E853" s="268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1"/>
      <c r="D854" s="268"/>
      <c r="E854" s="268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1"/>
      <c r="D855" s="268"/>
      <c r="E855" s="268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1"/>
      <c r="D856" s="268"/>
      <c r="E856" s="268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1"/>
      <c r="D857" s="268"/>
      <c r="E857" s="268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1"/>
      <c r="D858" s="268"/>
      <c r="E858" s="268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1"/>
      <c r="D859" s="268"/>
      <c r="E859" s="268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1"/>
      <c r="D860" s="268"/>
      <c r="E860" s="268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1"/>
      <c r="D861" s="268"/>
      <c r="E861" s="268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1"/>
      <c r="D862" s="268"/>
      <c r="E862" s="268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1"/>
      <c r="D863" s="268"/>
      <c r="E863" s="268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1"/>
      <c r="D864" s="268"/>
      <c r="E864" s="268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1"/>
      <c r="D865" s="268"/>
      <c r="E865" s="268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1"/>
      <c r="D866" s="268"/>
      <c r="E866" s="268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1"/>
      <c r="D867" s="268"/>
      <c r="E867" s="268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1"/>
      <c r="D868" s="268"/>
      <c r="E868" s="268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1"/>
      <c r="D869" s="268"/>
      <c r="E869" s="268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1"/>
      <c r="D870" s="268"/>
      <c r="E870" s="268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1"/>
      <c r="D871" s="268"/>
      <c r="E871" s="268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1"/>
      <c r="D872" s="268"/>
      <c r="E872" s="268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1"/>
      <c r="D873" s="268"/>
      <c r="E873" s="268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1"/>
      <c r="D874" s="268"/>
      <c r="E874" s="268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1"/>
      <c r="D875" s="268"/>
      <c r="E875" s="268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1"/>
      <c r="D876" s="268"/>
      <c r="E876" s="268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1"/>
      <c r="D877" s="268"/>
      <c r="E877" s="268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1"/>
      <c r="D878" s="268"/>
      <c r="E878" s="268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1"/>
      <c r="D879" s="268"/>
      <c r="E879" s="268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1"/>
      <c r="D880" s="268"/>
      <c r="E880" s="268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1"/>
      <c r="D881" s="268"/>
      <c r="E881" s="268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1"/>
      <c r="D882" s="268"/>
      <c r="E882" s="268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1"/>
      <c r="D883" s="268"/>
      <c r="E883" s="268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1"/>
      <c r="D884" s="268"/>
      <c r="E884" s="268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1"/>
      <c r="D885" s="268"/>
      <c r="E885" s="268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1"/>
      <c r="D886" s="268"/>
      <c r="E886" s="268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1"/>
      <c r="D887" s="268"/>
      <c r="E887" s="268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1"/>
      <c r="D888" s="268"/>
      <c r="E888" s="268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1"/>
      <c r="D889" s="268"/>
      <c r="E889" s="268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1"/>
      <c r="D890" s="268"/>
      <c r="E890" s="268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1"/>
      <c r="D891" s="268"/>
      <c r="E891" s="268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1"/>
      <c r="D892" s="268"/>
      <c r="E892" s="268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1"/>
      <c r="D893" s="268"/>
      <c r="E893" s="268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1"/>
      <c r="D894" s="268"/>
      <c r="E894" s="268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1"/>
      <c r="D895" s="268"/>
      <c r="E895" s="268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1"/>
      <c r="D896" s="268"/>
      <c r="E896" s="268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1"/>
      <c r="D897" s="268"/>
      <c r="E897" s="268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1"/>
      <c r="D898" s="268"/>
      <c r="E898" s="268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1"/>
      <c r="D899" s="268"/>
      <c r="E899" s="268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1"/>
      <c r="D900" s="268"/>
      <c r="E900" s="268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1"/>
      <c r="D901" s="268"/>
      <c r="E901" s="268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1"/>
      <c r="D902" s="268"/>
      <c r="E902" s="268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1"/>
      <c r="D903" s="268"/>
      <c r="E903" s="268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1"/>
      <c r="D904" s="268"/>
      <c r="E904" s="268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1"/>
      <c r="D905" s="268"/>
      <c r="E905" s="268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1"/>
      <c r="D906" s="268"/>
      <c r="E906" s="268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1"/>
      <c r="D907" s="268"/>
      <c r="E907" s="268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1"/>
      <c r="D908" s="268"/>
      <c r="E908" s="268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1"/>
      <c r="D909" s="268"/>
      <c r="E909" s="268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1"/>
      <c r="D910" s="268"/>
      <c r="E910" s="268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1"/>
      <c r="D911" s="268"/>
      <c r="E911" s="268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1"/>
      <c r="D912" s="268"/>
      <c r="E912" s="268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1"/>
      <c r="D913" s="268"/>
      <c r="E913" s="268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1"/>
      <c r="D914" s="268"/>
      <c r="E914" s="268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1"/>
      <c r="D915" s="268"/>
      <c r="E915" s="268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1"/>
      <c r="D916" s="268"/>
      <c r="E916" s="268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1"/>
      <c r="D917" s="268"/>
      <c r="E917" s="268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1"/>
      <c r="D918" s="268"/>
      <c r="E918" s="268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1"/>
      <c r="D919" s="268"/>
      <c r="E919" s="268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1"/>
      <c r="D920" s="268"/>
      <c r="E920" s="268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1"/>
      <c r="D921" s="268"/>
      <c r="E921" s="268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1"/>
      <c r="D922" s="268"/>
      <c r="E922" s="268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1"/>
      <c r="D923" s="268"/>
      <c r="E923" s="268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1"/>
      <c r="D924" s="268"/>
      <c r="E924" s="268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1"/>
      <c r="D925" s="268"/>
      <c r="E925" s="268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1"/>
      <c r="D926" s="268"/>
      <c r="E926" s="268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1"/>
      <c r="D927" s="268"/>
      <c r="E927" s="268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1"/>
      <c r="D928" s="268"/>
      <c r="E928" s="268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1"/>
      <c r="D929" s="268"/>
      <c r="E929" s="268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1"/>
      <c r="D930" s="268"/>
      <c r="E930" s="268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1"/>
      <c r="D931" s="268"/>
      <c r="E931" s="268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1"/>
      <c r="D932" s="268"/>
      <c r="E932" s="268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1"/>
      <c r="D933" s="268"/>
      <c r="E933" s="268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1"/>
      <c r="D934" s="268"/>
      <c r="E934" s="268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1"/>
      <c r="D935" s="268"/>
      <c r="E935" s="268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1"/>
      <c r="D936" s="268"/>
      <c r="E936" s="268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1"/>
      <c r="D937" s="268"/>
      <c r="E937" s="268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1"/>
      <c r="D938" s="268"/>
      <c r="E938" s="268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1"/>
      <c r="D939" s="268"/>
      <c r="E939" s="268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1"/>
      <c r="D940" s="268"/>
      <c r="E940" s="268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1"/>
      <c r="D941" s="268"/>
      <c r="E941" s="268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1"/>
      <c r="D942" s="268"/>
      <c r="E942" s="268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1"/>
      <c r="D943" s="268"/>
      <c r="E943" s="268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1"/>
      <c r="D944" s="268"/>
      <c r="E944" s="268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1"/>
      <c r="D945" s="268"/>
      <c r="E945" s="268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1"/>
      <c r="D946" s="268"/>
      <c r="E946" s="268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1"/>
      <c r="D947" s="268"/>
      <c r="E947" s="268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1"/>
      <c r="D948" s="268"/>
      <c r="E948" s="268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1"/>
      <c r="D949" s="268"/>
      <c r="E949" s="268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1"/>
      <c r="D950" s="268"/>
      <c r="E950" s="268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1"/>
      <c r="D951" s="268"/>
      <c r="E951" s="268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1"/>
      <c r="D952" s="268"/>
      <c r="E952" s="268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1"/>
      <c r="D953" s="268"/>
      <c r="E953" s="268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1"/>
      <c r="D954" s="268"/>
      <c r="E954" s="268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1"/>
      <c r="D955" s="268"/>
      <c r="E955" s="268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1"/>
      <c r="D956" s="268"/>
      <c r="E956" s="268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1"/>
      <c r="D957" s="268"/>
      <c r="E957" s="268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1"/>
      <c r="D958" s="268"/>
      <c r="E958" s="268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1"/>
      <c r="D959" s="268"/>
      <c r="E959" s="268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1"/>
      <c r="D960" s="268"/>
      <c r="E960" s="268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1"/>
      <c r="D961" s="268"/>
      <c r="E961" s="268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1"/>
      <c r="D962" s="268"/>
      <c r="E962" s="268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1"/>
      <c r="D963" s="268"/>
      <c r="E963" s="268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1"/>
      <c r="D964" s="268"/>
      <c r="E964" s="268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1"/>
      <c r="D965" s="268"/>
      <c r="E965" s="268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1"/>
      <c r="D966" s="268"/>
      <c r="E966" s="268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1"/>
      <c r="D967" s="268"/>
      <c r="E967" s="268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1"/>
      <c r="D968" s="268"/>
      <c r="E968" s="268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1"/>
      <c r="D969" s="268"/>
      <c r="E969" s="268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"/>
      <c r="C970" s="1"/>
      <c r="D970" s="268"/>
      <c r="E970" s="268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"/>
      <c r="C971" s="1"/>
      <c r="D971" s="268"/>
      <c r="E971" s="268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"/>
      <c r="C972" s="1"/>
      <c r="D972" s="268"/>
      <c r="E972" s="268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"/>
      <c r="C973" s="1"/>
      <c r="D973" s="268"/>
      <c r="E973" s="268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"/>
      <c r="C974" s="1"/>
      <c r="D974" s="268"/>
      <c r="E974" s="268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"/>
      <c r="C975" s="1"/>
      <c r="D975" s="268"/>
      <c r="E975" s="268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"/>
      <c r="C976" s="1"/>
      <c r="D976" s="268"/>
      <c r="E976" s="268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"/>
      <c r="C977" s="1"/>
      <c r="D977" s="268"/>
      <c r="E977" s="268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"/>
      <c r="C978" s="1"/>
      <c r="D978" s="268"/>
      <c r="E978" s="268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"/>
      <c r="C979" s="1"/>
      <c r="D979" s="268"/>
      <c r="E979" s="268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"/>
      <c r="C980" s="1"/>
      <c r="D980" s="268"/>
      <c r="E980" s="268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"/>
      <c r="C981" s="1"/>
      <c r="D981" s="268"/>
      <c r="E981" s="268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"/>
      <c r="C982" s="1"/>
      <c r="D982" s="268"/>
      <c r="E982" s="268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"/>
      <c r="C983" s="1"/>
      <c r="D983" s="268"/>
      <c r="E983" s="268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"/>
      <c r="C984" s="1"/>
      <c r="D984" s="268"/>
      <c r="E984" s="268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"/>
      <c r="C985" s="1"/>
      <c r="D985" s="268"/>
      <c r="E985" s="268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"/>
      <c r="C986" s="1"/>
      <c r="D986" s="268"/>
      <c r="E986" s="268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"/>
      <c r="C987" s="1"/>
      <c r="D987" s="268"/>
      <c r="E987" s="268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"/>
      <c r="C988" s="1"/>
      <c r="D988" s="268"/>
      <c r="E988" s="268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"/>
      <c r="C989" s="1"/>
      <c r="D989" s="268"/>
      <c r="E989" s="268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"/>
      <c r="C990" s="1"/>
      <c r="D990" s="268"/>
      <c r="E990" s="268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"/>
      <c r="C991" s="1"/>
      <c r="D991" s="268"/>
      <c r="E991" s="268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"/>
      <c r="C992" s="1"/>
      <c r="D992" s="268"/>
      <c r="E992" s="268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"/>
      <c r="C993" s="1"/>
      <c r="D993" s="268"/>
      <c r="E993" s="268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>
      <c r="A994" s="1"/>
      <c r="B994" s="1"/>
      <c r="C994" s="1"/>
      <c r="D994" s="268"/>
      <c r="E994" s="268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>
      <c r="A995" s="1"/>
      <c r="B995" s="1"/>
      <c r="C995" s="1"/>
      <c r="D995" s="268"/>
      <c r="E995" s="268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>
      <c r="A996" s="1"/>
      <c r="B996" s="1"/>
      <c r="C996" s="1"/>
      <c r="D996" s="268"/>
      <c r="E996" s="268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>
      <c r="A997" s="1"/>
      <c r="B997" s="1"/>
      <c r="C997" s="1"/>
      <c r="D997" s="268"/>
      <c r="E997" s="268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>
      <c r="A998" s="1"/>
      <c r="B998" s="1"/>
      <c r="C998" s="1"/>
      <c r="D998" s="268"/>
      <c r="E998" s="268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>
      <c r="A999" s="1"/>
      <c r="B999" s="1"/>
      <c r="C999" s="1"/>
      <c r="D999" s="268"/>
      <c r="E999" s="268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>
      <c r="A1000" s="1"/>
      <c r="B1000" s="1"/>
      <c r="C1000" s="1"/>
      <c r="D1000" s="268"/>
      <c r="E1000" s="268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6">
    <mergeCell ref="I6:J6"/>
    <mergeCell ref="B2:D5"/>
    <mergeCell ref="E2:H2"/>
    <mergeCell ref="I2:K5"/>
    <mergeCell ref="E3:H4"/>
    <mergeCell ref="E5:H5"/>
  </mergeCells>
  <phoneticPr fontId="93" type="noConversion"/>
  <pageMargins left="3.937007874015748E-2" right="3.937007874015748E-2" top="0.74803149606299213" bottom="0.55118110236220474" header="0" footer="0"/>
  <pageSetup paperSize="9" scale="47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  <pageSetUpPr fitToPage="1"/>
  </sheetPr>
  <dimension ref="A1:Z1033"/>
  <sheetViews>
    <sheetView zoomScaleNormal="100" workbookViewId="0">
      <selection activeCell="A10" sqref="A10:E10"/>
    </sheetView>
  </sheetViews>
  <sheetFormatPr defaultColWidth="14.42578125" defaultRowHeight="15" customHeight="1"/>
  <cols>
    <col min="1" max="1" width="25.5703125" customWidth="1"/>
    <col min="2" max="4" width="29.140625" customWidth="1"/>
    <col min="5" max="5" width="23.28515625" customWidth="1"/>
    <col min="6" max="6" width="13.28515625" bestFit="1" customWidth="1"/>
    <col min="7" max="24" width="9.140625" customWidth="1"/>
  </cols>
  <sheetData>
    <row r="1" spans="1:26">
      <c r="A1" s="1"/>
      <c r="B1" s="125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1"/>
      <c r="B2" s="125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790" t="s">
        <v>0</v>
      </c>
      <c r="B3" s="652"/>
      <c r="C3" s="652"/>
      <c r="D3" s="652"/>
      <c r="E3" s="652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>
      <c r="A4" s="790" t="s">
        <v>2</v>
      </c>
      <c r="B4" s="652"/>
      <c r="C4" s="652"/>
      <c r="D4" s="652"/>
      <c r="E4" s="652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>
      <c r="A5" s="790" t="s">
        <v>5</v>
      </c>
      <c r="B5" s="652"/>
      <c r="C5" s="652"/>
      <c r="D5" s="652"/>
      <c r="E5" s="652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1"/>
      <c r="B6" s="125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>
      <c r="A7" s="1"/>
      <c r="B7" s="125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50.25" customHeight="1">
      <c r="A8" s="791" t="s">
        <v>1343</v>
      </c>
      <c r="B8" s="752"/>
      <c r="C8" s="752"/>
      <c r="D8" s="752"/>
      <c r="E8" s="753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>
      <c r="A9" s="1"/>
      <c r="B9" s="125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46.5" customHeight="1">
      <c r="A10" s="792" t="s">
        <v>305</v>
      </c>
      <c r="B10" s="752"/>
      <c r="C10" s="752"/>
      <c r="D10" s="752"/>
      <c r="E10" s="753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>
      <c r="A11" s="1"/>
      <c r="B11" s="125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>
      <c r="A12" s="1"/>
      <c r="B12" s="125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>
      <c r="A13" s="1"/>
      <c r="B13" s="793" t="s">
        <v>306</v>
      </c>
      <c r="C13" s="645"/>
      <c r="D13" s="144">
        <v>89.54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>
      <c r="A14" s="1"/>
      <c r="B14" s="145" t="s">
        <v>281</v>
      </c>
      <c r="C14" s="146" t="s">
        <v>307</v>
      </c>
      <c r="D14" s="146" t="s">
        <v>308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>
      <c r="A15" s="1"/>
      <c r="B15" s="147">
        <v>45628</v>
      </c>
      <c r="C15" s="148"/>
      <c r="D15" s="148">
        <v>59000</v>
      </c>
      <c r="E15" s="149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>
      <c r="A16" s="1"/>
      <c r="B16" s="147"/>
      <c r="C16" s="148">
        <v>24014.84</v>
      </c>
      <c r="D16" s="148"/>
      <c r="E16" s="149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>
      <c r="A17" s="1"/>
      <c r="B17" s="147"/>
      <c r="C17" s="148">
        <v>962.15</v>
      </c>
      <c r="D17" s="148"/>
      <c r="E17" s="149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>
      <c r="A18" s="1"/>
      <c r="B18" s="147"/>
      <c r="C18" s="148">
        <v>2016.7</v>
      </c>
      <c r="D18" s="148"/>
      <c r="E18" s="149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>
      <c r="A19" s="1"/>
      <c r="B19" s="147"/>
      <c r="C19" s="148">
        <v>938.16</v>
      </c>
      <c r="D19" s="148"/>
      <c r="E19" s="149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>
      <c r="A20" s="1"/>
      <c r="B20" s="147"/>
      <c r="C20" s="148">
        <v>3110.81</v>
      </c>
      <c r="D20" s="148"/>
      <c r="E20" s="149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1"/>
      <c r="B21" s="147"/>
      <c r="C21" s="148">
        <v>2294.61</v>
      </c>
      <c r="D21" s="148"/>
      <c r="E21" s="149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1"/>
      <c r="B22" s="147"/>
      <c r="C22" s="148">
        <v>2037.39</v>
      </c>
      <c r="D22" s="148"/>
      <c r="E22" s="149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1"/>
      <c r="B23" s="147"/>
      <c r="C23" s="148">
        <v>2886.8</v>
      </c>
      <c r="D23" s="148"/>
      <c r="E23" s="149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1"/>
      <c r="B24" s="147"/>
      <c r="C24" s="148">
        <v>6381.81</v>
      </c>
      <c r="D24" s="148"/>
      <c r="E24" s="149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1"/>
      <c r="B25" s="147"/>
      <c r="C25" s="148">
        <v>12160.55</v>
      </c>
      <c r="D25" s="148"/>
      <c r="E25" s="149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1"/>
      <c r="B26" s="147"/>
      <c r="C26" s="148">
        <v>6</v>
      </c>
      <c r="D26" s="148"/>
      <c r="E26" s="149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>
      <c r="A27" s="1"/>
      <c r="B27" s="147"/>
      <c r="C27" s="148">
        <v>695.04</v>
      </c>
      <c r="D27" s="148"/>
      <c r="E27" s="149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>
      <c r="A28" s="1"/>
      <c r="B28" s="147"/>
      <c r="C28" s="148">
        <v>2.1</v>
      </c>
      <c r="D28" s="148"/>
      <c r="E28" s="149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1"/>
      <c r="B29" s="147"/>
      <c r="C29" s="148">
        <v>3.56</v>
      </c>
      <c r="D29" s="148"/>
      <c r="E29" s="149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1"/>
      <c r="B30" s="147"/>
      <c r="C30" s="148">
        <v>709.9</v>
      </c>
      <c r="D30" s="148"/>
      <c r="E30" s="149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1"/>
      <c r="B31" s="147">
        <v>45629</v>
      </c>
      <c r="C31" s="148"/>
      <c r="D31" s="148">
        <v>30000</v>
      </c>
      <c r="E31" s="149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>
      <c r="A32" s="1"/>
      <c r="B32" s="147"/>
      <c r="C32" s="148">
        <v>13754.37</v>
      </c>
      <c r="D32" s="148"/>
      <c r="E32" s="149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>
      <c r="A33" s="1"/>
      <c r="B33" s="147"/>
      <c r="C33" s="148">
        <v>3716.85</v>
      </c>
      <c r="D33" s="148"/>
      <c r="E33" s="149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1"/>
      <c r="B34" s="147"/>
      <c r="C34" s="148">
        <v>4658.83</v>
      </c>
      <c r="D34" s="148"/>
      <c r="E34" s="149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1"/>
      <c r="B35" s="147"/>
      <c r="C35" s="148">
        <v>170</v>
      </c>
      <c r="D35" s="148"/>
      <c r="E35" s="149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1"/>
      <c r="B36" s="147"/>
      <c r="C36" s="148">
        <v>3054.89</v>
      </c>
      <c r="D36" s="148"/>
      <c r="E36" s="149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1"/>
      <c r="B37" s="147"/>
      <c r="C37" s="148">
        <v>1.5</v>
      </c>
      <c r="D37" s="148"/>
      <c r="E37" s="149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1"/>
      <c r="B38" s="147"/>
      <c r="C38" s="148">
        <v>1390.11</v>
      </c>
      <c r="D38" s="148"/>
      <c r="E38" s="149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1"/>
      <c r="B39" s="147"/>
      <c r="C39" s="148">
        <v>721.62</v>
      </c>
      <c r="D39" s="148"/>
      <c r="E39" s="149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1"/>
      <c r="B40" s="147"/>
      <c r="C40" s="148">
        <v>1410.95</v>
      </c>
      <c r="D40" s="148"/>
      <c r="E40" s="149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1"/>
      <c r="B41" s="147"/>
      <c r="C41" s="148">
        <v>3.56</v>
      </c>
      <c r="D41" s="148"/>
      <c r="E41" s="149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1"/>
      <c r="B42" s="147"/>
      <c r="C42" s="148">
        <v>3.56</v>
      </c>
      <c r="D42" s="148"/>
      <c r="E42" s="149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1"/>
      <c r="B43" s="147"/>
      <c r="C43" s="148">
        <v>3.56</v>
      </c>
      <c r="D43" s="148"/>
      <c r="E43" s="149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1"/>
      <c r="B44" s="147"/>
      <c r="C44" s="148">
        <v>834.35</v>
      </c>
      <c r="D44" s="148"/>
      <c r="E44" s="149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1"/>
      <c r="B45" s="147">
        <v>45630</v>
      </c>
      <c r="C45" s="148"/>
      <c r="D45" s="148">
        <v>79500</v>
      </c>
      <c r="E45" s="149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1"/>
      <c r="B46" s="147"/>
      <c r="C46" s="148">
        <v>71550.8</v>
      </c>
      <c r="D46" s="148"/>
      <c r="E46" s="149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1"/>
      <c r="B47" s="147"/>
      <c r="C47" s="148">
        <v>1762.01</v>
      </c>
      <c r="D47" s="148"/>
      <c r="E47" s="149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1"/>
      <c r="B48" s="249"/>
      <c r="C48" s="250">
        <v>247.59</v>
      </c>
      <c r="D48" s="250"/>
      <c r="E48" s="149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1"/>
      <c r="B49" s="249"/>
      <c r="C49" s="250">
        <v>72</v>
      </c>
      <c r="D49" s="250"/>
      <c r="E49" s="149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1"/>
      <c r="B50" s="147"/>
      <c r="C50" s="148">
        <v>9</v>
      </c>
      <c r="D50" s="148"/>
      <c r="E50" s="149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1"/>
      <c r="B51" s="147"/>
      <c r="C51" s="148">
        <v>850</v>
      </c>
      <c r="D51" s="148"/>
      <c r="E51" s="149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1"/>
      <c r="B52" s="147">
        <v>45631</v>
      </c>
      <c r="C52" s="148"/>
      <c r="D52" s="148">
        <v>3700</v>
      </c>
      <c r="E52" s="149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1"/>
      <c r="B53" s="147"/>
      <c r="C53" s="148">
        <v>2523.64</v>
      </c>
      <c r="D53" s="148"/>
      <c r="E53" s="149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1"/>
      <c r="B54" s="147"/>
      <c r="C54" s="148">
        <v>1290.44</v>
      </c>
      <c r="D54" s="148"/>
      <c r="E54" s="149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1"/>
      <c r="B55" s="147"/>
      <c r="C55" s="148">
        <v>1390.11</v>
      </c>
      <c r="D55" s="148"/>
      <c r="E55" s="149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1"/>
      <c r="B56" s="147"/>
      <c r="C56" s="148">
        <v>9</v>
      </c>
      <c r="D56" s="148"/>
      <c r="E56" s="149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1"/>
      <c r="B57" s="147"/>
      <c r="C57" s="148">
        <v>3.56</v>
      </c>
      <c r="D57" s="148"/>
      <c r="E57" s="149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1"/>
      <c r="B58" s="147"/>
      <c r="C58" s="148">
        <v>3725.35</v>
      </c>
      <c r="D58" s="148"/>
      <c r="E58" s="149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1"/>
      <c r="B59" s="147"/>
      <c r="C59" s="148">
        <v>308.39999999999998</v>
      </c>
      <c r="D59" s="148"/>
      <c r="E59" s="149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1"/>
      <c r="B60" s="147">
        <v>45632</v>
      </c>
      <c r="C60" s="148"/>
      <c r="D60" s="148">
        <v>3019.74</v>
      </c>
      <c r="E60" s="149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1"/>
      <c r="B61" s="147"/>
      <c r="C61" s="148"/>
      <c r="D61" s="148">
        <v>5780.26</v>
      </c>
      <c r="E61" s="149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1"/>
      <c r="B62" s="147"/>
      <c r="C62" s="148">
        <v>1056</v>
      </c>
      <c r="D62" s="148"/>
      <c r="E62" s="149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1"/>
      <c r="B63" s="147"/>
      <c r="C63" s="148">
        <v>695.04</v>
      </c>
      <c r="D63" s="148"/>
      <c r="E63" s="149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147"/>
      <c r="C64" s="148">
        <v>9</v>
      </c>
      <c r="D64" s="148"/>
      <c r="E64" s="149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147"/>
      <c r="C65" s="148">
        <v>3.56</v>
      </c>
      <c r="D65" s="148"/>
      <c r="E65" s="149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147"/>
      <c r="C66" s="148">
        <v>102.25</v>
      </c>
      <c r="D66" s="148"/>
      <c r="E66" s="149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147"/>
      <c r="C67" s="148">
        <v>1092.9100000000001</v>
      </c>
      <c r="D67" s="148"/>
      <c r="E67" s="149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147"/>
      <c r="C68" s="148">
        <v>561.58000000000004</v>
      </c>
      <c r="D68" s="148"/>
      <c r="E68" s="149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147">
        <v>45635</v>
      </c>
      <c r="C69" s="148"/>
      <c r="D69" s="148">
        <v>235.19</v>
      </c>
      <c r="E69" s="149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147"/>
      <c r="C70" s="148"/>
      <c r="D70" s="148">
        <v>8450</v>
      </c>
      <c r="E70" s="149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147"/>
      <c r="C71" s="148">
        <v>10690</v>
      </c>
      <c r="D71" s="148"/>
      <c r="E71" s="149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147"/>
      <c r="C72" s="148">
        <v>2453.42</v>
      </c>
      <c r="D72" s="148"/>
      <c r="E72" s="149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>
      <c r="A73" s="1"/>
      <c r="B73" s="147"/>
      <c r="C73" s="148">
        <v>1410.95</v>
      </c>
      <c r="D73" s="148"/>
      <c r="E73" s="149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>
      <c r="A74" s="1"/>
      <c r="B74" s="147"/>
      <c r="C74" s="148">
        <v>4.3099999999999996</v>
      </c>
      <c r="D74" s="148"/>
      <c r="E74" s="149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147"/>
      <c r="C75" s="148">
        <v>5.68</v>
      </c>
      <c r="D75" s="148"/>
      <c r="E75" s="149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147"/>
      <c r="C76" s="148">
        <v>3.56</v>
      </c>
      <c r="D76" s="148"/>
      <c r="E76" s="149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147">
        <v>45636</v>
      </c>
      <c r="C77" s="148"/>
      <c r="D77" s="148">
        <v>10694.7</v>
      </c>
      <c r="E77" s="149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147"/>
      <c r="C78" s="148"/>
      <c r="D78" s="148">
        <v>170000</v>
      </c>
      <c r="E78" s="149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147"/>
      <c r="C79" s="148"/>
      <c r="D79" s="148">
        <v>170000</v>
      </c>
      <c r="E79" s="149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147"/>
      <c r="C80" s="148"/>
      <c r="D80" s="148">
        <v>154982.07</v>
      </c>
      <c r="E80" s="149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147"/>
      <c r="C81" s="148">
        <v>269431.21999999997</v>
      </c>
      <c r="D81" s="148"/>
      <c r="E81" s="149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147"/>
      <c r="C82" s="148">
        <v>177</v>
      </c>
      <c r="D82" s="148"/>
      <c r="E82" s="149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147"/>
      <c r="C83" s="148">
        <v>521.20000000000005</v>
      </c>
      <c r="D83" s="148"/>
      <c r="E83" s="149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147"/>
      <c r="C84" s="148">
        <v>3.32</v>
      </c>
      <c r="D84" s="148"/>
      <c r="E84" s="149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147"/>
      <c r="C85" s="148">
        <v>1.65</v>
      </c>
      <c r="D85" s="148"/>
      <c r="E85" s="149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47"/>
      <c r="C86" s="148">
        <v>7.86</v>
      </c>
      <c r="D86" s="148"/>
      <c r="E86" s="149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47"/>
      <c r="C87" s="148">
        <v>9</v>
      </c>
      <c r="D87" s="148"/>
      <c r="E87" s="149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47"/>
      <c r="C88" s="148">
        <v>79.95</v>
      </c>
      <c r="D88" s="148"/>
      <c r="E88" s="149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47"/>
      <c r="C89" s="148">
        <v>3.56</v>
      </c>
      <c r="D89" s="148"/>
      <c r="E89" s="149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47"/>
      <c r="C90" s="148">
        <v>551.70000000000005</v>
      </c>
      <c r="D90" s="148"/>
      <c r="E90" s="149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47"/>
      <c r="C91" s="148">
        <v>123.9</v>
      </c>
      <c r="D91" s="148"/>
      <c r="E91" s="149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47"/>
      <c r="C92" s="148">
        <v>34000</v>
      </c>
      <c r="D92" s="148"/>
      <c r="E92" s="149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249">
        <v>45637</v>
      </c>
      <c r="C93" s="250"/>
      <c r="D93" s="250">
        <v>170000</v>
      </c>
      <c r="E93" s="149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47"/>
      <c r="C94" s="148">
        <v>254131.9</v>
      </c>
      <c r="D94" s="148"/>
      <c r="E94" s="149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47"/>
      <c r="C95" s="148">
        <v>963.98</v>
      </c>
      <c r="D95" s="148"/>
      <c r="E95" s="149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47"/>
      <c r="C96" s="148">
        <v>66</v>
      </c>
      <c r="D96" s="148"/>
      <c r="E96" s="149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49"/>
      <c r="B97" s="147"/>
      <c r="C97" s="148">
        <v>704.05</v>
      </c>
      <c r="D97" s="148"/>
      <c r="E97" s="149"/>
      <c r="F97" s="150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47"/>
      <c r="C98" s="148">
        <v>400.26</v>
      </c>
      <c r="D98" s="148"/>
      <c r="E98" s="149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47"/>
      <c r="C99" s="148">
        <v>1410.95</v>
      </c>
      <c r="D99" s="148"/>
      <c r="E99" s="149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47"/>
      <c r="C100" s="148">
        <v>3.56</v>
      </c>
      <c r="D100" s="148"/>
      <c r="E100" s="149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47"/>
      <c r="C101" s="148">
        <v>3.56</v>
      </c>
      <c r="D101" s="148"/>
      <c r="E101" s="149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47"/>
      <c r="C102" s="148">
        <v>3.56</v>
      </c>
      <c r="D102" s="148"/>
      <c r="E102" s="149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47"/>
      <c r="C103" s="148">
        <v>367.18</v>
      </c>
      <c r="D103" s="148"/>
      <c r="E103" s="149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47"/>
      <c r="C104" s="148">
        <v>3456.67</v>
      </c>
      <c r="D104" s="148"/>
      <c r="E104" s="149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47"/>
      <c r="C105" s="148">
        <v>2990.17</v>
      </c>
      <c r="D105" s="148"/>
      <c r="E105" s="149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47"/>
      <c r="C106" s="148">
        <v>963.98</v>
      </c>
      <c r="D106" s="148"/>
      <c r="E106" s="149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47">
        <v>45638</v>
      </c>
      <c r="C107" s="148">
        <v>369.19</v>
      </c>
      <c r="D107" s="148"/>
      <c r="E107" s="149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47"/>
      <c r="C108" s="148">
        <v>1104.54</v>
      </c>
      <c r="D108" s="148"/>
      <c r="E108" s="149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47"/>
      <c r="C109" s="148">
        <v>2859.01</v>
      </c>
      <c r="D109" s="148"/>
      <c r="E109" s="149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47"/>
      <c r="C110" s="148">
        <v>2500.4</v>
      </c>
      <c r="D110" s="148"/>
      <c r="E110" s="149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47"/>
      <c r="C111" s="148">
        <v>695.04</v>
      </c>
      <c r="D111" s="148"/>
      <c r="E111" s="149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47"/>
      <c r="C112" s="148">
        <v>1410.95</v>
      </c>
      <c r="D112" s="148"/>
      <c r="E112" s="149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47"/>
      <c r="C113" s="148">
        <v>127.54</v>
      </c>
      <c r="D113" s="148"/>
      <c r="E113" s="149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47"/>
      <c r="C114" s="148">
        <v>715.91</v>
      </c>
      <c r="D114" s="148"/>
      <c r="E114" s="149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47"/>
      <c r="C115" s="148">
        <v>1.73</v>
      </c>
      <c r="D115" s="148"/>
      <c r="E115" s="149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47"/>
      <c r="C116" s="148">
        <v>7.72</v>
      </c>
      <c r="D116" s="148"/>
      <c r="E116" s="149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47"/>
      <c r="C117" s="148">
        <v>9</v>
      </c>
      <c r="D117" s="148"/>
      <c r="E117" s="149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47"/>
      <c r="C118" s="148">
        <v>3.56</v>
      </c>
      <c r="D118" s="148"/>
      <c r="E118" s="149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147"/>
      <c r="C119" s="148">
        <v>3.56</v>
      </c>
      <c r="D119" s="148"/>
      <c r="E119" s="149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147"/>
      <c r="C120" s="148">
        <v>3.56</v>
      </c>
      <c r="D120" s="148"/>
      <c r="E120" s="149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147"/>
      <c r="C121" s="148">
        <v>3.56</v>
      </c>
      <c r="D121" s="148"/>
      <c r="E121" s="149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147">
        <v>45639</v>
      </c>
      <c r="C122" s="148"/>
      <c r="D122" s="148">
        <v>255.17</v>
      </c>
      <c r="E122" s="149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147"/>
      <c r="C123" s="148">
        <v>695.04</v>
      </c>
      <c r="D123" s="148"/>
      <c r="E123" s="149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147"/>
      <c r="C124" s="148">
        <v>715.91</v>
      </c>
      <c r="D124" s="148"/>
      <c r="E124" s="149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147"/>
      <c r="C125" s="148">
        <v>13000</v>
      </c>
      <c r="D125" s="148"/>
      <c r="E125" s="149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147"/>
      <c r="C126" s="148">
        <v>18000</v>
      </c>
      <c r="D126" s="148"/>
      <c r="E126" s="149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147"/>
      <c r="C127" s="148">
        <v>10000</v>
      </c>
      <c r="D127" s="148"/>
      <c r="E127" s="149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147"/>
      <c r="C128" s="148">
        <v>10250</v>
      </c>
      <c r="D128" s="148"/>
      <c r="E128" s="149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147"/>
      <c r="C129" s="148">
        <v>10000</v>
      </c>
      <c r="D129" s="148"/>
      <c r="E129" s="149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147"/>
      <c r="C130" s="148">
        <v>5.14</v>
      </c>
      <c r="D130" s="148"/>
      <c r="E130" s="149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147"/>
      <c r="C131" s="148">
        <v>9</v>
      </c>
      <c r="D131" s="148"/>
      <c r="E131" s="149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147"/>
      <c r="C132" s="148">
        <v>9</v>
      </c>
      <c r="D132" s="148"/>
      <c r="E132" s="149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147"/>
      <c r="C133" s="148">
        <v>8000</v>
      </c>
      <c r="D133" s="148"/>
      <c r="E133" s="149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147"/>
      <c r="C134" s="148">
        <v>3.56</v>
      </c>
      <c r="D134" s="148"/>
      <c r="E134" s="149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147"/>
      <c r="C135" s="148">
        <v>3.56</v>
      </c>
      <c r="D135" s="148"/>
      <c r="E135" s="149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147"/>
      <c r="C136" s="148">
        <v>3.56</v>
      </c>
      <c r="D136" s="148"/>
      <c r="E136" s="149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147"/>
      <c r="C137" s="148">
        <v>3.56</v>
      </c>
      <c r="D137" s="148"/>
      <c r="E137" s="149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147"/>
      <c r="C138" s="148">
        <v>3.56</v>
      </c>
      <c r="D138" s="148"/>
      <c r="E138" s="149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147"/>
      <c r="C139" s="148">
        <v>3.56</v>
      </c>
      <c r="D139" s="148"/>
      <c r="E139" s="149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147"/>
      <c r="C140" s="148">
        <v>3.56</v>
      </c>
      <c r="D140" s="148"/>
      <c r="E140" s="149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147"/>
      <c r="C141" s="148">
        <v>316.41000000000003</v>
      </c>
      <c r="D141" s="148"/>
      <c r="E141" s="149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147"/>
      <c r="C142" s="148">
        <v>10000</v>
      </c>
      <c r="D142" s="148"/>
      <c r="E142" s="149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147"/>
      <c r="C143" s="148">
        <v>638.62</v>
      </c>
      <c r="D143" s="148"/>
      <c r="E143" s="149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147">
        <v>45642</v>
      </c>
      <c r="C144" s="148">
        <v>715.91</v>
      </c>
      <c r="D144" s="148"/>
      <c r="E144" s="149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147"/>
      <c r="C145" s="148">
        <v>3.56</v>
      </c>
      <c r="D145" s="148"/>
      <c r="E145" s="149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147"/>
      <c r="C146" s="148">
        <v>1341.2</v>
      </c>
      <c r="D146" s="148"/>
      <c r="E146" s="149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147">
        <v>45643</v>
      </c>
      <c r="C147" s="148">
        <v>1020</v>
      </c>
      <c r="D147" s="148"/>
      <c r="E147" s="149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147"/>
      <c r="C148" s="148">
        <v>3726.45</v>
      </c>
      <c r="D148" s="148"/>
      <c r="E148" s="149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147"/>
      <c r="C149" s="148">
        <v>715.91</v>
      </c>
      <c r="D149" s="148"/>
      <c r="E149" s="149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147"/>
      <c r="C150" s="148">
        <v>4.42</v>
      </c>
      <c r="D150" s="148"/>
      <c r="E150" s="149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147"/>
      <c r="C151" s="148">
        <v>9</v>
      </c>
      <c r="D151" s="148"/>
      <c r="E151" s="149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147"/>
      <c r="C152" s="148">
        <v>3.56</v>
      </c>
      <c r="D152" s="148"/>
      <c r="E152" s="149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147"/>
      <c r="C153" s="148">
        <v>1555.88</v>
      </c>
      <c r="D153" s="148"/>
      <c r="E153" s="149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147">
        <v>45644</v>
      </c>
      <c r="C154" s="148">
        <v>695.04</v>
      </c>
      <c r="D154" s="148"/>
      <c r="E154" s="149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147"/>
      <c r="C155" s="148">
        <v>715.91</v>
      </c>
      <c r="D155" s="148"/>
      <c r="E155" s="149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147"/>
      <c r="C156" s="148">
        <v>843.45</v>
      </c>
      <c r="D156" s="148"/>
      <c r="E156" s="149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147"/>
      <c r="C157" s="148">
        <v>2.65</v>
      </c>
      <c r="D157" s="148"/>
      <c r="E157" s="149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147"/>
      <c r="C158" s="148">
        <v>9</v>
      </c>
      <c r="D158" s="148"/>
      <c r="E158" s="149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147"/>
      <c r="C159" s="148">
        <v>3.56</v>
      </c>
      <c r="D159" s="148"/>
      <c r="E159" s="149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147"/>
      <c r="C160" s="148">
        <v>3.56</v>
      </c>
      <c r="D160" s="148"/>
      <c r="E160" s="149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147"/>
      <c r="C161" s="148">
        <v>3.56</v>
      </c>
      <c r="D161" s="148"/>
      <c r="E161" s="149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147">
        <v>45645</v>
      </c>
      <c r="C162" s="148">
        <v>9</v>
      </c>
      <c r="D162" s="148"/>
      <c r="E162" s="149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147"/>
      <c r="C163" s="148">
        <v>477.81</v>
      </c>
      <c r="D163" s="148"/>
      <c r="E163" s="149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147"/>
      <c r="C164" s="148">
        <v>1499.2</v>
      </c>
      <c r="D164" s="148"/>
      <c r="E164" s="149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147">
        <v>45646</v>
      </c>
      <c r="C165" s="148"/>
      <c r="D165" s="148">
        <v>806145.02</v>
      </c>
      <c r="E165" s="149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147"/>
      <c r="C166" s="148">
        <v>196294.46</v>
      </c>
      <c r="D166" s="148"/>
      <c r="E166" s="149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147"/>
      <c r="C167" s="148">
        <v>21036.39</v>
      </c>
      <c r="D167" s="148"/>
      <c r="E167" s="149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147"/>
      <c r="C168" s="148">
        <v>243</v>
      </c>
      <c r="D168" s="148"/>
      <c r="E168" s="149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147"/>
      <c r="C169" s="148">
        <v>44505.79</v>
      </c>
      <c r="D169" s="148"/>
      <c r="E169" s="149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147"/>
      <c r="C170" s="148">
        <v>75749.820000000007</v>
      </c>
      <c r="D170" s="148"/>
      <c r="E170" s="149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147"/>
      <c r="C171" s="148">
        <v>6757.58</v>
      </c>
      <c r="D171" s="148"/>
      <c r="E171" s="149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147"/>
      <c r="C172" s="148">
        <v>353.62</v>
      </c>
      <c r="D172" s="148"/>
      <c r="E172" s="149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147"/>
      <c r="C173" s="148">
        <v>76785.350000000006</v>
      </c>
      <c r="D173" s="148"/>
      <c r="E173" s="149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147">
        <v>45649</v>
      </c>
      <c r="C174" s="148"/>
      <c r="D174" s="148">
        <v>675898.34</v>
      </c>
      <c r="E174" s="149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147"/>
      <c r="C175" s="148">
        <v>130.61000000000001</v>
      </c>
      <c r="D175" s="148"/>
      <c r="E175" s="149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147"/>
      <c r="C176" s="148">
        <v>304.5</v>
      </c>
      <c r="D176" s="148"/>
      <c r="E176" s="149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147"/>
      <c r="C177" s="148">
        <v>4379.8999999999996</v>
      </c>
      <c r="D177" s="148"/>
      <c r="E177" s="149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147"/>
      <c r="C178" s="148">
        <v>2042</v>
      </c>
      <c r="D178" s="148"/>
      <c r="E178" s="149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147"/>
      <c r="C179" s="148">
        <v>1250</v>
      </c>
      <c r="D179" s="148"/>
      <c r="E179" s="149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147"/>
      <c r="C180" s="148">
        <v>4811.05</v>
      </c>
      <c r="D180" s="148"/>
      <c r="E180" s="149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147"/>
      <c r="C181" s="148">
        <v>5904</v>
      </c>
      <c r="D181" s="148"/>
      <c r="E181" s="149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147"/>
      <c r="C182" s="148">
        <v>17915.62</v>
      </c>
      <c r="D182" s="148"/>
      <c r="E182" s="149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147"/>
      <c r="C183" s="148">
        <v>4002.32</v>
      </c>
      <c r="D183" s="148"/>
      <c r="E183" s="149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147"/>
      <c r="C184" s="148">
        <v>197.7</v>
      </c>
      <c r="D184" s="148"/>
      <c r="E184" s="149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147"/>
      <c r="C185" s="148">
        <v>2715</v>
      </c>
      <c r="D185" s="148"/>
      <c r="E185" s="149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147"/>
      <c r="C186" s="148">
        <v>240</v>
      </c>
      <c r="D186" s="148"/>
      <c r="E186" s="149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147"/>
      <c r="C187" s="148">
        <v>2000</v>
      </c>
      <c r="D187" s="148"/>
      <c r="E187" s="149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147"/>
      <c r="C188" s="148">
        <v>851.31</v>
      </c>
      <c r="D188" s="148"/>
      <c r="E188" s="149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147"/>
      <c r="C189" s="148">
        <v>982</v>
      </c>
      <c r="D189" s="148"/>
      <c r="E189" s="149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147"/>
      <c r="C190" s="148">
        <v>7643.96</v>
      </c>
      <c r="D190" s="148"/>
      <c r="E190" s="149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147"/>
      <c r="C191" s="148">
        <v>251.7</v>
      </c>
      <c r="D191" s="148"/>
      <c r="E191" s="149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147"/>
      <c r="C192" s="148">
        <v>990.58</v>
      </c>
      <c r="D192" s="148"/>
      <c r="E192" s="149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147"/>
      <c r="C193" s="148">
        <v>1236.5999999999999</v>
      </c>
      <c r="D193" s="148"/>
      <c r="E193" s="149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147"/>
      <c r="C194" s="148">
        <v>1.5</v>
      </c>
      <c r="D194" s="148"/>
      <c r="E194" s="149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147"/>
      <c r="C195" s="148">
        <v>402.11</v>
      </c>
      <c r="D195" s="148"/>
      <c r="E195" s="149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147"/>
      <c r="C196" s="148">
        <v>714.98</v>
      </c>
      <c r="D196" s="148"/>
      <c r="E196" s="149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147"/>
      <c r="C197" s="148">
        <v>2361.13</v>
      </c>
      <c r="D197" s="148"/>
      <c r="E197" s="149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147"/>
      <c r="C198" s="148">
        <v>1410.95</v>
      </c>
      <c r="D198" s="148"/>
      <c r="E198" s="149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147"/>
      <c r="C199" s="148">
        <v>769.07</v>
      </c>
      <c r="D199" s="148"/>
      <c r="E199" s="149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147"/>
      <c r="C200" s="148">
        <v>1390.11</v>
      </c>
      <c r="D200" s="148"/>
      <c r="E200" s="149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147"/>
      <c r="C201" s="148">
        <v>1410.95</v>
      </c>
      <c r="D201" s="148"/>
      <c r="E201" s="149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147"/>
      <c r="C202" s="148">
        <v>721.62</v>
      </c>
      <c r="D202" s="148"/>
      <c r="E202" s="149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147"/>
      <c r="C203" s="148">
        <v>1410.95</v>
      </c>
      <c r="D203" s="148"/>
      <c r="E203" s="149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147"/>
      <c r="C204" s="148">
        <v>1410.95</v>
      </c>
      <c r="D204" s="148"/>
      <c r="E204" s="149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147"/>
      <c r="C205" s="148">
        <v>748.2</v>
      </c>
      <c r="D205" s="148"/>
      <c r="E205" s="149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147"/>
      <c r="C206" s="148">
        <v>1410.95</v>
      </c>
      <c r="D206" s="148"/>
      <c r="E206" s="149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147"/>
      <c r="C207" s="148">
        <v>4877.53</v>
      </c>
      <c r="D207" s="148"/>
      <c r="E207" s="149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147"/>
      <c r="C208" s="148">
        <v>1410.95</v>
      </c>
      <c r="D208" s="148"/>
      <c r="E208" s="149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147"/>
      <c r="C209" s="148">
        <v>2106.02</v>
      </c>
      <c r="D209" s="148"/>
      <c r="E209" s="149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147"/>
      <c r="C210" s="148">
        <v>14500</v>
      </c>
      <c r="D210" s="148"/>
      <c r="E210" s="149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147"/>
      <c r="C211" s="148">
        <v>29284.05</v>
      </c>
      <c r="D211" s="148"/>
      <c r="E211" s="149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147"/>
      <c r="C212" s="148">
        <v>715.91</v>
      </c>
      <c r="D212" s="148"/>
      <c r="E212" s="149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147"/>
      <c r="C213" s="148">
        <v>13943.48</v>
      </c>
      <c r="D213" s="148"/>
      <c r="E213" s="149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147"/>
      <c r="C214" s="148">
        <v>18000</v>
      </c>
      <c r="D214" s="148"/>
      <c r="E214" s="149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147"/>
      <c r="C215" s="148">
        <v>47286.15</v>
      </c>
      <c r="D215" s="148"/>
      <c r="E215" s="149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147"/>
      <c r="C216" s="148">
        <v>3.56</v>
      </c>
      <c r="D216" s="148"/>
      <c r="E216" s="149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249"/>
      <c r="C217" s="250">
        <v>3.56</v>
      </c>
      <c r="D217" s="250"/>
      <c r="E217" s="149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249"/>
      <c r="C218" s="250">
        <v>3.56</v>
      </c>
      <c r="D218" s="250"/>
      <c r="E218" s="149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249"/>
      <c r="C219" s="148">
        <v>3.56</v>
      </c>
      <c r="D219" s="250"/>
      <c r="E219" s="149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249"/>
      <c r="C220" s="250">
        <v>3.56</v>
      </c>
      <c r="D220" s="250"/>
      <c r="E220" s="149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249"/>
      <c r="C221" s="250">
        <v>3.56</v>
      </c>
      <c r="D221" s="250"/>
      <c r="E221" s="149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249"/>
      <c r="C222" s="250">
        <v>3.56</v>
      </c>
      <c r="D222" s="250"/>
      <c r="E222" s="149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249"/>
      <c r="C223" s="250">
        <v>3.56</v>
      </c>
      <c r="D223" s="250"/>
      <c r="E223" s="149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249"/>
      <c r="C224" s="250">
        <v>3.56</v>
      </c>
      <c r="D224" s="250"/>
      <c r="E224" s="149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249"/>
      <c r="C225" s="250">
        <v>3.56</v>
      </c>
      <c r="D225" s="250"/>
      <c r="E225" s="149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249"/>
      <c r="C226" s="250">
        <v>3.56</v>
      </c>
      <c r="D226" s="250"/>
      <c r="E226" s="149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249"/>
      <c r="C227" s="250">
        <v>3.56</v>
      </c>
      <c r="D227" s="250"/>
      <c r="E227" s="149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249"/>
      <c r="C228" s="250">
        <v>3.56</v>
      </c>
      <c r="D228" s="250"/>
      <c r="E228" s="149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249"/>
      <c r="C229" s="250">
        <v>3.56</v>
      </c>
      <c r="D229" s="250"/>
      <c r="E229" s="149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3.5" customHeight="1">
      <c r="A230" s="1"/>
      <c r="B230" s="249"/>
      <c r="C230" s="250">
        <v>3.56</v>
      </c>
      <c r="D230" s="250"/>
      <c r="E230" s="149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3.5" customHeight="1">
      <c r="A231" s="1"/>
      <c r="B231" s="249"/>
      <c r="C231" s="250">
        <v>3.56</v>
      </c>
      <c r="D231" s="250"/>
      <c r="E231" s="149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3.5" customHeight="1">
      <c r="A232" s="1"/>
      <c r="B232" s="249"/>
      <c r="C232" s="250">
        <v>3.56</v>
      </c>
      <c r="D232" s="250"/>
      <c r="E232" s="149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3.5" customHeight="1">
      <c r="A233" s="1"/>
      <c r="B233" s="249"/>
      <c r="C233" s="250">
        <v>3.56</v>
      </c>
      <c r="D233" s="250"/>
      <c r="E233" s="149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3.5" customHeight="1">
      <c r="A234" s="1"/>
      <c r="B234" s="249"/>
      <c r="C234" s="250">
        <v>3.56</v>
      </c>
      <c r="D234" s="250"/>
      <c r="E234" s="149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249"/>
      <c r="C235" s="250">
        <v>3.56</v>
      </c>
      <c r="D235" s="250"/>
      <c r="E235" s="149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249"/>
      <c r="C236" s="250">
        <v>3314.32</v>
      </c>
      <c r="D236" s="250"/>
      <c r="E236" s="149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249"/>
      <c r="C237" s="250">
        <v>2215</v>
      </c>
      <c r="D237" s="250"/>
      <c r="E237" s="149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249"/>
      <c r="C238" s="250">
        <v>2930</v>
      </c>
      <c r="D238" s="250"/>
      <c r="E238" s="149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1"/>
      <c r="B239" s="249"/>
      <c r="C239" s="250">
        <v>2955.94</v>
      </c>
      <c r="D239" s="250"/>
      <c r="E239" s="149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1"/>
      <c r="B240" s="249">
        <v>45650</v>
      </c>
      <c r="C240" s="250">
        <v>4.95</v>
      </c>
      <c r="D240" s="250"/>
      <c r="E240" s="149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1"/>
      <c r="B241" s="249">
        <v>45652</v>
      </c>
      <c r="C241" s="250"/>
      <c r="D241" s="250">
        <v>89481.19</v>
      </c>
      <c r="E241" s="149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1"/>
      <c r="B242" s="249"/>
      <c r="C242" s="250"/>
      <c r="D242" s="250">
        <v>90692.76</v>
      </c>
      <c r="E242" s="149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1"/>
      <c r="B243" s="249"/>
      <c r="C243" s="250">
        <v>793300</v>
      </c>
      <c r="D243" s="250"/>
      <c r="E243" s="149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1"/>
      <c r="B244" s="249"/>
      <c r="C244" s="250">
        <v>6455.76</v>
      </c>
      <c r="D244" s="250"/>
      <c r="E244" s="149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1"/>
      <c r="B245" s="249"/>
      <c r="C245" s="250">
        <v>538.62</v>
      </c>
      <c r="D245" s="250"/>
      <c r="E245" s="149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1"/>
      <c r="B246" s="249"/>
      <c r="C246" s="250">
        <v>356</v>
      </c>
      <c r="D246" s="250"/>
      <c r="E246" s="149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1"/>
      <c r="B247" s="249"/>
      <c r="C247" s="250">
        <v>755.16</v>
      </c>
      <c r="D247" s="250"/>
      <c r="E247" s="149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1"/>
      <c r="B248" s="249"/>
      <c r="C248" s="250">
        <v>909.61</v>
      </c>
      <c r="D248" s="250"/>
      <c r="E248" s="149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1"/>
      <c r="B249" s="249"/>
      <c r="C249" s="250">
        <v>2008.39</v>
      </c>
      <c r="D249" s="250"/>
      <c r="E249" s="149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1"/>
      <c r="B250" s="249"/>
      <c r="C250" s="250">
        <v>1489.49</v>
      </c>
      <c r="D250" s="250"/>
      <c r="E250" s="149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1"/>
      <c r="B251" s="249"/>
      <c r="C251" s="250">
        <v>2250</v>
      </c>
      <c r="D251" s="250"/>
      <c r="E251" s="149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1"/>
      <c r="B252" s="249"/>
      <c r="C252" s="250">
        <v>215</v>
      </c>
      <c r="D252" s="250"/>
      <c r="E252" s="149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1"/>
      <c r="B253" s="249"/>
      <c r="C253" s="250">
        <v>2310</v>
      </c>
      <c r="D253" s="250"/>
      <c r="E253" s="149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1"/>
      <c r="B254" s="249"/>
      <c r="C254" s="250">
        <v>520</v>
      </c>
      <c r="D254" s="250"/>
      <c r="E254" s="149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1"/>
      <c r="B255" s="249"/>
      <c r="C255" s="250">
        <v>181.4</v>
      </c>
      <c r="D255" s="250"/>
      <c r="E255" s="149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1"/>
      <c r="B256" s="249"/>
      <c r="C256" s="250">
        <v>12117.91</v>
      </c>
      <c r="D256" s="250"/>
      <c r="E256" s="149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1"/>
      <c r="B257" s="249"/>
      <c r="C257" s="250">
        <v>1124.98</v>
      </c>
      <c r="D257" s="250"/>
      <c r="E257" s="149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1"/>
      <c r="B258" s="249"/>
      <c r="C258" s="250">
        <v>520</v>
      </c>
      <c r="D258" s="250"/>
      <c r="E258" s="149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1"/>
      <c r="B259" s="249"/>
      <c r="C259" s="250">
        <v>97.05</v>
      </c>
      <c r="D259" s="250"/>
      <c r="E259" s="149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1"/>
      <c r="B260" s="249"/>
      <c r="C260" s="250">
        <v>2801.08</v>
      </c>
      <c r="D260" s="250"/>
      <c r="E260" s="149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1"/>
      <c r="B261" s="249"/>
      <c r="C261" s="250">
        <v>695.04</v>
      </c>
      <c r="D261" s="250"/>
      <c r="E261" s="149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1"/>
      <c r="B262" s="249"/>
      <c r="C262" s="250">
        <v>9</v>
      </c>
      <c r="D262" s="250"/>
      <c r="E262" s="149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1"/>
      <c r="B263" s="249"/>
      <c r="C263" s="250">
        <v>9</v>
      </c>
      <c r="D263" s="250"/>
      <c r="E263" s="149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1"/>
      <c r="B264" s="249"/>
      <c r="C264" s="250">
        <v>9</v>
      </c>
      <c r="D264" s="250"/>
      <c r="E264" s="149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1"/>
      <c r="B265" s="249"/>
      <c r="C265" s="250">
        <v>9</v>
      </c>
      <c r="D265" s="250"/>
      <c r="E265" s="149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1"/>
      <c r="B266" s="249"/>
      <c r="C266" s="250">
        <v>480</v>
      </c>
      <c r="D266" s="250"/>
      <c r="E266" s="149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1"/>
      <c r="B267" s="249"/>
      <c r="C267" s="250">
        <v>3.56</v>
      </c>
      <c r="D267" s="250"/>
      <c r="E267" s="149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1"/>
      <c r="B268" s="249"/>
      <c r="C268" s="250">
        <v>3.56</v>
      </c>
      <c r="D268" s="250"/>
      <c r="E268" s="149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1"/>
      <c r="B269" s="249"/>
      <c r="C269" s="250">
        <v>3.56</v>
      </c>
      <c r="D269" s="250"/>
      <c r="E269" s="149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1"/>
      <c r="B270" s="249"/>
      <c r="C270" s="250">
        <v>3.56</v>
      </c>
      <c r="D270" s="250"/>
      <c r="E270" s="149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1"/>
      <c r="B271" s="249"/>
      <c r="C271" s="250">
        <v>52</v>
      </c>
      <c r="D271" s="250"/>
      <c r="E271" s="149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1"/>
      <c r="B272" s="249"/>
      <c r="C272" s="250">
        <v>953.36</v>
      </c>
      <c r="D272" s="250"/>
      <c r="E272" s="149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1"/>
      <c r="B273" s="249"/>
      <c r="C273" s="250">
        <v>278.54000000000002</v>
      </c>
      <c r="D273" s="250"/>
      <c r="E273" s="149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1"/>
      <c r="B274" s="249"/>
      <c r="C274" s="250">
        <v>830</v>
      </c>
      <c r="D274" s="250"/>
      <c r="E274" s="149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1"/>
      <c r="B275" s="249"/>
      <c r="C275" s="250">
        <v>390.16</v>
      </c>
      <c r="D275" s="250"/>
      <c r="E275" s="149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1"/>
      <c r="B276" s="249"/>
      <c r="C276" s="250">
        <v>170</v>
      </c>
      <c r="D276" s="250"/>
      <c r="E276" s="149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1"/>
      <c r="B277" s="249"/>
      <c r="C277" s="250">
        <v>2894.81</v>
      </c>
      <c r="D277" s="250"/>
      <c r="E277" s="149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1"/>
      <c r="B278" s="249"/>
      <c r="C278" s="250">
        <v>1402.39</v>
      </c>
      <c r="D278" s="250"/>
      <c r="E278" s="149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1"/>
      <c r="B279" s="249"/>
      <c r="C279" s="250">
        <v>7273.9</v>
      </c>
      <c r="D279" s="250"/>
      <c r="E279" s="149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1"/>
      <c r="B280" s="249">
        <v>45653</v>
      </c>
      <c r="C280" s="250">
        <v>112000</v>
      </c>
      <c r="D280" s="250"/>
      <c r="E280" s="149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1"/>
      <c r="B281" s="249"/>
      <c r="C281" s="250">
        <v>33224.06</v>
      </c>
      <c r="D281" s="250"/>
      <c r="E281" s="149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1"/>
      <c r="B282" s="249"/>
      <c r="C282" s="250">
        <v>5000</v>
      </c>
      <c r="D282" s="250"/>
      <c r="E282" s="149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1"/>
      <c r="B283" s="249"/>
      <c r="C283" s="250">
        <v>555.41</v>
      </c>
      <c r="D283" s="250"/>
      <c r="E283" s="149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1"/>
      <c r="B284" s="249"/>
      <c r="C284" s="250">
        <v>10815.16</v>
      </c>
      <c r="D284" s="250"/>
      <c r="E284" s="149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1"/>
      <c r="B285" s="249"/>
      <c r="C285" s="250">
        <v>1200</v>
      </c>
      <c r="D285" s="250"/>
      <c r="E285" s="149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1"/>
      <c r="B286" s="249"/>
      <c r="C286" s="250">
        <v>1131.5</v>
      </c>
      <c r="D286" s="250"/>
      <c r="E286" s="149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1"/>
      <c r="B287" s="249"/>
      <c r="C287" s="250">
        <v>5429.2</v>
      </c>
      <c r="D287" s="250"/>
      <c r="E287" s="149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1"/>
      <c r="B288" s="249"/>
      <c r="C288" s="250">
        <v>5847.88</v>
      </c>
      <c r="D288" s="250"/>
      <c r="E288" s="149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1"/>
      <c r="B289" s="249"/>
      <c r="C289" s="250">
        <v>990</v>
      </c>
      <c r="D289" s="250"/>
      <c r="E289" s="149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1"/>
      <c r="B290" s="249"/>
      <c r="C290" s="250">
        <v>13.5</v>
      </c>
      <c r="D290" s="250"/>
      <c r="E290" s="149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1"/>
      <c r="B291" s="249"/>
      <c r="C291" s="250">
        <v>119.41</v>
      </c>
      <c r="D291" s="250"/>
      <c r="E291" s="149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1"/>
      <c r="B292" s="249"/>
      <c r="C292" s="250">
        <v>1291.8800000000001</v>
      </c>
      <c r="D292" s="250"/>
      <c r="E292" s="149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1"/>
      <c r="B293" s="249"/>
      <c r="C293" s="250">
        <v>1410.95</v>
      </c>
      <c r="D293" s="250"/>
      <c r="E293" s="149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1"/>
      <c r="B294" s="249"/>
      <c r="C294" s="250">
        <v>636.44000000000005</v>
      </c>
      <c r="D294" s="250"/>
      <c r="E294" s="149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1"/>
      <c r="B295" s="249"/>
      <c r="C295" s="250">
        <v>1291.8800000000001</v>
      </c>
      <c r="D295" s="250"/>
      <c r="E295" s="149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1"/>
      <c r="B296" s="249"/>
      <c r="C296" s="250">
        <v>3.56</v>
      </c>
      <c r="D296" s="250"/>
      <c r="E296" s="149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1"/>
      <c r="B297" s="249"/>
      <c r="C297" s="250">
        <v>3.56</v>
      </c>
      <c r="D297" s="250"/>
      <c r="E297" s="149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1"/>
      <c r="B298" s="249"/>
      <c r="C298" s="250">
        <v>3.56</v>
      </c>
      <c r="D298" s="250"/>
      <c r="E298" s="149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1"/>
      <c r="B299" s="249"/>
      <c r="C299" s="250">
        <v>3.56</v>
      </c>
      <c r="D299" s="250"/>
      <c r="E299" s="149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1"/>
      <c r="B300" s="249"/>
      <c r="C300" s="250">
        <v>3.56</v>
      </c>
      <c r="D300" s="250"/>
      <c r="E300" s="149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1"/>
      <c r="B301" s="249">
        <v>45656</v>
      </c>
      <c r="C301" s="250">
        <v>500</v>
      </c>
      <c r="D301" s="250"/>
      <c r="E301" s="149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1"/>
      <c r="B302" s="249"/>
      <c r="C302" s="250">
        <v>367.12</v>
      </c>
      <c r="D302" s="250"/>
      <c r="E302" s="149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1"/>
      <c r="B303" s="249"/>
      <c r="C303" s="250">
        <v>1.65</v>
      </c>
      <c r="D303" s="250"/>
      <c r="E303" s="149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1"/>
      <c r="B304" s="249"/>
      <c r="C304" s="250">
        <v>2.38</v>
      </c>
      <c r="D304" s="250"/>
      <c r="E304" s="149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1"/>
      <c r="B305" s="249"/>
      <c r="C305" s="250">
        <v>3.89</v>
      </c>
      <c r="D305" s="250"/>
      <c r="E305" s="149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1"/>
      <c r="B306" s="249"/>
      <c r="C306" s="250">
        <v>5.46</v>
      </c>
      <c r="D306" s="250"/>
      <c r="E306" s="149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1"/>
      <c r="B307" s="249"/>
      <c r="C307" s="250">
        <v>9</v>
      </c>
      <c r="D307" s="250"/>
      <c r="E307" s="149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1"/>
      <c r="B308" s="249"/>
      <c r="C308" s="250">
        <v>9</v>
      </c>
      <c r="D308" s="250"/>
      <c r="E308" s="149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1"/>
      <c r="B309" s="249"/>
      <c r="C309" s="250">
        <v>9</v>
      </c>
      <c r="D309" s="250"/>
      <c r="E309" s="149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1"/>
      <c r="B310" s="249"/>
      <c r="C310" s="250">
        <v>9</v>
      </c>
      <c r="D310" s="250"/>
      <c r="E310" s="149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1"/>
      <c r="B311" s="249"/>
      <c r="C311" s="250">
        <v>9</v>
      </c>
      <c r="D311" s="250"/>
      <c r="E311" s="149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1"/>
      <c r="B312" s="249"/>
      <c r="C312" s="250">
        <v>3.56</v>
      </c>
      <c r="D312" s="250"/>
      <c r="E312" s="149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1"/>
      <c r="B313" s="249"/>
      <c r="C313" s="250">
        <v>3.56</v>
      </c>
      <c r="D313" s="250"/>
      <c r="E313" s="149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1"/>
      <c r="B314" s="249"/>
      <c r="C314" s="250">
        <v>150</v>
      </c>
      <c r="D314" s="250"/>
      <c r="E314" s="149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51" t="s">
        <v>182</v>
      </c>
      <c r="C315" s="152">
        <f>SUM(C15:C314)</f>
        <v>2527821.2600000044</v>
      </c>
      <c r="D315" s="152">
        <f>SUM(D15:D314)</f>
        <v>2527834.4399999995</v>
      </c>
      <c r="E315" s="149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793" t="s">
        <v>309</v>
      </c>
      <c r="C316" s="645"/>
      <c r="D316" s="152">
        <f>D315-C315+D13</f>
        <v>102.71999999504537</v>
      </c>
      <c r="E316" s="1"/>
      <c r="F316" s="229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25"/>
      <c r="C317" s="1"/>
      <c r="D317" s="1"/>
      <c r="E317" s="229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25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788" t="s">
        <v>310</v>
      </c>
      <c r="C319" s="652"/>
      <c r="D319" s="652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789" t="s">
        <v>311</v>
      </c>
      <c r="C320" s="652"/>
      <c r="D320" s="652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25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25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25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25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25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25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25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25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25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25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25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25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25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25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25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25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25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25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25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25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25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25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25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25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25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25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25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25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25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25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25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25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25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25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25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25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25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25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25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25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25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25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25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25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25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25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25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25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25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25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25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25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25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25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25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25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25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25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25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25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25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25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25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25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25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25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25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25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25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25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25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25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25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25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25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25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25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25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25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25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25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25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25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25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25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25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25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25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25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25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25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25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25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25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25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25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25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25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25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25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25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25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25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25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25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25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25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25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25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25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25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25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25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25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25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25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25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25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25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25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25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25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25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25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25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25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25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25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25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25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25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25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25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25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25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25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25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25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25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25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25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25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25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25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25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25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25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25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25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25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25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25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25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25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25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25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25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25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25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25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25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25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25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25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25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25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25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25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25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25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25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25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25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25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25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25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25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25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25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25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25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25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25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25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25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25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25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25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25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25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25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25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25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25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25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25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25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25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25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25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/>
    <row r="522" spans="1:26" ht="15.75" customHeight="1"/>
    <row r="523" spans="1:26" ht="15.75" customHeight="1"/>
    <row r="524" spans="1:26" ht="15.75" customHeight="1"/>
    <row r="525" spans="1:26" ht="15.75" customHeight="1"/>
    <row r="526" spans="1:26" ht="15.75" customHeight="1"/>
    <row r="527" spans="1:26" ht="15.75" customHeight="1"/>
    <row r="528" spans="1:26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</sheetData>
  <mergeCells count="9">
    <mergeCell ref="B319:D319"/>
    <mergeCell ref="B320:D320"/>
    <mergeCell ref="A3:E3"/>
    <mergeCell ref="A4:E4"/>
    <mergeCell ref="A5:E5"/>
    <mergeCell ref="A8:E8"/>
    <mergeCell ref="A10:E10"/>
    <mergeCell ref="B13:C13"/>
    <mergeCell ref="B316:C316"/>
  </mergeCells>
  <pageMargins left="0.25" right="0.25" top="0.75" bottom="0.75" header="0.3" footer="0.3"/>
  <pageSetup paperSize="9" scale="72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  <pageSetUpPr fitToPage="1"/>
  </sheetPr>
  <dimension ref="A1:Z994"/>
  <sheetViews>
    <sheetView workbookViewId="0">
      <selection activeCell="F16" sqref="F16"/>
    </sheetView>
  </sheetViews>
  <sheetFormatPr defaultColWidth="14.42578125" defaultRowHeight="15" customHeight="1"/>
  <cols>
    <col min="1" max="1" width="25.5703125" customWidth="1"/>
    <col min="2" max="4" width="29.140625" customWidth="1"/>
    <col min="5" max="5" width="23.28515625" customWidth="1"/>
    <col min="6" max="6" width="11.7109375" customWidth="1"/>
    <col min="7" max="24" width="9.140625" customWidth="1"/>
  </cols>
  <sheetData>
    <row r="1" spans="1:26">
      <c r="A1" s="1"/>
      <c r="B1" s="125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1"/>
      <c r="B2" s="125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790" t="s">
        <v>0</v>
      </c>
      <c r="B3" s="652"/>
      <c r="C3" s="652"/>
      <c r="D3" s="652"/>
      <c r="E3" s="652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>
      <c r="A4" s="790" t="s">
        <v>2</v>
      </c>
      <c r="B4" s="652"/>
      <c r="C4" s="652"/>
      <c r="D4" s="652"/>
      <c r="E4" s="652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>
      <c r="A5" s="790" t="s">
        <v>5</v>
      </c>
      <c r="B5" s="652"/>
      <c r="C5" s="652"/>
      <c r="D5" s="652"/>
      <c r="E5" s="652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1"/>
      <c r="B6" s="125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>
      <c r="A7" s="1"/>
      <c r="B7" s="125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47.25" customHeight="1">
      <c r="A8" s="791" t="s">
        <v>1343</v>
      </c>
      <c r="B8" s="752"/>
      <c r="C8" s="752"/>
      <c r="D8" s="752"/>
      <c r="E8" s="753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>
      <c r="A9" s="1"/>
      <c r="B9" s="125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45.75" customHeight="1">
      <c r="A10" s="792" t="s">
        <v>312</v>
      </c>
      <c r="B10" s="752"/>
      <c r="C10" s="752"/>
      <c r="D10" s="752"/>
      <c r="E10" s="753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>
      <c r="A11" s="1"/>
      <c r="B11" s="125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>
      <c r="A12" s="1"/>
      <c r="B12" s="125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>
      <c r="A13" s="1"/>
      <c r="B13" s="793" t="s">
        <v>306</v>
      </c>
      <c r="C13" s="645"/>
      <c r="D13" s="144">
        <v>96.07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>
      <c r="A14" s="1"/>
      <c r="B14" s="145" t="s">
        <v>281</v>
      </c>
      <c r="C14" s="146" t="s">
        <v>307</v>
      </c>
      <c r="D14" s="146" t="s">
        <v>308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>
      <c r="A15" s="1"/>
      <c r="B15" s="147">
        <v>45628</v>
      </c>
      <c r="C15" s="148"/>
      <c r="D15" s="148">
        <v>18000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>
      <c r="A16" s="1"/>
      <c r="B16" s="147"/>
      <c r="C16" s="148">
        <v>18000</v>
      </c>
      <c r="D16" s="148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>
      <c r="A17" s="1"/>
      <c r="B17" s="147"/>
      <c r="C17" s="148">
        <v>2.65</v>
      </c>
      <c r="D17" s="148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>
      <c r="A18" s="1"/>
      <c r="B18" s="147">
        <v>45629</v>
      </c>
      <c r="C18" s="148"/>
      <c r="D18" s="148">
        <v>30000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>
      <c r="A19" s="1"/>
      <c r="B19" s="147"/>
      <c r="C19" s="148">
        <v>30000</v>
      </c>
      <c r="D19" s="148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>
      <c r="A20" s="1"/>
      <c r="B20" s="147">
        <v>45630</v>
      </c>
      <c r="C20" s="148"/>
      <c r="D20" s="148">
        <v>25157.06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>
      <c r="A21" s="1"/>
      <c r="B21" s="249"/>
      <c r="C21" s="250"/>
      <c r="D21" s="250">
        <v>34873.69</v>
      </c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>
      <c r="A22" s="1"/>
      <c r="B22" s="249"/>
      <c r="C22" s="250"/>
      <c r="D22" s="250">
        <v>9812.5</v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>
      <c r="A23" s="1"/>
      <c r="B23" s="249"/>
      <c r="C23" s="250"/>
      <c r="D23" s="250">
        <v>10556.75</v>
      </c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>
      <c r="A24" s="1"/>
      <c r="B24" s="249"/>
      <c r="C24" s="250">
        <v>79500</v>
      </c>
      <c r="D24" s="250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>
      <c r="A25" s="1"/>
      <c r="B25" s="249">
        <v>45632</v>
      </c>
      <c r="C25" s="250">
        <v>2.65</v>
      </c>
      <c r="D25" s="250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>
      <c r="A26" s="1"/>
      <c r="B26" s="249">
        <v>45635</v>
      </c>
      <c r="C26" s="250"/>
      <c r="D26" s="250">
        <v>7467.96</v>
      </c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>
      <c r="A27" s="1"/>
      <c r="B27" s="249"/>
      <c r="C27" s="250">
        <v>2.65</v>
      </c>
      <c r="D27" s="250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>
      <c r="A28" s="1"/>
      <c r="B28" s="249"/>
      <c r="C28" s="250">
        <v>6.08</v>
      </c>
      <c r="D28" s="250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>
      <c r="A29" s="1"/>
      <c r="B29" s="249"/>
      <c r="C29" s="250">
        <v>8450</v>
      </c>
      <c r="D29" s="250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>
      <c r="A30" s="1"/>
      <c r="B30" s="249">
        <v>45646</v>
      </c>
      <c r="C30" s="250"/>
      <c r="D30" s="250">
        <v>186311.71</v>
      </c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>
      <c r="A31" s="1"/>
      <c r="B31" s="249"/>
      <c r="C31" s="250">
        <v>2.65</v>
      </c>
      <c r="D31" s="250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>
      <c r="A32" s="1"/>
      <c r="B32" s="147"/>
      <c r="C32" s="148">
        <v>73.87</v>
      </c>
      <c r="D32" s="148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>
      <c r="A33" s="1"/>
      <c r="B33" s="147">
        <v>45649</v>
      </c>
      <c r="C33" s="148"/>
      <c r="D33" s="148">
        <v>161576.32000000001</v>
      </c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1"/>
      <c r="B34" s="147"/>
      <c r="C34" s="148">
        <v>347800</v>
      </c>
      <c r="D34" s="148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1"/>
      <c r="B35" s="151" t="s">
        <v>182</v>
      </c>
      <c r="C35" s="152">
        <f>SUM(C15:C34)</f>
        <v>483840.54999999993</v>
      </c>
      <c r="D35" s="152">
        <f>SUM(D15:D34)</f>
        <v>483755.99</v>
      </c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1"/>
      <c r="B36" s="793" t="s">
        <v>309</v>
      </c>
      <c r="C36" s="645"/>
      <c r="D36" s="152">
        <f>D35-C35+D13</f>
        <v>11.510000000060529</v>
      </c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1"/>
      <c r="B37" s="125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1"/>
      <c r="B38" s="125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1"/>
      <c r="B39" s="125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1"/>
      <c r="B40" s="125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1"/>
      <c r="B41" s="788" t="s">
        <v>310</v>
      </c>
      <c r="C41" s="652"/>
      <c r="D41" s="652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1"/>
      <c r="B42" s="789" t="s">
        <v>311</v>
      </c>
      <c r="C42" s="652"/>
      <c r="D42" s="652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1"/>
      <c r="B43" s="125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1"/>
      <c r="B44" s="125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1"/>
      <c r="B45" s="125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1"/>
      <c r="B46" s="125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1"/>
      <c r="B47" s="125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1"/>
      <c r="B48" s="125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1"/>
      <c r="B49" s="125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1"/>
      <c r="B50" s="125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1"/>
      <c r="B51" s="125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1"/>
      <c r="B52" s="125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1"/>
      <c r="B53" s="125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1"/>
      <c r="B54" s="125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1"/>
      <c r="B55" s="125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1"/>
      <c r="B56" s="125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1"/>
      <c r="B57" s="125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1"/>
      <c r="B58" s="125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1"/>
      <c r="B59" s="125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1"/>
      <c r="B60" s="125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1"/>
      <c r="B61" s="125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1"/>
      <c r="B62" s="125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1"/>
      <c r="B63" s="125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125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125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125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125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125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125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125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125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125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125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125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125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125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125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125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125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125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125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125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125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125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125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25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25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25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25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25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25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25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125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25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25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25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25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25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25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25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25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25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25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25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25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25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25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25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25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25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25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25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25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25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25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25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25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25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125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125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125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125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125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125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125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125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125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125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125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125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125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125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125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125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125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125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125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125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125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125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125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125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125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125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125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125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125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125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125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125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125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125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125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125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125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125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125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125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125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125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125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125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125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125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125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125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125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125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125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125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125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125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125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125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125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125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125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125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125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125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125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125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125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125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125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125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125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125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125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125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125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125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125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125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125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125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125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125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125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125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125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125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125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125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125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125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125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125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125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125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125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125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125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125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125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125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125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125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125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125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125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125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125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125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125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125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125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25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25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25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25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25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25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25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25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25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25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25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25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25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25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25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/>
    <row r="244" spans="1:26" ht="15.75" customHeight="1"/>
    <row r="245" spans="1:26" ht="15.75" customHeight="1"/>
    <row r="246" spans="1:26" ht="15.75" customHeight="1"/>
    <row r="247" spans="1:26" ht="15.75" customHeight="1"/>
    <row r="248" spans="1:26" ht="15.75" customHeight="1"/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mergeCells count="9">
    <mergeCell ref="B41:D41"/>
    <mergeCell ref="B42:D42"/>
    <mergeCell ref="A3:E3"/>
    <mergeCell ref="A4:E4"/>
    <mergeCell ref="A5:E5"/>
    <mergeCell ref="A8:E8"/>
    <mergeCell ref="A10:E10"/>
    <mergeCell ref="B13:C13"/>
    <mergeCell ref="B36:C36"/>
  </mergeCells>
  <pageMargins left="0.511811024" right="0.511811024" top="0.78740157499999996" bottom="0.78740157499999996" header="0" footer="0"/>
  <pageSetup paperSize="9" scale="67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  <pageSetUpPr fitToPage="1"/>
  </sheetPr>
  <dimension ref="A1:Z1000"/>
  <sheetViews>
    <sheetView topLeftCell="A16" workbookViewId="0">
      <selection activeCell="E21" sqref="E21"/>
    </sheetView>
  </sheetViews>
  <sheetFormatPr defaultColWidth="14.42578125" defaultRowHeight="15" customHeight="1"/>
  <cols>
    <col min="1" max="1" width="60" customWidth="1"/>
    <col min="2" max="7" width="22.85546875" customWidth="1"/>
    <col min="8" max="8" width="9.140625" customWidth="1"/>
    <col min="9" max="9" width="9.85546875" customWidth="1"/>
    <col min="10" max="26" width="9.140625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"/>
      <c r="B2" s="771" t="s">
        <v>0</v>
      </c>
      <c r="C2" s="652"/>
      <c r="D2" s="652"/>
      <c r="E2" s="652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>
      <c r="A3" s="1"/>
      <c r="B3" s="770" t="s">
        <v>2</v>
      </c>
      <c r="C3" s="652"/>
      <c r="D3" s="652"/>
      <c r="E3" s="652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" customHeight="1">
      <c r="A4" s="1"/>
      <c r="B4" s="797" t="s">
        <v>5</v>
      </c>
      <c r="C4" s="652"/>
      <c r="D4" s="652"/>
      <c r="E4" s="652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34.5" customHeight="1">
      <c r="A8" s="798" t="s">
        <v>313</v>
      </c>
      <c r="B8" s="644"/>
      <c r="C8" s="644"/>
      <c r="D8" s="644"/>
      <c r="E8" s="644"/>
      <c r="F8" s="644"/>
      <c r="G8" s="645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30" customHeight="1">
      <c r="A9" s="799" t="s">
        <v>11</v>
      </c>
      <c r="B9" s="800" t="s">
        <v>1342</v>
      </c>
      <c r="C9" s="644"/>
      <c r="D9" s="644"/>
      <c r="E9" s="644"/>
      <c r="F9" s="644"/>
      <c r="G9" s="645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7.25" customHeight="1">
      <c r="A10" s="699"/>
      <c r="B10" s="801" t="s">
        <v>314</v>
      </c>
      <c r="C10" s="692"/>
      <c r="D10" s="692"/>
      <c r="E10" s="692"/>
      <c r="F10" s="692"/>
      <c r="G10" s="650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7.25" customHeight="1">
      <c r="A11" s="794" t="s">
        <v>315</v>
      </c>
      <c r="B11" s="743"/>
      <c r="C11" s="656"/>
      <c r="D11" s="656"/>
      <c r="E11" s="656"/>
      <c r="F11" s="656"/>
      <c r="G11" s="658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21.75" customHeight="1">
      <c r="A12" s="699"/>
      <c r="B12" s="153" t="s">
        <v>316</v>
      </c>
      <c r="C12" s="153" t="s">
        <v>317</v>
      </c>
      <c r="D12" s="153" t="s">
        <v>318</v>
      </c>
      <c r="E12" s="153" t="s">
        <v>319</v>
      </c>
      <c r="F12" s="153" t="s">
        <v>320</v>
      </c>
      <c r="G12" s="154" t="s">
        <v>321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51">
      <c r="A13" s="155" t="s">
        <v>322</v>
      </c>
      <c r="B13" s="156">
        <v>71684.179999999993</v>
      </c>
      <c r="C13" s="157">
        <v>82429.89</v>
      </c>
      <c r="D13" s="157">
        <v>915990</v>
      </c>
      <c r="E13" s="157">
        <f>55.71+999.76</f>
        <v>1055.47</v>
      </c>
      <c r="F13" s="157">
        <v>0</v>
      </c>
      <c r="G13" s="157">
        <f>B13-C13+D13+E13</f>
        <v>906299.76</v>
      </c>
      <c r="H13" s="1"/>
      <c r="I13" s="1"/>
      <c r="J13" s="158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51">
      <c r="A14" s="155" t="s">
        <v>323</v>
      </c>
      <c r="B14" s="159">
        <v>0</v>
      </c>
      <c r="C14" s="160">
        <v>0</v>
      </c>
      <c r="D14" s="160">
        <v>0</v>
      </c>
      <c r="E14" s="160">
        <v>0</v>
      </c>
      <c r="F14" s="160">
        <v>0</v>
      </c>
      <c r="G14" s="160">
        <f t="shared" ref="G14:G17" si="0">B14-C14+D14+E14-F14</f>
        <v>0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51">
      <c r="A15" s="155" t="s">
        <v>324</v>
      </c>
      <c r="B15" s="159">
        <v>0</v>
      </c>
      <c r="C15" s="160">
        <v>0</v>
      </c>
      <c r="D15" s="160">
        <v>0</v>
      </c>
      <c r="E15" s="160">
        <v>0</v>
      </c>
      <c r="F15" s="160">
        <v>0</v>
      </c>
      <c r="G15" s="160">
        <f t="shared" si="0"/>
        <v>0</v>
      </c>
      <c r="H15" s="1"/>
      <c r="I15" s="158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51">
      <c r="A16" s="155" t="s">
        <v>325</v>
      </c>
      <c r="B16" s="159">
        <v>0</v>
      </c>
      <c r="C16" s="160">
        <v>0</v>
      </c>
      <c r="D16" s="160">
        <v>0</v>
      </c>
      <c r="E16" s="160">
        <v>0</v>
      </c>
      <c r="F16" s="160">
        <v>0</v>
      </c>
      <c r="G16" s="160">
        <f t="shared" si="0"/>
        <v>0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51">
      <c r="A17" s="155" t="s">
        <v>325</v>
      </c>
      <c r="B17" s="159">
        <v>0</v>
      </c>
      <c r="C17" s="160">
        <v>0</v>
      </c>
      <c r="D17" s="160">
        <v>0</v>
      </c>
      <c r="E17" s="160">
        <v>0</v>
      </c>
      <c r="F17" s="160">
        <v>0</v>
      </c>
      <c r="G17" s="160">
        <f t="shared" si="0"/>
        <v>0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>
      <c r="A18" s="161" t="s">
        <v>326</v>
      </c>
      <c r="B18" s="162">
        <f t="shared" ref="B18:G18" si="1">SUM(B13:B17)</f>
        <v>71684.179999999993</v>
      </c>
      <c r="C18" s="162">
        <f t="shared" si="1"/>
        <v>82429.89</v>
      </c>
      <c r="D18" s="162">
        <f t="shared" si="1"/>
        <v>915990</v>
      </c>
      <c r="E18" s="162">
        <f t="shared" si="1"/>
        <v>1055.47</v>
      </c>
      <c r="F18" s="162">
        <f t="shared" si="1"/>
        <v>0</v>
      </c>
      <c r="G18" s="162">
        <f t="shared" si="1"/>
        <v>906299.76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31.5" customHeight="1">
      <c r="A19" s="794" t="s">
        <v>327</v>
      </c>
      <c r="B19" s="795" t="s">
        <v>327</v>
      </c>
      <c r="C19" s="644"/>
      <c r="D19" s="644"/>
      <c r="E19" s="644"/>
      <c r="F19" s="645"/>
      <c r="G19" s="163">
        <f>G21</f>
        <v>348199.72000000003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22.5" customHeight="1">
      <c r="A20" s="699"/>
      <c r="B20" s="153" t="s">
        <v>316</v>
      </c>
      <c r="C20" s="153" t="s">
        <v>317</v>
      </c>
      <c r="D20" s="153" t="s">
        <v>318</v>
      </c>
      <c r="E20" s="153" t="s">
        <v>319</v>
      </c>
      <c r="F20" s="153" t="s">
        <v>320</v>
      </c>
      <c r="G20" s="154" t="s">
        <v>321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60">
      <c r="A21" s="230" t="s">
        <v>328</v>
      </c>
      <c r="B21" s="156">
        <v>117721.47</v>
      </c>
      <c r="C21" s="157">
        <v>135867.96</v>
      </c>
      <c r="D21" s="157">
        <v>365800</v>
      </c>
      <c r="E21" s="157">
        <f>146.5+399.71</f>
        <v>546.21</v>
      </c>
      <c r="F21" s="157">
        <v>0</v>
      </c>
      <c r="G21" s="157">
        <f>B21-C21+D21+E21</f>
        <v>348199.72000000003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51">
      <c r="A22" s="155" t="s">
        <v>329</v>
      </c>
      <c r="B22" s="159">
        <v>0</v>
      </c>
      <c r="C22" s="160">
        <v>0</v>
      </c>
      <c r="D22" s="160">
        <v>0</v>
      </c>
      <c r="E22" s="160">
        <v>0</v>
      </c>
      <c r="F22" s="160">
        <v>0</v>
      </c>
      <c r="G22" s="160">
        <f>B22-C22+D22+E22-F22</f>
        <v>0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161" t="s">
        <v>330</v>
      </c>
      <c r="B23" s="162">
        <f t="shared" ref="B23:G23" si="2">SUM(B21:B22)</f>
        <v>117721.47</v>
      </c>
      <c r="C23" s="162">
        <f t="shared" si="2"/>
        <v>135867.96</v>
      </c>
      <c r="D23" s="162">
        <f t="shared" si="2"/>
        <v>365800</v>
      </c>
      <c r="E23" s="162">
        <f t="shared" si="2"/>
        <v>546.21</v>
      </c>
      <c r="F23" s="162">
        <f t="shared" si="2"/>
        <v>0</v>
      </c>
      <c r="G23" s="162">
        <f t="shared" si="2"/>
        <v>348199.72000000003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164" t="s">
        <v>182</v>
      </c>
      <c r="B24" s="164">
        <f t="shared" ref="B24:G24" si="3">B18+B23</f>
        <v>189405.65</v>
      </c>
      <c r="C24" s="164">
        <f t="shared" si="3"/>
        <v>218297.84999999998</v>
      </c>
      <c r="D24" s="164">
        <f t="shared" si="3"/>
        <v>1281790</v>
      </c>
      <c r="E24" s="164">
        <f t="shared" si="3"/>
        <v>1601.68</v>
      </c>
      <c r="F24" s="164">
        <f t="shared" si="3"/>
        <v>0</v>
      </c>
      <c r="G24" s="164">
        <f t="shared" si="3"/>
        <v>1254499.48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" customHeight="1">
      <c r="A29" s="1"/>
      <c r="B29" s="796" t="s">
        <v>331</v>
      </c>
      <c r="C29" s="652"/>
      <c r="D29" s="652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" customHeight="1">
      <c r="A30" s="1"/>
      <c r="B30" s="796" t="s">
        <v>332</v>
      </c>
      <c r="C30" s="652"/>
      <c r="D30" s="652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/>
    <row r="232" spans="1:26" ht="15.75" customHeight="1"/>
    <row r="233" spans="1:26" ht="15.75" customHeight="1"/>
    <row r="234" spans="1:26" ht="15.75" customHeight="1"/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2">
    <mergeCell ref="A19:A20"/>
    <mergeCell ref="B19:F19"/>
    <mergeCell ref="B29:D29"/>
    <mergeCell ref="B30:D30"/>
    <mergeCell ref="B2:E2"/>
    <mergeCell ref="B3:E3"/>
    <mergeCell ref="B4:E4"/>
    <mergeCell ref="A8:G8"/>
    <mergeCell ref="A9:A10"/>
    <mergeCell ref="B9:G9"/>
    <mergeCell ref="B10:G11"/>
    <mergeCell ref="A11:A12"/>
  </mergeCells>
  <printOptions horizontalCentered="1" verticalCentered="1"/>
  <pageMargins left="0.51181102362204722" right="0.51181102362204722" top="0.78740157480314965" bottom="0.78740157480314965" header="0" footer="0"/>
  <pageSetup paperSize="9" scale="63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  <pageSetUpPr fitToPage="1"/>
  </sheetPr>
  <dimension ref="A1:Z1000"/>
  <sheetViews>
    <sheetView workbookViewId="0">
      <selection activeCell="F15" sqref="F15"/>
    </sheetView>
  </sheetViews>
  <sheetFormatPr defaultColWidth="14.42578125" defaultRowHeight="15" customHeight="1"/>
  <cols>
    <col min="1" max="1" width="23.5703125" customWidth="1"/>
    <col min="2" max="2" width="18.85546875" customWidth="1"/>
    <col min="3" max="3" width="66.5703125" customWidth="1"/>
    <col min="4" max="4" width="27.7109375" customWidth="1"/>
    <col min="5" max="5" width="23.140625" customWidth="1"/>
    <col min="6" max="6" width="23.5703125" customWidth="1"/>
    <col min="7" max="8" width="8.7109375" customWidth="1"/>
    <col min="9" max="25" width="9.140625" customWidth="1"/>
  </cols>
  <sheetData>
    <row r="1" spans="1:26">
      <c r="A1" s="165"/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5"/>
      <c r="P1" s="165"/>
      <c r="Q1" s="165"/>
      <c r="R1" s="165"/>
      <c r="S1" s="165"/>
      <c r="T1" s="165"/>
      <c r="U1" s="165"/>
      <c r="V1" s="165"/>
      <c r="W1" s="165"/>
      <c r="X1" s="165"/>
      <c r="Y1" s="165"/>
      <c r="Z1" s="165"/>
    </row>
    <row r="2" spans="1:26">
      <c r="A2" s="165"/>
      <c r="B2" s="165"/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165"/>
      <c r="T2" s="165"/>
      <c r="U2" s="165"/>
      <c r="V2" s="165"/>
      <c r="W2" s="165"/>
      <c r="X2" s="165"/>
      <c r="Y2" s="165"/>
      <c r="Z2" s="165"/>
    </row>
    <row r="3" spans="1:26" ht="15.75">
      <c r="A3" s="165"/>
      <c r="B3" s="770" t="s">
        <v>0</v>
      </c>
      <c r="C3" s="652"/>
      <c r="D3" s="652"/>
      <c r="E3" s="166"/>
      <c r="F3" s="165"/>
      <c r="G3" s="165"/>
      <c r="H3" s="165"/>
      <c r="I3" s="165"/>
      <c r="J3" s="165"/>
      <c r="K3" s="165"/>
      <c r="L3" s="165"/>
      <c r="M3" s="165"/>
      <c r="N3" s="165"/>
      <c r="O3" s="165"/>
      <c r="P3" s="165"/>
      <c r="Q3" s="165"/>
      <c r="R3" s="165"/>
      <c r="S3" s="165"/>
      <c r="T3" s="165"/>
      <c r="U3" s="165"/>
      <c r="V3" s="165"/>
      <c r="W3" s="165"/>
      <c r="X3" s="165"/>
      <c r="Y3" s="165"/>
      <c r="Z3" s="165"/>
    </row>
    <row r="4" spans="1:26" ht="15.75">
      <c r="A4" s="165"/>
      <c r="B4" s="770" t="s">
        <v>2</v>
      </c>
      <c r="C4" s="652"/>
      <c r="D4" s="652"/>
      <c r="E4" s="166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5"/>
      <c r="V4" s="165"/>
      <c r="W4" s="165"/>
      <c r="X4" s="165"/>
      <c r="Y4" s="165"/>
      <c r="Z4" s="165"/>
    </row>
    <row r="5" spans="1:26">
      <c r="A5" s="165"/>
      <c r="B5" s="808" t="s">
        <v>5</v>
      </c>
      <c r="C5" s="652"/>
      <c r="D5" s="652"/>
      <c r="E5" s="167"/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  <c r="W5" s="165"/>
      <c r="X5" s="165"/>
      <c r="Y5" s="165"/>
      <c r="Z5" s="165"/>
    </row>
    <row r="6" spans="1:26">
      <c r="A6" s="165"/>
      <c r="B6" s="165"/>
      <c r="C6" s="165"/>
      <c r="D6" s="165"/>
      <c r="E6" s="165"/>
      <c r="F6" s="165"/>
      <c r="G6" s="165"/>
      <c r="H6" s="165"/>
      <c r="I6" s="165"/>
      <c r="J6" s="165"/>
      <c r="K6" s="165"/>
      <c r="L6" s="165"/>
      <c r="M6" s="165"/>
      <c r="N6" s="165"/>
      <c r="O6" s="165"/>
      <c r="P6" s="165"/>
      <c r="Q6" s="165"/>
      <c r="R6" s="165"/>
      <c r="S6" s="165"/>
      <c r="T6" s="165"/>
      <c r="U6" s="165"/>
      <c r="V6" s="165"/>
      <c r="W6" s="165"/>
      <c r="X6" s="165"/>
      <c r="Y6" s="165"/>
      <c r="Z6" s="165"/>
    </row>
    <row r="7" spans="1:26">
      <c r="A7" s="165"/>
      <c r="B7" s="165"/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5"/>
      <c r="O7" s="165"/>
      <c r="P7" s="165"/>
      <c r="Q7" s="165"/>
      <c r="R7" s="165"/>
      <c r="S7" s="165"/>
      <c r="T7" s="165"/>
      <c r="U7" s="165"/>
      <c r="V7" s="165"/>
      <c r="W7" s="165"/>
      <c r="X7" s="165"/>
      <c r="Y7" s="165"/>
      <c r="Z7" s="165"/>
    </row>
    <row r="8" spans="1:26" ht="31.5">
      <c r="A8" s="809" t="s">
        <v>333</v>
      </c>
      <c r="B8" s="644"/>
      <c r="C8" s="644"/>
      <c r="D8" s="730"/>
      <c r="E8" s="168" t="s">
        <v>1</v>
      </c>
      <c r="F8" s="165"/>
      <c r="G8" s="165"/>
      <c r="H8" s="165"/>
      <c r="I8" s="165"/>
      <c r="J8" s="165"/>
      <c r="K8" s="165"/>
      <c r="L8" s="165"/>
      <c r="M8" s="165"/>
      <c r="N8" s="165"/>
      <c r="O8" s="165"/>
      <c r="P8" s="165"/>
      <c r="Q8" s="165"/>
      <c r="R8" s="165"/>
      <c r="S8" s="165"/>
      <c r="T8" s="165"/>
      <c r="U8" s="165"/>
      <c r="V8" s="165"/>
      <c r="W8" s="165"/>
      <c r="X8" s="165"/>
      <c r="Y8" s="165"/>
      <c r="Z8" s="165"/>
    </row>
    <row r="9" spans="1:26" ht="15.75">
      <c r="A9" s="693" t="s">
        <v>7</v>
      </c>
      <c r="B9" s="730"/>
      <c r="C9" s="694" t="s">
        <v>8</v>
      </c>
      <c r="D9" s="730"/>
      <c r="E9" s="168" t="s">
        <v>267</v>
      </c>
      <c r="F9" s="165"/>
      <c r="G9" s="165"/>
      <c r="H9" s="165"/>
      <c r="I9" s="165"/>
      <c r="J9" s="165"/>
      <c r="K9" s="165"/>
      <c r="L9" s="165"/>
      <c r="M9" s="165"/>
      <c r="N9" s="165"/>
      <c r="O9" s="165"/>
      <c r="P9" s="165"/>
      <c r="Q9" s="165"/>
      <c r="R9" s="165"/>
      <c r="S9" s="165"/>
      <c r="T9" s="165"/>
      <c r="U9" s="165"/>
      <c r="V9" s="165"/>
      <c r="W9" s="165"/>
      <c r="X9" s="165"/>
      <c r="Y9" s="165"/>
      <c r="Z9" s="165"/>
    </row>
    <row r="10" spans="1:26" ht="24" customHeight="1">
      <c r="A10" s="807" t="s">
        <v>334</v>
      </c>
      <c r="B10" s="730"/>
      <c r="C10" s="803" t="s">
        <v>12</v>
      </c>
      <c r="D10" s="644"/>
      <c r="E10" s="169" t="s">
        <v>1342</v>
      </c>
      <c r="F10" s="165"/>
      <c r="G10" s="165"/>
      <c r="H10" s="165"/>
      <c r="I10" s="165"/>
      <c r="J10" s="165"/>
      <c r="K10" s="165"/>
      <c r="L10" s="165"/>
      <c r="M10" s="165"/>
      <c r="N10" s="165"/>
      <c r="O10" s="165"/>
      <c r="P10" s="165"/>
      <c r="Q10" s="165"/>
      <c r="R10" s="165"/>
      <c r="S10" s="165"/>
      <c r="T10" s="165"/>
      <c r="U10" s="165"/>
      <c r="V10" s="165"/>
      <c r="W10" s="165"/>
      <c r="X10" s="165"/>
      <c r="Y10" s="165"/>
      <c r="Z10" s="165"/>
    </row>
    <row r="11" spans="1:26">
      <c r="A11" s="165"/>
      <c r="B11" s="165"/>
      <c r="C11" s="165"/>
      <c r="D11" s="165"/>
      <c r="E11" s="165"/>
      <c r="F11" s="165"/>
      <c r="G11" s="165"/>
      <c r="H11" s="165"/>
      <c r="I11" s="165"/>
      <c r="J11" s="165"/>
      <c r="K11" s="165"/>
      <c r="L11" s="165"/>
      <c r="M11" s="165"/>
      <c r="N11" s="165"/>
      <c r="O11" s="165"/>
      <c r="P11" s="165"/>
      <c r="Q11" s="165"/>
      <c r="R11" s="165"/>
      <c r="S11" s="165"/>
      <c r="T11" s="165"/>
      <c r="U11" s="165"/>
      <c r="V11" s="165"/>
      <c r="W11" s="165"/>
      <c r="X11" s="165"/>
      <c r="Y11" s="165"/>
      <c r="Z11" s="165"/>
    </row>
    <row r="12" spans="1:26" ht="15.75" customHeight="1">
      <c r="A12" s="165"/>
      <c r="B12" s="165"/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5"/>
      <c r="Z12" s="165"/>
    </row>
    <row r="13" spans="1:26">
      <c r="A13" s="165"/>
      <c r="B13" s="804" t="s">
        <v>335</v>
      </c>
      <c r="C13" s="644"/>
      <c r="D13" s="645"/>
      <c r="E13" s="165"/>
      <c r="F13" s="165"/>
      <c r="G13" s="165"/>
      <c r="H13" s="165"/>
      <c r="I13" s="165"/>
      <c r="J13" s="165"/>
      <c r="K13" s="165"/>
      <c r="L13" s="165"/>
      <c r="M13" s="165"/>
      <c r="N13" s="165"/>
      <c r="O13" s="165"/>
      <c r="P13" s="165"/>
      <c r="Q13" s="165"/>
      <c r="R13" s="165"/>
      <c r="S13" s="165"/>
      <c r="T13" s="165"/>
      <c r="U13" s="165"/>
      <c r="V13" s="165"/>
      <c r="W13" s="165"/>
      <c r="X13" s="165"/>
      <c r="Y13" s="165"/>
      <c r="Z13" s="165"/>
    </row>
    <row r="14" spans="1:26">
      <c r="A14" s="165"/>
      <c r="B14" s="805" t="s">
        <v>336</v>
      </c>
      <c r="C14" s="644"/>
      <c r="D14" s="645"/>
      <c r="E14" s="165"/>
      <c r="I14" s="165"/>
      <c r="J14" s="165"/>
      <c r="K14" s="165"/>
      <c r="L14" s="165"/>
      <c r="M14" s="165"/>
      <c r="N14" s="165"/>
      <c r="O14" s="165"/>
      <c r="P14" s="165"/>
      <c r="Q14" s="165"/>
      <c r="R14" s="165"/>
      <c r="S14" s="165"/>
      <c r="T14" s="165"/>
      <c r="U14" s="165"/>
      <c r="V14" s="165"/>
      <c r="W14" s="165"/>
      <c r="X14" s="165"/>
      <c r="Y14" s="165"/>
      <c r="Z14" s="165"/>
    </row>
    <row r="15" spans="1:26" ht="15.75">
      <c r="A15" s="165"/>
      <c r="B15" s="170" t="s">
        <v>337</v>
      </c>
      <c r="C15" s="171" t="s">
        <v>338</v>
      </c>
      <c r="D15" s="172">
        <v>65220.25</v>
      </c>
      <c r="E15" s="165"/>
      <c r="F15" s="165"/>
      <c r="G15" s="165"/>
      <c r="H15" s="165"/>
      <c r="I15" s="165"/>
      <c r="J15" s="165"/>
      <c r="K15" s="165"/>
      <c r="L15" s="165"/>
      <c r="M15" s="165"/>
      <c r="N15" s="165"/>
      <c r="O15" s="165"/>
      <c r="P15" s="165"/>
      <c r="Q15" s="165"/>
      <c r="R15" s="165"/>
      <c r="S15" s="165"/>
      <c r="T15" s="165"/>
      <c r="U15" s="165"/>
      <c r="V15" s="165"/>
      <c r="W15" s="165"/>
      <c r="X15" s="165"/>
      <c r="Y15" s="165"/>
      <c r="Z15" s="165"/>
    </row>
    <row r="16" spans="1:26" ht="15.75">
      <c r="A16" s="165"/>
      <c r="B16" s="170" t="s">
        <v>339</v>
      </c>
      <c r="C16" s="171" t="s">
        <v>340</v>
      </c>
      <c r="D16" s="173">
        <v>254435.99</v>
      </c>
      <c r="E16" s="165"/>
      <c r="F16" s="165"/>
      <c r="G16" s="165"/>
      <c r="H16" s="165"/>
      <c r="I16" s="165"/>
      <c r="J16" s="165"/>
      <c r="K16" s="165"/>
      <c r="L16" s="165"/>
      <c r="M16" s="165"/>
      <c r="N16" s="165"/>
      <c r="O16" s="165"/>
      <c r="P16" s="165"/>
      <c r="Q16" s="165"/>
      <c r="R16" s="165"/>
      <c r="S16" s="165"/>
      <c r="T16" s="165"/>
      <c r="U16" s="165"/>
      <c r="V16" s="165"/>
      <c r="W16" s="165"/>
      <c r="X16" s="165"/>
      <c r="Y16" s="165"/>
      <c r="Z16" s="165"/>
    </row>
    <row r="17" spans="1:26" ht="15.75">
      <c r="A17" s="165"/>
      <c r="B17" s="170" t="s">
        <v>341</v>
      </c>
      <c r="C17" s="171" t="s">
        <v>342</v>
      </c>
      <c r="D17" s="173" t="s">
        <v>187</v>
      </c>
      <c r="E17" s="165"/>
      <c r="F17" s="165"/>
      <c r="G17" s="165"/>
      <c r="H17" s="165"/>
      <c r="I17" s="165"/>
      <c r="J17" s="165"/>
      <c r="K17" s="165"/>
      <c r="L17" s="165"/>
      <c r="M17" s="165"/>
      <c r="N17" s="165"/>
      <c r="O17" s="165"/>
      <c r="P17" s="165"/>
      <c r="Q17" s="165"/>
      <c r="R17" s="165"/>
      <c r="S17" s="165"/>
      <c r="T17" s="165"/>
      <c r="U17" s="165"/>
      <c r="V17" s="165"/>
      <c r="W17" s="165"/>
      <c r="X17" s="165"/>
      <c r="Y17" s="165"/>
      <c r="Z17" s="165"/>
    </row>
    <row r="18" spans="1:26" ht="15.75">
      <c r="A18" s="165"/>
      <c r="B18" s="174" t="s">
        <v>343</v>
      </c>
      <c r="C18" s="171" t="s">
        <v>344</v>
      </c>
      <c r="D18" s="173">
        <v>638.75</v>
      </c>
      <c r="E18" s="165"/>
      <c r="F18" s="165"/>
      <c r="G18" s="165"/>
      <c r="H18" s="165"/>
      <c r="I18" s="165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</row>
    <row r="19" spans="1:26" ht="15.75">
      <c r="A19" s="165"/>
      <c r="B19" s="170" t="s">
        <v>345</v>
      </c>
      <c r="C19" s="171" t="s">
        <v>346</v>
      </c>
      <c r="D19" s="173" t="s">
        <v>187</v>
      </c>
      <c r="E19" s="165"/>
      <c r="F19" s="165"/>
      <c r="G19" s="165"/>
      <c r="H19" s="165"/>
      <c r="I19" s="165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</row>
    <row r="20" spans="1:26" ht="15.75" customHeight="1">
      <c r="A20" s="165"/>
      <c r="B20" s="174" t="s">
        <v>347</v>
      </c>
      <c r="C20" s="171" t="s">
        <v>348</v>
      </c>
      <c r="D20" s="173">
        <v>3190.82</v>
      </c>
      <c r="E20" s="165"/>
      <c r="F20" s="165"/>
      <c r="G20" s="165"/>
      <c r="H20" s="165"/>
      <c r="I20" s="165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</row>
    <row r="21" spans="1:26" ht="15.75" customHeight="1">
      <c r="A21" s="165"/>
      <c r="B21" s="170" t="s">
        <v>349</v>
      </c>
      <c r="C21" s="171" t="s">
        <v>350</v>
      </c>
      <c r="D21" s="173" t="s">
        <v>187</v>
      </c>
      <c r="E21" s="165"/>
      <c r="F21" s="165"/>
      <c r="G21" s="165"/>
      <c r="H21" s="165"/>
      <c r="I21" s="165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</row>
    <row r="22" spans="1:26" ht="15.75" customHeight="1">
      <c r="A22" s="165"/>
      <c r="B22" s="170" t="s">
        <v>351</v>
      </c>
      <c r="C22" s="171" t="s">
        <v>352</v>
      </c>
      <c r="D22" s="173">
        <v>914.72</v>
      </c>
      <c r="E22" s="165"/>
      <c r="F22" s="165"/>
      <c r="G22" s="165"/>
      <c r="H22" s="165"/>
      <c r="I22" s="165"/>
      <c r="J22" s="165"/>
      <c r="K22" s="165"/>
      <c r="L22" s="165"/>
      <c r="M22" s="165"/>
      <c r="N22" s="165"/>
      <c r="O22" s="165"/>
      <c r="P22" s="165"/>
      <c r="Q22" s="165"/>
      <c r="R22" s="165"/>
      <c r="S22" s="165"/>
      <c r="T22" s="165"/>
      <c r="U22" s="165"/>
      <c r="V22" s="165"/>
      <c r="W22" s="165"/>
      <c r="X22" s="165"/>
      <c r="Y22" s="165"/>
      <c r="Z22" s="165"/>
    </row>
    <row r="23" spans="1:26" ht="15.75" customHeight="1">
      <c r="A23" s="165"/>
      <c r="B23" s="806" t="s">
        <v>353</v>
      </c>
      <c r="C23" s="645"/>
      <c r="D23" s="175">
        <f>SUM(D15:D22)</f>
        <v>324400.52999999997</v>
      </c>
      <c r="E23" s="165"/>
      <c r="F23" s="165"/>
      <c r="G23" s="165"/>
      <c r="H23" s="165"/>
      <c r="I23" s="165"/>
      <c r="J23" s="165"/>
      <c r="K23" s="165"/>
      <c r="L23" s="165"/>
      <c r="M23" s="165"/>
      <c r="N23" s="165"/>
      <c r="O23" s="165"/>
      <c r="P23" s="165"/>
      <c r="Q23" s="165"/>
      <c r="R23" s="165"/>
      <c r="S23" s="165"/>
      <c r="T23" s="165"/>
      <c r="U23" s="165"/>
      <c r="V23" s="165"/>
      <c r="W23" s="165"/>
      <c r="X23" s="165"/>
      <c r="Y23" s="165"/>
      <c r="Z23" s="165"/>
    </row>
    <row r="24" spans="1:26" ht="15.75" customHeight="1">
      <c r="A24" s="165"/>
      <c r="B24" s="176"/>
      <c r="C24" s="177"/>
      <c r="D24" s="165"/>
      <c r="E24" s="165"/>
      <c r="F24" s="165"/>
      <c r="G24" s="165"/>
      <c r="H24" s="165"/>
      <c r="I24" s="165"/>
      <c r="J24" s="165"/>
      <c r="K24" s="165"/>
      <c r="L24" s="165"/>
      <c r="M24" s="165"/>
      <c r="N24" s="165"/>
      <c r="O24" s="165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</row>
    <row r="25" spans="1:26" ht="15.75" customHeight="1">
      <c r="A25" s="165"/>
      <c r="B25" s="804" t="s">
        <v>354</v>
      </c>
      <c r="C25" s="644"/>
      <c r="D25" s="645"/>
      <c r="E25" s="165"/>
      <c r="F25" s="165"/>
      <c r="G25" s="165"/>
      <c r="H25" s="165"/>
      <c r="I25" s="165"/>
      <c r="J25" s="165"/>
      <c r="K25" s="165"/>
      <c r="L25" s="165"/>
      <c r="M25" s="165"/>
      <c r="N25" s="165"/>
      <c r="O25" s="165"/>
      <c r="P25" s="165"/>
      <c r="Q25" s="165"/>
      <c r="R25" s="165"/>
      <c r="S25" s="165"/>
      <c r="T25" s="165"/>
      <c r="U25" s="165"/>
      <c r="V25" s="165"/>
      <c r="W25" s="165"/>
      <c r="X25" s="165"/>
      <c r="Y25" s="165"/>
      <c r="Z25" s="165"/>
    </row>
    <row r="26" spans="1:26" ht="15.75" customHeight="1">
      <c r="A26" s="165"/>
      <c r="B26" s="805" t="s">
        <v>355</v>
      </c>
      <c r="C26" s="644"/>
      <c r="D26" s="645"/>
      <c r="E26" s="165"/>
      <c r="F26" s="165"/>
      <c r="G26" s="165"/>
      <c r="H26" s="165"/>
      <c r="I26" s="165"/>
      <c r="J26" s="165"/>
      <c r="K26" s="165"/>
      <c r="L26" s="165"/>
      <c r="M26" s="165"/>
      <c r="N26" s="165"/>
      <c r="O26" s="165"/>
      <c r="P26" s="165"/>
      <c r="Q26" s="165"/>
      <c r="R26" s="165"/>
      <c r="S26" s="165"/>
      <c r="T26" s="165"/>
      <c r="U26" s="165"/>
      <c r="V26" s="165"/>
      <c r="W26" s="165"/>
      <c r="X26" s="165"/>
      <c r="Y26" s="165"/>
      <c r="Z26" s="165"/>
    </row>
    <row r="27" spans="1:26" ht="15.75" customHeight="1">
      <c r="A27" s="165"/>
      <c r="B27" s="170" t="s">
        <v>356</v>
      </c>
      <c r="C27" s="171" t="s">
        <v>50</v>
      </c>
      <c r="D27" s="172">
        <v>11523.47</v>
      </c>
      <c r="E27" s="165"/>
      <c r="F27" s="165"/>
      <c r="G27" s="165"/>
      <c r="H27" s="165"/>
      <c r="I27" s="165"/>
      <c r="J27" s="165"/>
      <c r="K27" s="165"/>
      <c r="L27" s="165"/>
      <c r="M27" s="165"/>
      <c r="N27" s="165"/>
      <c r="O27" s="165"/>
      <c r="P27" s="165"/>
      <c r="Q27" s="165"/>
      <c r="R27" s="165"/>
      <c r="S27" s="165"/>
      <c r="T27" s="165"/>
      <c r="U27" s="165"/>
      <c r="V27" s="165"/>
      <c r="W27" s="165"/>
      <c r="X27" s="165"/>
      <c r="Y27" s="165"/>
      <c r="Z27" s="165"/>
    </row>
    <row r="28" spans="1:26" ht="15.75" customHeight="1">
      <c r="A28" s="165"/>
      <c r="B28" s="170" t="s">
        <v>357</v>
      </c>
      <c r="C28" s="171" t="s">
        <v>358</v>
      </c>
      <c r="D28" s="173">
        <v>1052.1300000000001</v>
      </c>
      <c r="E28" s="165"/>
      <c r="F28" s="165"/>
      <c r="G28" s="165"/>
      <c r="H28" s="165"/>
      <c r="I28" s="165"/>
      <c r="J28" s="165"/>
      <c r="K28" s="165"/>
      <c r="L28" s="165"/>
      <c r="M28" s="165"/>
      <c r="N28" s="165"/>
      <c r="O28" s="165"/>
      <c r="P28" s="165"/>
      <c r="Q28" s="165"/>
      <c r="R28" s="165"/>
      <c r="S28" s="165"/>
      <c r="T28" s="165"/>
      <c r="U28" s="165"/>
      <c r="V28" s="165"/>
      <c r="W28" s="165"/>
      <c r="X28" s="165"/>
      <c r="Y28" s="165"/>
      <c r="Z28" s="165"/>
    </row>
    <row r="29" spans="1:26" ht="15.75" customHeight="1">
      <c r="A29" s="165"/>
      <c r="B29" s="170" t="s">
        <v>359</v>
      </c>
      <c r="C29" s="171" t="s">
        <v>52</v>
      </c>
      <c r="D29" s="173">
        <v>11211.05</v>
      </c>
      <c r="E29" s="165"/>
      <c r="F29" s="165"/>
      <c r="G29" s="165"/>
      <c r="H29" s="165"/>
      <c r="I29" s="165"/>
      <c r="J29" s="165"/>
      <c r="K29" s="165"/>
      <c r="L29" s="165"/>
      <c r="M29" s="165"/>
      <c r="N29" s="165"/>
      <c r="O29" s="165"/>
      <c r="P29" s="165"/>
      <c r="Q29" s="165"/>
      <c r="R29" s="165"/>
      <c r="S29" s="165"/>
      <c r="T29" s="165"/>
      <c r="U29" s="165"/>
      <c r="V29" s="165"/>
      <c r="W29" s="165"/>
      <c r="X29" s="165"/>
      <c r="Y29" s="165"/>
      <c r="Z29" s="165"/>
    </row>
    <row r="30" spans="1:26" ht="15.75" customHeight="1">
      <c r="A30" s="165"/>
      <c r="B30" s="174" t="s">
        <v>360</v>
      </c>
      <c r="C30" s="171" t="s">
        <v>53</v>
      </c>
      <c r="D30" s="171">
        <v>0</v>
      </c>
      <c r="E30" s="165"/>
      <c r="F30" s="165"/>
      <c r="G30" s="165"/>
      <c r="H30" s="165"/>
      <c r="I30" s="165"/>
      <c r="J30" s="165"/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</row>
    <row r="31" spans="1:26" ht="15.75" customHeight="1">
      <c r="A31" s="165"/>
      <c r="B31" s="174" t="s">
        <v>361</v>
      </c>
      <c r="C31" s="171" t="s">
        <v>54</v>
      </c>
      <c r="D31" s="171">
        <v>0</v>
      </c>
      <c r="E31" s="165"/>
      <c r="F31" s="165"/>
      <c r="G31" s="165"/>
      <c r="H31" s="165"/>
      <c r="I31" s="165"/>
      <c r="J31" s="165"/>
      <c r="K31" s="165"/>
      <c r="L31" s="165"/>
      <c r="M31" s="165"/>
      <c r="N31" s="165"/>
      <c r="O31" s="165"/>
      <c r="P31" s="165"/>
      <c r="Q31" s="165"/>
      <c r="R31" s="165"/>
      <c r="S31" s="165"/>
      <c r="T31" s="165"/>
      <c r="U31" s="165"/>
      <c r="V31" s="165"/>
      <c r="W31" s="165"/>
      <c r="X31" s="165"/>
      <c r="Y31" s="165"/>
      <c r="Z31" s="165"/>
    </row>
    <row r="32" spans="1:26" ht="15.75" customHeight="1">
      <c r="A32" s="165"/>
      <c r="B32" s="178" t="s">
        <v>362</v>
      </c>
      <c r="C32" s="179" t="s">
        <v>55</v>
      </c>
      <c r="D32" s="179">
        <f>D33+D35+D37+D40+D43</f>
        <v>20279.78</v>
      </c>
      <c r="E32" s="165"/>
      <c r="F32" s="165"/>
      <c r="G32" s="165"/>
      <c r="H32" s="165"/>
      <c r="I32" s="165"/>
      <c r="J32" s="165"/>
      <c r="K32" s="165"/>
      <c r="L32" s="165"/>
      <c r="M32" s="165"/>
      <c r="N32" s="165"/>
      <c r="O32" s="165"/>
      <c r="P32" s="165"/>
      <c r="Q32" s="165"/>
      <c r="R32" s="165"/>
      <c r="S32" s="165"/>
      <c r="T32" s="165"/>
      <c r="U32" s="165"/>
      <c r="V32" s="165"/>
      <c r="W32" s="165"/>
      <c r="X32" s="165"/>
      <c r="Y32" s="165"/>
      <c r="Z32" s="165"/>
    </row>
    <row r="33" spans="1:26" ht="15.75" customHeight="1">
      <c r="A33" s="165"/>
      <c r="B33" s="180" t="s">
        <v>363</v>
      </c>
      <c r="C33" s="181" t="s">
        <v>364</v>
      </c>
      <c r="D33" s="181">
        <f>D34</f>
        <v>20279.78</v>
      </c>
      <c r="E33" s="165"/>
      <c r="F33" s="165"/>
      <c r="G33" s="165"/>
      <c r="H33" s="165"/>
      <c r="I33" s="165"/>
      <c r="J33" s="165"/>
      <c r="K33" s="165"/>
      <c r="L33" s="165"/>
      <c r="M33" s="165"/>
      <c r="N33" s="165"/>
      <c r="O33" s="165"/>
      <c r="P33" s="165"/>
      <c r="Q33" s="165"/>
      <c r="R33" s="165"/>
      <c r="S33" s="165"/>
      <c r="T33" s="165"/>
      <c r="U33" s="165"/>
      <c r="V33" s="165"/>
      <c r="W33" s="165"/>
      <c r="X33" s="165"/>
      <c r="Y33" s="165"/>
      <c r="Z33" s="165"/>
    </row>
    <row r="34" spans="1:26" ht="15.75" customHeight="1">
      <c r="A34" s="165"/>
      <c r="B34" s="182" t="s">
        <v>365</v>
      </c>
      <c r="C34" s="183" t="s">
        <v>366</v>
      </c>
      <c r="D34" s="172">
        <v>20279.78</v>
      </c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165"/>
      <c r="Q34" s="165"/>
      <c r="R34" s="165"/>
      <c r="S34" s="165"/>
      <c r="T34" s="165"/>
      <c r="U34" s="165"/>
      <c r="V34" s="165"/>
      <c r="W34" s="165"/>
      <c r="X34" s="165"/>
      <c r="Y34" s="165"/>
      <c r="Z34" s="165"/>
    </row>
    <row r="35" spans="1:26" ht="15.75" customHeight="1">
      <c r="A35" s="165"/>
      <c r="B35" s="180" t="s">
        <v>367</v>
      </c>
      <c r="C35" s="181" t="s">
        <v>58</v>
      </c>
      <c r="D35" s="181">
        <f>D36</f>
        <v>0</v>
      </c>
      <c r="E35" s="165"/>
      <c r="F35" s="165"/>
      <c r="G35" s="165"/>
      <c r="H35" s="165"/>
      <c r="I35" s="165"/>
      <c r="J35" s="165"/>
      <c r="K35" s="165"/>
      <c r="L35" s="165"/>
      <c r="M35" s="165"/>
      <c r="N35" s="165"/>
      <c r="O35" s="165"/>
      <c r="P35" s="165"/>
      <c r="Q35" s="165"/>
      <c r="R35" s="165"/>
      <c r="S35" s="165"/>
      <c r="T35" s="165"/>
      <c r="U35" s="165"/>
      <c r="V35" s="165"/>
      <c r="W35" s="165"/>
      <c r="X35" s="165"/>
      <c r="Y35" s="165"/>
      <c r="Z35" s="165"/>
    </row>
    <row r="36" spans="1:26" ht="15.75" customHeight="1">
      <c r="A36" s="165"/>
      <c r="B36" s="182" t="s">
        <v>368</v>
      </c>
      <c r="C36" s="183" t="s">
        <v>59</v>
      </c>
      <c r="D36" s="172">
        <v>0</v>
      </c>
      <c r="E36" s="165"/>
      <c r="F36" s="165"/>
      <c r="G36" s="165"/>
      <c r="H36" s="165"/>
      <c r="I36" s="165"/>
      <c r="J36" s="165"/>
      <c r="K36" s="165"/>
      <c r="L36" s="165"/>
      <c r="M36" s="165"/>
      <c r="N36" s="165"/>
      <c r="O36" s="165"/>
      <c r="P36" s="165"/>
      <c r="Q36" s="165"/>
      <c r="R36" s="165"/>
      <c r="S36" s="165"/>
      <c r="T36" s="165"/>
      <c r="U36" s="165"/>
      <c r="V36" s="165"/>
      <c r="W36" s="165"/>
      <c r="X36" s="165"/>
      <c r="Y36" s="165"/>
      <c r="Z36" s="165"/>
    </row>
    <row r="37" spans="1:26" ht="15.75" customHeight="1">
      <c r="A37" s="165"/>
      <c r="B37" s="180" t="s">
        <v>369</v>
      </c>
      <c r="C37" s="181" t="s">
        <v>60</v>
      </c>
      <c r="D37" s="181">
        <f>SUM(D38:D39)</f>
        <v>0</v>
      </c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</row>
    <row r="38" spans="1:26" ht="15.75" customHeight="1">
      <c r="A38" s="165"/>
      <c r="B38" s="182" t="s">
        <v>370</v>
      </c>
      <c r="C38" s="183" t="s">
        <v>61</v>
      </c>
      <c r="D38" s="183">
        <v>0</v>
      </c>
      <c r="E38" s="165"/>
      <c r="F38" s="165"/>
      <c r="G38" s="165"/>
      <c r="H38" s="165"/>
      <c r="I38" s="165"/>
      <c r="J38" s="165"/>
      <c r="K38" s="165"/>
      <c r="L38" s="165"/>
      <c r="M38" s="165"/>
      <c r="N38" s="165"/>
      <c r="O38" s="165"/>
      <c r="P38" s="165"/>
      <c r="Q38" s="165"/>
      <c r="R38" s="165"/>
      <c r="S38" s="165"/>
      <c r="T38" s="165"/>
      <c r="U38" s="165"/>
      <c r="V38" s="165"/>
      <c r="W38" s="165"/>
      <c r="X38" s="165"/>
      <c r="Y38" s="165"/>
      <c r="Z38" s="165"/>
    </row>
    <row r="39" spans="1:26" ht="15.75" customHeight="1">
      <c r="A39" s="165"/>
      <c r="B39" s="182" t="s">
        <v>371</v>
      </c>
      <c r="C39" s="183" t="s">
        <v>62</v>
      </c>
      <c r="D39" s="183">
        <v>0</v>
      </c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  <c r="X39" s="165"/>
      <c r="Y39" s="165"/>
      <c r="Z39" s="165"/>
    </row>
    <row r="40" spans="1:26" ht="15.75" customHeight="1">
      <c r="A40" s="165"/>
      <c r="B40" s="180" t="s">
        <v>372</v>
      </c>
      <c r="C40" s="181" t="s">
        <v>63</v>
      </c>
      <c r="D40" s="181">
        <f>SUM(D41:D42)</f>
        <v>0</v>
      </c>
      <c r="E40" s="165"/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  <c r="Z40" s="165"/>
    </row>
    <row r="41" spans="1:26" ht="15.75" customHeight="1">
      <c r="A41" s="165"/>
      <c r="B41" s="182" t="s">
        <v>373</v>
      </c>
      <c r="C41" s="183" t="s">
        <v>64</v>
      </c>
      <c r="D41" s="183">
        <v>0</v>
      </c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  <c r="X41" s="165"/>
      <c r="Y41" s="165"/>
      <c r="Z41" s="165"/>
    </row>
    <row r="42" spans="1:26" ht="15.75" customHeight="1">
      <c r="A42" s="165"/>
      <c r="B42" s="182" t="s">
        <v>374</v>
      </c>
      <c r="C42" s="183" t="s">
        <v>65</v>
      </c>
      <c r="D42" s="183">
        <v>0</v>
      </c>
      <c r="E42" s="165"/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</row>
    <row r="43" spans="1:26" ht="15.75" customHeight="1">
      <c r="A43" s="165"/>
      <c r="B43" s="180" t="s">
        <v>375</v>
      </c>
      <c r="C43" s="181" t="s">
        <v>376</v>
      </c>
      <c r="D43" s="181">
        <v>0</v>
      </c>
      <c r="E43" s="165"/>
      <c r="F43" s="165"/>
      <c r="G43" s="165"/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</row>
    <row r="44" spans="1:26" ht="15.75" customHeight="1">
      <c r="A44" s="165"/>
      <c r="B44" s="184" t="s">
        <v>377</v>
      </c>
      <c r="C44" s="183" t="s">
        <v>67</v>
      </c>
      <c r="D44" s="172">
        <v>6138.11</v>
      </c>
      <c r="E44" s="165"/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</row>
    <row r="45" spans="1:26" ht="15.75" customHeight="1">
      <c r="A45" s="165"/>
      <c r="B45" s="184" t="s">
        <v>378</v>
      </c>
      <c r="C45" s="185" t="s">
        <v>68</v>
      </c>
      <c r="D45" s="478"/>
      <c r="E45" s="165"/>
      <c r="F45" s="165"/>
      <c r="G45" s="165"/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</row>
    <row r="46" spans="1:26" ht="15.75" customHeight="1">
      <c r="A46" s="165"/>
      <c r="B46" s="806" t="s">
        <v>379</v>
      </c>
      <c r="C46" s="645"/>
      <c r="D46" s="175">
        <f>SUM(D27:D31)+D32+D37+D40+D43+D44+D45</f>
        <v>50204.539999999994</v>
      </c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</row>
    <row r="47" spans="1:26" ht="15.75" customHeight="1">
      <c r="A47" s="165"/>
      <c r="B47" s="186"/>
      <c r="C47" s="186"/>
      <c r="D47" s="165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5"/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165"/>
    </row>
    <row r="48" spans="1:26" ht="15.75" customHeight="1">
      <c r="A48" s="165"/>
      <c r="B48" s="804" t="s">
        <v>380</v>
      </c>
      <c r="C48" s="644"/>
      <c r="D48" s="645"/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</row>
    <row r="49" spans="1:26" ht="15.75" customHeight="1">
      <c r="A49" s="165"/>
      <c r="B49" s="805" t="s">
        <v>381</v>
      </c>
      <c r="C49" s="644"/>
      <c r="D49" s="645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</row>
    <row r="50" spans="1:26" ht="15.75" customHeight="1">
      <c r="A50" s="165"/>
      <c r="B50" s="170">
        <v>8</v>
      </c>
      <c r="C50" s="171" t="s">
        <v>1162</v>
      </c>
      <c r="D50" s="187">
        <v>9515.89</v>
      </c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</row>
    <row r="51" spans="1:26" ht="15.75" customHeight="1">
      <c r="A51" s="165"/>
      <c r="B51" s="170"/>
      <c r="C51" s="171"/>
      <c r="D51" s="187">
        <v>0</v>
      </c>
      <c r="E51" s="165"/>
      <c r="F51" s="165"/>
      <c r="G51" s="165"/>
      <c r="H51" s="165"/>
      <c r="I51" s="165"/>
      <c r="J51" s="165"/>
      <c r="K51" s="165"/>
      <c r="L51" s="165"/>
      <c r="M51" s="165"/>
      <c r="N51" s="165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</row>
    <row r="52" spans="1:26" ht="15.75" customHeight="1">
      <c r="A52" s="165"/>
      <c r="B52" s="170"/>
      <c r="C52" s="171"/>
      <c r="D52" s="187">
        <v>0</v>
      </c>
      <c r="E52" s="165"/>
      <c r="F52" s="165"/>
      <c r="G52" s="165"/>
      <c r="H52" s="165"/>
      <c r="I52" s="165"/>
      <c r="J52" s="165"/>
      <c r="K52" s="165"/>
      <c r="L52" s="165"/>
      <c r="M52" s="165"/>
      <c r="N52" s="165"/>
      <c r="O52" s="165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</row>
    <row r="53" spans="1:26" ht="15.75" customHeight="1">
      <c r="A53" s="165"/>
      <c r="B53" s="806" t="s">
        <v>382</v>
      </c>
      <c r="C53" s="645"/>
      <c r="D53" s="175">
        <f>SUM(D50:D52)</f>
        <v>9515.89</v>
      </c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</row>
    <row r="54" spans="1:26" ht="15.75" customHeight="1">
      <c r="A54" s="165"/>
      <c r="B54" s="186"/>
      <c r="C54" s="186"/>
      <c r="D54" s="165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</row>
    <row r="55" spans="1:26" ht="15.75" customHeight="1">
      <c r="A55" s="165"/>
      <c r="B55" s="806" t="s">
        <v>383</v>
      </c>
      <c r="C55" s="645"/>
      <c r="D55" s="188">
        <f>D23+D46+D53</f>
        <v>384120.95999999996</v>
      </c>
      <c r="E55" s="165"/>
      <c r="F55" s="189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</row>
    <row r="56" spans="1:26" ht="15.75" customHeight="1">
      <c r="A56" s="165"/>
      <c r="B56" s="165"/>
      <c r="C56" s="165"/>
      <c r="D56" s="165"/>
      <c r="E56" s="189"/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</row>
    <row r="57" spans="1:26" ht="15.75" customHeight="1">
      <c r="A57" s="165"/>
      <c r="B57" s="165"/>
      <c r="C57" s="165"/>
      <c r="D57" s="165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</row>
    <row r="58" spans="1:26" ht="15.75" customHeight="1">
      <c r="A58" s="165"/>
      <c r="B58" s="802" t="s">
        <v>384</v>
      </c>
      <c r="C58" s="652"/>
      <c r="D58" s="652"/>
      <c r="E58" s="165"/>
      <c r="F58" s="165"/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</row>
    <row r="59" spans="1:26" ht="15.75" customHeight="1">
      <c r="A59" s="165"/>
      <c r="B59" s="802" t="s">
        <v>385</v>
      </c>
      <c r="C59" s="652"/>
      <c r="D59" s="652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</row>
    <row r="60" spans="1:26" ht="15.75" customHeight="1">
      <c r="A60" s="165"/>
      <c r="B60" s="165"/>
      <c r="C60" s="165"/>
      <c r="D60" s="165"/>
      <c r="E60" s="165"/>
      <c r="F60" s="165"/>
      <c r="G60" s="165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</row>
    <row r="61" spans="1:26" ht="15.75" customHeight="1">
      <c r="A61" s="165"/>
      <c r="B61" s="165"/>
      <c r="C61" s="165"/>
      <c r="D61" s="165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</row>
    <row r="62" spans="1:26" ht="15.75" customHeight="1">
      <c r="A62" s="165"/>
      <c r="B62" s="165"/>
      <c r="C62" s="165"/>
      <c r="D62" s="165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165"/>
    </row>
    <row r="63" spans="1:26" ht="15.75" customHeight="1">
      <c r="A63" s="165"/>
      <c r="B63" s="165"/>
      <c r="C63" s="165"/>
      <c r="D63" s="165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</row>
    <row r="64" spans="1:26" ht="15.75" customHeight="1">
      <c r="A64" s="165"/>
      <c r="B64" s="165"/>
      <c r="C64" s="165"/>
      <c r="D64" s="165"/>
      <c r="E64" s="165"/>
      <c r="F64" s="165"/>
      <c r="G64" s="165"/>
      <c r="H64" s="165"/>
      <c r="I64" s="165"/>
      <c r="J64" s="165"/>
      <c r="K64" s="165"/>
      <c r="L64" s="165"/>
      <c r="M64" s="165"/>
      <c r="N64" s="165"/>
      <c r="O64" s="165"/>
      <c r="P64" s="165"/>
      <c r="Q64" s="165"/>
      <c r="R64" s="165"/>
      <c r="S64" s="165"/>
      <c r="T64" s="165"/>
      <c r="U64" s="165"/>
      <c r="V64" s="165"/>
      <c r="W64" s="165"/>
      <c r="X64" s="165"/>
      <c r="Y64" s="165"/>
      <c r="Z64" s="165"/>
    </row>
    <row r="65" spans="1:26" ht="15.75" customHeight="1">
      <c r="A65" s="165"/>
      <c r="B65" s="165"/>
      <c r="C65" s="165"/>
      <c r="D65" s="165"/>
      <c r="E65" s="165"/>
      <c r="F65" s="165"/>
      <c r="G65" s="165"/>
      <c r="H65" s="165"/>
      <c r="I65" s="165"/>
      <c r="J65" s="165"/>
      <c r="K65" s="165"/>
      <c r="L65" s="165"/>
      <c r="M65" s="165"/>
      <c r="N65" s="165"/>
      <c r="O65" s="165"/>
      <c r="P65" s="165"/>
      <c r="Q65" s="165"/>
      <c r="R65" s="165"/>
      <c r="S65" s="165"/>
      <c r="T65" s="165"/>
      <c r="U65" s="165"/>
      <c r="V65" s="165"/>
      <c r="W65" s="165"/>
      <c r="X65" s="165"/>
      <c r="Y65" s="165"/>
      <c r="Z65" s="165"/>
    </row>
    <row r="66" spans="1:26" ht="15.75" customHeight="1">
      <c r="A66" s="165"/>
      <c r="B66" s="165"/>
      <c r="C66" s="165"/>
      <c r="D66" s="165"/>
      <c r="E66" s="165"/>
      <c r="F66" s="165"/>
      <c r="G66" s="165"/>
      <c r="H66" s="165"/>
      <c r="I66" s="165"/>
      <c r="J66" s="165"/>
      <c r="K66" s="165"/>
      <c r="L66" s="165"/>
      <c r="M66" s="165"/>
      <c r="N66" s="165"/>
      <c r="O66" s="165"/>
      <c r="P66" s="165"/>
      <c r="Q66" s="165"/>
      <c r="R66" s="165"/>
      <c r="S66" s="165"/>
      <c r="T66" s="165"/>
      <c r="U66" s="165"/>
      <c r="V66" s="165"/>
      <c r="W66" s="165"/>
      <c r="X66" s="165"/>
      <c r="Y66" s="165"/>
      <c r="Z66" s="165"/>
    </row>
    <row r="67" spans="1:26" ht="15.75" customHeight="1">
      <c r="A67" s="165"/>
      <c r="B67" s="165"/>
      <c r="C67" s="165"/>
      <c r="D67" s="165"/>
      <c r="E67" s="165"/>
      <c r="F67" s="165"/>
      <c r="G67" s="165"/>
      <c r="H67" s="165"/>
      <c r="I67" s="165"/>
      <c r="J67" s="165"/>
      <c r="K67" s="165"/>
      <c r="L67" s="165"/>
      <c r="M67" s="165"/>
      <c r="N67" s="165"/>
      <c r="O67" s="165"/>
      <c r="P67" s="165"/>
      <c r="Q67" s="165"/>
      <c r="R67" s="165"/>
      <c r="S67" s="165"/>
      <c r="T67" s="165"/>
      <c r="U67" s="165"/>
      <c r="V67" s="165"/>
      <c r="W67" s="165"/>
      <c r="X67" s="165"/>
      <c r="Y67" s="165"/>
      <c r="Z67" s="165"/>
    </row>
    <row r="68" spans="1:26" ht="15.75" customHeight="1">
      <c r="A68" s="165"/>
      <c r="B68" s="165"/>
      <c r="C68" s="165"/>
      <c r="D68" s="165"/>
      <c r="E68" s="165"/>
      <c r="F68" s="165"/>
      <c r="G68" s="165"/>
      <c r="H68" s="165"/>
      <c r="I68" s="165"/>
      <c r="J68" s="165"/>
      <c r="K68" s="165"/>
      <c r="L68" s="165"/>
      <c r="M68" s="165"/>
      <c r="N68" s="165"/>
      <c r="O68" s="165"/>
      <c r="P68" s="165"/>
      <c r="Q68" s="165"/>
      <c r="R68" s="165"/>
      <c r="S68" s="165"/>
      <c r="T68" s="165"/>
      <c r="U68" s="165"/>
      <c r="V68" s="165"/>
      <c r="W68" s="165"/>
      <c r="X68" s="165"/>
      <c r="Y68" s="165"/>
      <c r="Z68" s="165"/>
    </row>
    <row r="69" spans="1:26" ht="15.75" customHeight="1">
      <c r="A69" s="165"/>
      <c r="B69" s="165"/>
      <c r="C69" s="165"/>
      <c r="D69" s="165"/>
      <c r="E69" s="165"/>
      <c r="F69" s="165"/>
      <c r="G69" s="165"/>
      <c r="H69" s="165"/>
      <c r="I69" s="165"/>
      <c r="J69" s="165"/>
      <c r="K69" s="165"/>
      <c r="L69" s="165"/>
      <c r="M69" s="165"/>
      <c r="N69" s="165"/>
      <c r="O69" s="165"/>
      <c r="P69" s="165"/>
      <c r="Q69" s="165"/>
      <c r="R69" s="165"/>
      <c r="S69" s="165"/>
      <c r="T69" s="165"/>
      <c r="U69" s="165"/>
      <c r="V69" s="165"/>
      <c r="W69" s="165"/>
      <c r="X69" s="165"/>
      <c r="Y69" s="165"/>
      <c r="Z69" s="165"/>
    </row>
    <row r="70" spans="1:26" ht="15.75" customHeight="1">
      <c r="A70" s="165"/>
      <c r="B70" s="165"/>
      <c r="C70" s="165"/>
      <c r="D70" s="165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5"/>
      <c r="Q70" s="165"/>
      <c r="R70" s="165"/>
      <c r="S70" s="165"/>
      <c r="T70" s="165"/>
      <c r="U70" s="165"/>
      <c r="V70" s="165"/>
      <c r="W70" s="165"/>
      <c r="X70" s="165"/>
      <c r="Y70" s="165"/>
      <c r="Z70" s="165"/>
    </row>
    <row r="71" spans="1:26" ht="15.75" customHeight="1">
      <c r="A71" s="165"/>
      <c r="B71" s="165"/>
      <c r="C71" s="165"/>
      <c r="D71" s="165"/>
      <c r="E71" s="165"/>
      <c r="F71" s="165"/>
      <c r="G71" s="165"/>
      <c r="H71" s="165"/>
      <c r="I71" s="165"/>
      <c r="J71" s="165"/>
      <c r="K71" s="165"/>
      <c r="L71" s="165"/>
      <c r="M71" s="165"/>
      <c r="N71" s="165"/>
      <c r="O71" s="165"/>
      <c r="P71" s="165"/>
      <c r="Q71" s="165"/>
      <c r="R71" s="165"/>
      <c r="S71" s="165"/>
      <c r="T71" s="165"/>
      <c r="U71" s="165"/>
      <c r="V71" s="165"/>
      <c r="W71" s="165"/>
      <c r="X71" s="165"/>
      <c r="Y71" s="165"/>
      <c r="Z71" s="165"/>
    </row>
    <row r="72" spans="1:26" ht="15.75" customHeight="1">
      <c r="A72" s="165"/>
      <c r="B72" s="165"/>
      <c r="C72" s="165"/>
      <c r="D72" s="165"/>
      <c r="E72" s="165"/>
      <c r="F72" s="165"/>
      <c r="G72" s="165"/>
      <c r="H72" s="165"/>
      <c r="I72" s="165"/>
      <c r="J72" s="165"/>
      <c r="K72" s="165"/>
      <c r="L72" s="165"/>
      <c r="M72" s="165"/>
      <c r="N72" s="165"/>
      <c r="O72" s="165"/>
      <c r="P72" s="165"/>
      <c r="Q72" s="165"/>
      <c r="R72" s="165"/>
      <c r="S72" s="165"/>
      <c r="T72" s="165"/>
      <c r="U72" s="165"/>
      <c r="V72" s="165"/>
      <c r="W72" s="165"/>
      <c r="X72" s="165"/>
      <c r="Y72" s="165"/>
      <c r="Z72" s="165"/>
    </row>
    <row r="73" spans="1:26" ht="15.75" customHeight="1">
      <c r="A73" s="165"/>
      <c r="B73" s="165"/>
      <c r="C73" s="165"/>
      <c r="D73" s="165"/>
      <c r="E73" s="165"/>
      <c r="F73" s="165"/>
      <c r="G73" s="165"/>
      <c r="H73" s="165"/>
      <c r="I73" s="165"/>
      <c r="J73" s="165"/>
      <c r="K73" s="165"/>
      <c r="L73" s="165"/>
      <c r="M73" s="165"/>
      <c r="N73" s="165"/>
      <c r="O73" s="165"/>
      <c r="P73" s="165"/>
      <c r="Q73" s="165"/>
      <c r="R73" s="165"/>
      <c r="S73" s="165"/>
      <c r="T73" s="165"/>
      <c r="U73" s="165"/>
      <c r="V73" s="165"/>
      <c r="W73" s="165"/>
      <c r="X73" s="165"/>
      <c r="Y73" s="165"/>
      <c r="Z73" s="165"/>
    </row>
    <row r="74" spans="1:26" ht="15.75" customHeight="1">
      <c r="A74" s="165"/>
      <c r="B74" s="165"/>
      <c r="C74" s="165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  <c r="X74" s="165"/>
      <c r="Y74" s="165"/>
      <c r="Z74" s="165"/>
    </row>
    <row r="75" spans="1:26" ht="15.75" customHeight="1">
      <c r="A75" s="165"/>
      <c r="B75" s="165"/>
      <c r="C75" s="165"/>
      <c r="D75" s="165"/>
      <c r="E75" s="165"/>
      <c r="F75" s="165"/>
      <c r="G75" s="165"/>
      <c r="H75" s="165"/>
      <c r="I75" s="165"/>
      <c r="J75" s="165"/>
      <c r="K75" s="165"/>
      <c r="L75" s="165"/>
      <c r="M75" s="165"/>
      <c r="N75" s="165"/>
      <c r="O75" s="165"/>
      <c r="P75" s="165"/>
      <c r="Q75" s="165"/>
      <c r="R75" s="165"/>
      <c r="S75" s="165"/>
      <c r="T75" s="165"/>
      <c r="U75" s="165"/>
      <c r="V75" s="165"/>
      <c r="W75" s="165"/>
      <c r="X75" s="165"/>
      <c r="Y75" s="165"/>
      <c r="Z75" s="165"/>
    </row>
    <row r="76" spans="1:26" ht="15.75" customHeight="1">
      <c r="A76" s="165"/>
      <c r="B76" s="165"/>
      <c r="C76" s="165"/>
      <c r="D76" s="165"/>
      <c r="E76" s="165"/>
      <c r="F76" s="165"/>
      <c r="G76" s="165"/>
      <c r="H76" s="165"/>
      <c r="I76" s="165"/>
      <c r="J76" s="165"/>
      <c r="K76" s="165"/>
      <c r="L76" s="165"/>
      <c r="M76" s="165"/>
      <c r="N76" s="165"/>
      <c r="O76" s="165"/>
      <c r="P76" s="165"/>
      <c r="Q76" s="165"/>
      <c r="R76" s="165"/>
      <c r="S76" s="165"/>
      <c r="T76" s="165"/>
      <c r="U76" s="165"/>
      <c r="V76" s="165"/>
      <c r="W76" s="165"/>
      <c r="X76" s="165"/>
      <c r="Y76" s="165"/>
      <c r="Z76" s="165"/>
    </row>
    <row r="77" spans="1:26" ht="15.75" customHeight="1">
      <c r="A77" s="165"/>
      <c r="B77" s="165"/>
      <c r="C77" s="165"/>
      <c r="D77" s="165"/>
      <c r="E77" s="165"/>
      <c r="F77" s="165"/>
      <c r="G77" s="165"/>
      <c r="H77" s="165"/>
      <c r="I77" s="165"/>
      <c r="J77" s="165"/>
      <c r="K77" s="165"/>
      <c r="L77" s="165"/>
      <c r="M77" s="165"/>
      <c r="N77" s="165"/>
      <c r="O77" s="165"/>
      <c r="P77" s="165"/>
      <c r="Q77" s="165"/>
      <c r="R77" s="165"/>
      <c r="S77" s="165"/>
      <c r="T77" s="165"/>
      <c r="U77" s="165"/>
      <c r="V77" s="165"/>
      <c r="W77" s="165"/>
      <c r="X77" s="165"/>
      <c r="Y77" s="165"/>
      <c r="Z77" s="165"/>
    </row>
    <row r="78" spans="1:26" ht="15.75" customHeight="1">
      <c r="A78" s="165"/>
      <c r="B78" s="165"/>
      <c r="C78" s="165"/>
      <c r="D78" s="165"/>
      <c r="E78" s="165"/>
      <c r="F78" s="165"/>
      <c r="G78" s="165"/>
      <c r="H78" s="165"/>
      <c r="I78" s="165"/>
      <c r="J78" s="165"/>
      <c r="K78" s="165"/>
      <c r="L78" s="165"/>
      <c r="M78" s="165"/>
      <c r="N78" s="165"/>
      <c r="O78" s="165"/>
      <c r="P78" s="165"/>
      <c r="Q78" s="165"/>
      <c r="R78" s="165"/>
      <c r="S78" s="165"/>
      <c r="T78" s="165"/>
      <c r="U78" s="165"/>
      <c r="V78" s="165"/>
      <c r="W78" s="165"/>
      <c r="X78" s="165"/>
      <c r="Y78" s="165"/>
      <c r="Z78" s="165"/>
    </row>
    <row r="79" spans="1:26" ht="15.75" customHeight="1">
      <c r="A79" s="165"/>
      <c r="B79" s="165"/>
      <c r="C79" s="165"/>
      <c r="D79" s="165"/>
      <c r="E79" s="165"/>
      <c r="F79" s="165"/>
      <c r="G79" s="165"/>
      <c r="H79" s="165"/>
      <c r="I79" s="165"/>
      <c r="J79" s="165"/>
      <c r="K79" s="165"/>
      <c r="L79" s="165"/>
      <c r="M79" s="165"/>
      <c r="N79" s="165"/>
      <c r="O79" s="165"/>
      <c r="P79" s="165"/>
      <c r="Q79" s="165"/>
      <c r="R79" s="165"/>
      <c r="S79" s="165"/>
      <c r="T79" s="165"/>
      <c r="U79" s="165"/>
      <c r="V79" s="165"/>
      <c r="W79" s="165"/>
      <c r="X79" s="165"/>
      <c r="Y79" s="165"/>
      <c r="Z79" s="165"/>
    </row>
    <row r="80" spans="1:26" ht="15.75" customHeight="1">
      <c r="A80" s="165"/>
      <c r="B80" s="165"/>
      <c r="C80" s="165"/>
      <c r="D80" s="165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5"/>
      <c r="Z80" s="165"/>
    </row>
    <row r="81" spans="1:26" ht="15.75" customHeight="1">
      <c r="A81" s="165"/>
      <c r="B81" s="165"/>
      <c r="C81" s="165"/>
      <c r="D81" s="165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</row>
    <row r="82" spans="1:26" ht="15.75" customHeight="1">
      <c r="A82" s="165"/>
      <c r="B82" s="165"/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  <c r="V82" s="165"/>
      <c r="W82" s="165"/>
      <c r="X82" s="165"/>
      <c r="Y82" s="165"/>
      <c r="Z82" s="165"/>
    </row>
    <row r="83" spans="1:26" ht="15.75" customHeight="1">
      <c r="A83" s="165"/>
      <c r="B83" s="165"/>
      <c r="C83" s="165"/>
      <c r="D83" s="165"/>
      <c r="E83" s="165"/>
      <c r="F83" s="165"/>
      <c r="G83" s="165"/>
      <c r="H83" s="165"/>
      <c r="I83" s="165"/>
      <c r="J83" s="165"/>
      <c r="K83" s="165"/>
      <c r="L83" s="165"/>
      <c r="M83" s="165"/>
      <c r="N83" s="165"/>
      <c r="O83" s="165"/>
      <c r="P83" s="165"/>
      <c r="Q83" s="165"/>
      <c r="R83" s="165"/>
      <c r="S83" s="165"/>
      <c r="T83" s="165"/>
      <c r="U83" s="165"/>
      <c r="V83" s="165"/>
      <c r="W83" s="165"/>
      <c r="X83" s="165"/>
      <c r="Y83" s="165"/>
      <c r="Z83" s="165"/>
    </row>
    <row r="84" spans="1:26" ht="15.75" customHeight="1">
      <c r="A84" s="165"/>
      <c r="B84" s="165"/>
      <c r="C84" s="165"/>
      <c r="D84" s="165"/>
      <c r="E84" s="165"/>
      <c r="F84" s="165"/>
      <c r="G84" s="165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  <c r="V84" s="165"/>
      <c r="W84" s="165"/>
      <c r="X84" s="165"/>
      <c r="Y84" s="165"/>
      <c r="Z84" s="165"/>
    </row>
    <row r="85" spans="1:26" ht="15.75" customHeight="1">
      <c r="A85" s="165"/>
      <c r="B85" s="165"/>
      <c r="C85" s="165"/>
      <c r="D85" s="165"/>
      <c r="E85" s="165"/>
      <c r="F85" s="165"/>
      <c r="G85" s="165"/>
      <c r="H85" s="165"/>
      <c r="I85" s="165"/>
      <c r="J85" s="165"/>
      <c r="K85" s="165"/>
      <c r="L85" s="165"/>
      <c r="M85" s="165"/>
      <c r="N85" s="165"/>
      <c r="O85" s="165"/>
      <c r="P85" s="165"/>
      <c r="Q85" s="165"/>
      <c r="R85" s="165"/>
      <c r="S85" s="165"/>
      <c r="T85" s="165"/>
      <c r="U85" s="165"/>
      <c r="V85" s="165"/>
      <c r="W85" s="165"/>
      <c r="X85" s="165"/>
      <c r="Y85" s="165"/>
      <c r="Z85" s="165"/>
    </row>
    <row r="86" spans="1:26" ht="15.75" customHeight="1">
      <c r="A86" s="165"/>
      <c r="B86" s="165"/>
      <c r="C86" s="165"/>
      <c r="D86" s="165"/>
      <c r="E86" s="165"/>
      <c r="F86" s="165"/>
      <c r="G86" s="165"/>
      <c r="H86" s="165"/>
      <c r="I86" s="165"/>
      <c r="J86" s="165"/>
      <c r="K86" s="165"/>
      <c r="L86" s="165"/>
      <c r="M86" s="165"/>
      <c r="N86" s="165"/>
      <c r="O86" s="165"/>
      <c r="P86" s="165"/>
      <c r="Q86" s="165"/>
      <c r="R86" s="165"/>
      <c r="S86" s="165"/>
      <c r="T86" s="165"/>
      <c r="U86" s="165"/>
      <c r="V86" s="165"/>
      <c r="W86" s="165"/>
      <c r="X86" s="165"/>
      <c r="Y86" s="165"/>
      <c r="Z86" s="165"/>
    </row>
    <row r="87" spans="1:26" ht="15.75" customHeight="1">
      <c r="A87" s="165"/>
      <c r="B87" s="165"/>
      <c r="C87" s="165"/>
      <c r="D87" s="165"/>
      <c r="E87" s="165"/>
      <c r="F87" s="165"/>
      <c r="G87" s="165"/>
      <c r="H87" s="165"/>
      <c r="I87" s="165"/>
      <c r="J87" s="165"/>
      <c r="K87" s="165"/>
      <c r="L87" s="165"/>
      <c r="M87" s="165"/>
      <c r="N87" s="165"/>
      <c r="O87" s="165"/>
      <c r="P87" s="165"/>
      <c r="Q87" s="165"/>
      <c r="R87" s="165"/>
      <c r="S87" s="165"/>
      <c r="T87" s="165"/>
      <c r="U87" s="165"/>
      <c r="V87" s="165"/>
      <c r="W87" s="165"/>
      <c r="X87" s="165"/>
      <c r="Y87" s="165"/>
      <c r="Z87" s="165"/>
    </row>
    <row r="88" spans="1:26" ht="15.75" customHeight="1">
      <c r="A88" s="165"/>
      <c r="B88" s="165"/>
      <c r="C88" s="165"/>
      <c r="D88" s="165"/>
      <c r="E88" s="165"/>
      <c r="F88" s="165"/>
      <c r="G88" s="165"/>
      <c r="H88" s="165"/>
      <c r="I88" s="165"/>
      <c r="J88" s="165"/>
      <c r="K88" s="165"/>
      <c r="L88" s="165"/>
      <c r="M88" s="165"/>
      <c r="N88" s="165"/>
      <c r="O88" s="165"/>
      <c r="P88" s="165"/>
      <c r="Q88" s="165"/>
      <c r="R88" s="165"/>
      <c r="S88" s="165"/>
      <c r="T88" s="165"/>
      <c r="U88" s="165"/>
      <c r="V88" s="165"/>
      <c r="W88" s="165"/>
      <c r="X88" s="165"/>
      <c r="Y88" s="165"/>
      <c r="Z88" s="165"/>
    </row>
    <row r="89" spans="1:26" ht="15.75" customHeight="1">
      <c r="A89" s="165"/>
      <c r="B89" s="165"/>
      <c r="C89" s="165"/>
      <c r="D89" s="165"/>
      <c r="E89" s="165"/>
      <c r="F89" s="165"/>
      <c r="G89" s="165"/>
      <c r="H89" s="165"/>
      <c r="I89" s="165"/>
      <c r="J89" s="165"/>
      <c r="K89" s="165"/>
      <c r="L89" s="165"/>
      <c r="M89" s="165"/>
      <c r="N89" s="165"/>
      <c r="O89" s="165"/>
      <c r="P89" s="165"/>
      <c r="Q89" s="165"/>
      <c r="R89" s="165"/>
      <c r="S89" s="165"/>
      <c r="T89" s="165"/>
      <c r="U89" s="165"/>
      <c r="V89" s="165"/>
      <c r="W89" s="165"/>
      <c r="X89" s="165"/>
      <c r="Y89" s="165"/>
      <c r="Z89" s="165"/>
    </row>
    <row r="90" spans="1:26" ht="15.75" customHeight="1">
      <c r="A90" s="165"/>
      <c r="B90" s="165"/>
      <c r="C90" s="165"/>
      <c r="D90" s="165"/>
      <c r="E90" s="165"/>
      <c r="F90" s="165"/>
      <c r="G90" s="165"/>
      <c r="H90" s="165"/>
      <c r="I90" s="165"/>
      <c r="J90" s="165"/>
      <c r="K90" s="165"/>
      <c r="L90" s="165"/>
      <c r="M90" s="165"/>
      <c r="N90" s="165"/>
      <c r="O90" s="165"/>
      <c r="P90" s="165"/>
      <c r="Q90" s="165"/>
      <c r="R90" s="165"/>
      <c r="S90" s="165"/>
      <c r="T90" s="165"/>
      <c r="U90" s="165"/>
      <c r="V90" s="165"/>
      <c r="W90" s="165"/>
      <c r="X90" s="165"/>
      <c r="Y90" s="165"/>
      <c r="Z90" s="165"/>
    </row>
    <row r="91" spans="1:26" ht="15.75" customHeight="1">
      <c r="A91" s="165"/>
      <c r="B91" s="165"/>
      <c r="C91" s="165"/>
      <c r="D91" s="165"/>
      <c r="E91" s="165"/>
      <c r="F91" s="165"/>
      <c r="G91" s="165"/>
      <c r="H91" s="165"/>
      <c r="I91" s="165"/>
      <c r="J91" s="165"/>
      <c r="K91" s="165"/>
      <c r="L91" s="165"/>
      <c r="M91" s="165"/>
      <c r="N91" s="165"/>
      <c r="O91" s="165"/>
      <c r="P91" s="165"/>
      <c r="Q91" s="165"/>
      <c r="R91" s="165"/>
      <c r="S91" s="165"/>
      <c r="T91" s="165"/>
      <c r="U91" s="165"/>
      <c r="V91" s="165"/>
      <c r="W91" s="165"/>
      <c r="X91" s="165"/>
      <c r="Y91" s="165"/>
      <c r="Z91" s="165"/>
    </row>
    <row r="92" spans="1:26" ht="15.75" customHeight="1">
      <c r="A92" s="165"/>
      <c r="B92" s="165"/>
      <c r="C92" s="165"/>
      <c r="D92" s="165"/>
      <c r="E92" s="165"/>
      <c r="F92" s="165"/>
      <c r="G92" s="165"/>
      <c r="H92" s="165"/>
      <c r="I92" s="165"/>
      <c r="J92" s="165"/>
      <c r="K92" s="165"/>
      <c r="L92" s="165"/>
      <c r="M92" s="165"/>
      <c r="N92" s="165"/>
      <c r="O92" s="165"/>
      <c r="P92" s="165"/>
      <c r="Q92" s="165"/>
      <c r="R92" s="165"/>
      <c r="S92" s="165"/>
      <c r="T92" s="165"/>
      <c r="U92" s="165"/>
      <c r="V92" s="165"/>
      <c r="W92" s="165"/>
      <c r="X92" s="165"/>
      <c r="Y92" s="165"/>
      <c r="Z92" s="165"/>
    </row>
    <row r="93" spans="1:26" ht="15.75" customHeight="1">
      <c r="A93" s="165"/>
      <c r="B93" s="165"/>
      <c r="C93" s="165"/>
      <c r="D93" s="165"/>
      <c r="E93" s="165"/>
      <c r="F93" s="165"/>
      <c r="G93" s="165"/>
      <c r="H93" s="165"/>
      <c r="I93" s="165"/>
      <c r="J93" s="165"/>
      <c r="K93" s="165"/>
      <c r="L93" s="165"/>
      <c r="M93" s="165"/>
      <c r="N93" s="165"/>
      <c r="O93" s="165"/>
      <c r="P93" s="165"/>
      <c r="Q93" s="165"/>
      <c r="R93" s="165"/>
      <c r="S93" s="165"/>
      <c r="T93" s="165"/>
      <c r="U93" s="165"/>
      <c r="V93" s="165"/>
      <c r="W93" s="165"/>
      <c r="X93" s="165"/>
      <c r="Y93" s="165"/>
      <c r="Z93" s="165"/>
    </row>
    <row r="94" spans="1:26" ht="15.75" customHeight="1">
      <c r="A94" s="165"/>
      <c r="B94" s="165"/>
      <c r="C94" s="165"/>
      <c r="D94" s="165"/>
      <c r="E94" s="165"/>
      <c r="F94" s="165"/>
      <c r="G94" s="165"/>
      <c r="H94" s="165"/>
      <c r="I94" s="165"/>
      <c r="J94" s="165"/>
      <c r="K94" s="165"/>
      <c r="L94" s="165"/>
      <c r="M94" s="165"/>
      <c r="N94" s="165"/>
      <c r="O94" s="165"/>
      <c r="P94" s="165"/>
      <c r="Q94" s="165"/>
      <c r="R94" s="165"/>
      <c r="S94" s="165"/>
      <c r="T94" s="165"/>
      <c r="U94" s="165"/>
      <c r="V94" s="165"/>
      <c r="W94" s="165"/>
      <c r="X94" s="165"/>
      <c r="Y94" s="165"/>
      <c r="Z94" s="165"/>
    </row>
    <row r="95" spans="1:26" ht="15.75" customHeight="1">
      <c r="A95" s="165"/>
      <c r="B95" s="165"/>
      <c r="C95" s="165"/>
      <c r="D95" s="165"/>
      <c r="E95" s="165"/>
      <c r="F95" s="165"/>
      <c r="G95" s="165"/>
      <c r="H95" s="165"/>
      <c r="I95" s="165"/>
      <c r="J95" s="165"/>
      <c r="K95" s="165"/>
      <c r="L95" s="165"/>
      <c r="M95" s="165"/>
      <c r="N95" s="165"/>
      <c r="O95" s="165"/>
      <c r="P95" s="165"/>
      <c r="Q95" s="165"/>
      <c r="R95" s="165"/>
      <c r="S95" s="165"/>
      <c r="T95" s="165"/>
      <c r="U95" s="165"/>
      <c r="V95" s="165"/>
      <c r="W95" s="165"/>
      <c r="X95" s="165"/>
      <c r="Y95" s="165"/>
      <c r="Z95" s="165"/>
    </row>
    <row r="96" spans="1:26" ht="15.75" customHeight="1">
      <c r="A96" s="165"/>
      <c r="B96" s="165"/>
      <c r="C96" s="165"/>
      <c r="D96" s="165"/>
      <c r="E96" s="165"/>
      <c r="F96" s="165"/>
      <c r="G96" s="165"/>
      <c r="H96" s="165"/>
      <c r="I96" s="165"/>
      <c r="J96" s="165"/>
      <c r="K96" s="165"/>
      <c r="L96" s="165"/>
      <c r="M96" s="165"/>
      <c r="N96" s="165"/>
      <c r="O96" s="165"/>
      <c r="P96" s="165"/>
      <c r="Q96" s="165"/>
      <c r="R96" s="165"/>
      <c r="S96" s="165"/>
      <c r="T96" s="165"/>
      <c r="U96" s="165"/>
      <c r="V96" s="165"/>
      <c r="W96" s="165"/>
      <c r="X96" s="165"/>
      <c r="Y96" s="165"/>
      <c r="Z96" s="165"/>
    </row>
    <row r="97" spans="1:26" ht="15.75" customHeight="1">
      <c r="A97" s="165"/>
      <c r="B97" s="165"/>
      <c r="C97" s="165"/>
      <c r="D97" s="165"/>
      <c r="E97" s="165"/>
      <c r="F97" s="165"/>
      <c r="G97" s="165"/>
      <c r="H97" s="165"/>
      <c r="I97" s="165"/>
      <c r="J97" s="165"/>
      <c r="K97" s="165"/>
      <c r="L97" s="165"/>
      <c r="M97" s="165"/>
      <c r="N97" s="165"/>
      <c r="O97" s="165"/>
      <c r="P97" s="165"/>
      <c r="Q97" s="165"/>
      <c r="R97" s="165"/>
      <c r="S97" s="165"/>
      <c r="T97" s="165"/>
      <c r="U97" s="165"/>
      <c r="V97" s="165"/>
      <c r="W97" s="165"/>
      <c r="X97" s="165"/>
      <c r="Y97" s="165"/>
      <c r="Z97" s="165"/>
    </row>
    <row r="98" spans="1:26" ht="15.75" customHeight="1">
      <c r="A98" s="165"/>
      <c r="B98" s="165"/>
      <c r="C98" s="165"/>
      <c r="D98" s="165"/>
      <c r="E98" s="165"/>
      <c r="F98" s="165"/>
      <c r="G98" s="165"/>
      <c r="H98" s="165"/>
      <c r="I98" s="165"/>
      <c r="J98" s="165"/>
      <c r="K98" s="165"/>
      <c r="L98" s="165"/>
      <c r="M98" s="165"/>
      <c r="N98" s="165"/>
      <c r="O98" s="165"/>
      <c r="P98" s="165"/>
      <c r="Q98" s="165"/>
      <c r="R98" s="165"/>
      <c r="S98" s="165"/>
      <c r="T98" s="165"/>
      <c r="U98" s="165"/>
      <c r="V98" s="165"/>
      <c r="W98" s="165"/>
      <c r="X98" s="165"/>
      <c r="Y98" s="165"/>
      <c r="Z98" s="165"/>
    </row>
    <row r="99" spans="1:26" ht="15.75" customHeight="1">
      <c r="A99" s="165"/>
      <c r="B99" s="165"/>
      <c r="C99" s="165"/>
      <c r="D99" s="165"/>
      <c r="E99" s="165"/>
      <c r="F99" s="165"/>
      <c r="G99" s="165"/>
      <c r="H99" s="165"/>
      <c r="I99" s="165"/>
      <c r="J99" s="165"/>
      <c r="K99" s="165"/>
      <c r="L99" s="165"/>
      <c r="M99" s="165"/>
      <c r="N99" s="165"/>
      <c r="O99" s="165"/>
      <c r="P99" s="165"/>
      <c r="Q99" s="165"/>
      <c r="R99" s="165"/>
      <c r="S99" s="165"/>
      <c r="T99" s="165"/>
      <c r="U99" s="165"/>
      <c r="V99" s="165"/>
      <c r="W99" s="165"/>
      <c r="X99" s="165"/>
      <c r="Y99" s="165"/>
      <c r="Z99" s="165"/>
    </row>
    <row r="100" spans="1:26" ht="15.75" customHeight="1">
      <c r="A100" s="165"/>
      <c r="B100" s="165"/>
      <c r="C100" s="165"/>
      <c r="D100" s="165"/>
      <c r="E100" s="165"/>
      <c r="F100" s="165"/>
      <c r="G100" s="165"/>
      <c r="H100" s="165"/>
      <c r="I100" s="165"/>
      <c r="J100" s="165"/>
      <c r="K100" s="165"/>
      <c r="L100" s="165"/>
      <c r="M100" s="165"/>
      <c r="N100" s="165"/>
      <c r="O100" s="165"/>
      <c r="P100" s="165"/>
      <c r="Q100" s="165"/>
      <c r="R100" s="165"/>
      <c r="S100" s="165"/>
      <c r="T100" s="165"/>
      <c r="U100" s="165"/>
      <c r="V100" s="165"/>
      <c r="W100" s="165"/>
      <c r="X100" s="165"/>
      <c r="Y100" s="165"/>
      <c r="Z100" s="165"/>
    </row>
    <row r="101" spans="1:26" ht="15.75" customHeight="1">
      <c r="A101" s="165"/>
      <c r="B101" s="165"/>
      <c r="C101" s="165"/>
      <c r="D101" s="165"/>
      <c r="E101" s="165"/>
      <c r="F101" s="165"/>
      <c r="G101" s="165"/>
      <c r="H101" s="165"/>
      <c r="I101" s="165"/>
      <c r="J101" s="165"/>
      <c r="K101" s="165"/>
      <c r="L101" s="165"/>
      <c r="M101" s="165"/>
      <c r="N101" s="165"/>
      <c r="O101" s="165"/>
      <c r="P101" s="165"/>
      <c r="Q101" s="165"/>
      <c r="R101" s="165"/>
      <c r="S101" s="165"/>
      <c r="T101" s="165"/>
      <c r="U101" s="165"/>
      <c r="V101" s="165"/>
      <c r="W101" s="165"/>
      <c r="X101" s="165"/>
      <c r="Y101" s="165"/>
      <c r="Z101" s="165"/>
    </row>
    <row r="102" spans="1:26" ht="15.75" customHeight="1">
      <c r="A102" s="165"/>
      <c r="B102" s="165"/>
      <c r="C102" s="165"/>
      <c r="D102" s="165"/>
      <c r="E102" s="165"/>
      <c r="F102" s="165"/>
      <c r="G102" s="165"/>
      <c r="H102" s="165"/>
      <c r="I102" s="165"/>
      <c r="J102" s="165"/>
      <c r="K102" s="165"/>
      <c r="L102" s="165"/>
      <c r="M102" s="165"/>
      <c r="N102" s="165"/>
      <c r="O102" s="165"/>
      <c r="P102" s="165"/>
      <c r="Q102" s="165"/>
      <c r="R102" s="165"/>
      <c r="S102" s="165"/>
      <c r="T102" s="165"/>
      <c r="U102" s="165"/>
      <c r="V102" s="165"/>
      <c r="W102" s="165"/>
      <c r="X102" s="165"/>
      <c r="Y102" s="165"/>
      <c r="Z102" s="165"/>
    </row>
    <row r="103" spans="1:26" ht="15.75" customHeight="1">
      <c r="A103" s="165"/>
      <c r="B103" s="165"/>
      <c r="C103" s="165"/>
      <c r="D103" s="165"/>
      <c r="E103" s="165"/>
      <c r="F103" s="165"/>
      <c r="G103" s="165"/>
      <c r="H103" s="165"/>
      <c r="I103" s="165"/>
      <c r="J103" s="165"/>
      <c r="K103" s="165"/>
      <c r="L103" s="165"/>
      <c r="M103" s="165"/>
      <c r="N103" s="165"/>
      <c r="O103" s="165"/>
      <c r="P103" s="165"/>
      <c r="Q103" s="165"/>
      <c r="R103" s="165"/>
      <c r="S103" s="165"/>
      <c r="T103" s="165"/>
      <c r="U103" s="165"/>
      <c r="V103" s="165"/>
      <c r="W103" s="165"/>
      <c r="X103" s="165"/>
      <c r="Y103" s="165"/>
      <c r="Z103" s="165"/>
    </row>
    <row r="104" spans="1:26" ht="15.75" customHeight="1">
      <c r="A104" s="165"/>
      <c r="B104" s="165"/>
      <c r="C104" s="165"/>
      <c r="D104" s="165"/>
      <c r="E104" s="165"/>
      <c r="F104" s="165"/>
      <c r="G104" s="165"/>
      <c r="H104" s="165"/>
      <c r="I104" s="165"/>
      <c r="J104" s="165"/>
      <c r="K104" s="165"/>
      <c r="L104" s="165"/>
      <c r="M104" s="165"/>
      <c r="N104" s="165"/>
      <c r="O104" s="165"/>
      <c r="P104" s="165"/>
      <c r="Q104" s="165"/>
      <c r="R104" s="165"/>
      <c r="S104" s="165"/>
      <c r="T104" s="165"/>
      <c r="U104" s="165"/>
      <c r="V104" s="165"/>
      <c r="W104" s="165"/>
      <c r="X104" s="165"/>
      <c r="Y104" s="165"/>
      <c r="Z104" s="165"/>
    </row>
    <row r="105" spans="1:26" ht="15.75" customHeight="1">
      <c r="A105" s="165"/>
      <c r="B105" s="165"/>
      <c r="C105" s="165"/>
      <c r="D105" s="165"/>
      <c r="E105" s="165"/>
      <c r="F105" s="165"/>
      <c r="G105" s="165"/>
      <c r="H105" s="165"/>
      <c r="I105" s="165"/>
      <c r="J105" s="165"/>
      <c r="K105" s="165"/>
      <c r="L105" s="165"/>
      <c r="M105" s="165"/>
      <c r="N105" s="165"/>
      <c r="O105" s="165"/>
      <c r="P105" s="165"/>
      <c r="Q105" s="165"/>
      <c r="R105" s="165"/>
      <c r="S105" s="165"/>
      <c r="T105" s="165"/>
      <c r="U105" s="165"/>
      <c r="V105" s="165"/>
      <c r="W105" s="165"/>
      <c r="X105" s="165"/>
      <c r="Y105" s="165"/>
      <c r="Z105" s="165"/>
    </row>
    <row r="106" spans="1:26" ht="15.75" customHeight="1">
      <c r="A106" s="165"/>
      <c r="B106" s="165"/>
      <c r="C106" s="165"/>
      <c r="D106" s="165"/>
      <c r="E106" s="165"/>
      <c r="F106" s="165"/>
      <c r="G106" s="165"/>
      <c r="H106" s="165"/>
      <c r="I106" s="165"/>
      <c r="J106" s="165"/>
      <c r="K106" s="165"/>
      <c r="L106" s="165"/>
      <c r="M106" s="165"/>
      <c r="N106" s="165"/>
      <c r="O106" s="165"/>
      <c r="P106" s="165"/>
      <c r="Q106" s="165"/>
      <c r="R106" s="165"/>
      <c r="S106" s="165"/>
      <c r="T106" s="165"/>
      <c r="U106" s="165"/>
      <c r="V106" s="165"/>
      <c r="W106" s="165"/>
      <c r="X106" s="165"/>
      <c r="Y106" s="165"/>
      <c r="Z106" s="165"/>
    </row>
    <row r="107" spans="1:26" ht="15.75" customHeight="1">
      <c r="A107" s="165"/>
      <c r="B107" s="165"/>
      <c r="C107" s="165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  <c r="X107" s="165"/>
      <c r="Y107" s="165"/>
      <c r="Z107" s="165"/>
    </row>
    <row r="108" spans="1:26" ht="15.75" customHeight="1">
      <c r="A108" s="165"/>
      <c r="B108" s="165"/>
      <c r="C108" s="165"/>
      <c r="D108" s="165"/>
      <c r="E108" s="165"/>
      <c r="F108" s="165"/>
      <c r="G108" s="165"/>
      <c r="H108" s="165"/>
      <c r="I108" s="165"/>
      <c r="J108" s="165"/>
      <c r="K108" s="165"/>
      <c r="L108" s="165"/>
      <c r="M108" s="165"/>
      <c r="N108" s="165"/>
      <c r="O108" s="165"/>
      <c r="P108" s="165"/>
      <c r="Q108" s="165"/>
      <c r="R108" s="165"/>
      <c r="S108" s="165"/>
      <c r="T108" s="165"/>
      <c r="U108" s="165"/>
      <c r="V108" s="165"/>
      <c r="W108" s="165"/>
      <c r="X108" s="165"/>
      <c r="Y108" s="165"/>
      <c r="Z108" s="165"/>
    </row>
    <row r="109" spans="1:26" ht="15.75" customHeight="1">
      <c r="A109" s="165"/>
      <c r="B109" s="165"/>
      <c r="C109" s="165"/>
      <c r="D109" s="165"/>
      <c r="E109" s="165"/>
      <c r="F109" s="165"/>
      <c r="G109" s="165"/>
      <c r="H109" s="165"/>
      <c r="I109" s="165"/>
      <c r="J109" s="165"/>
      <c r="K109" s="165"/>
      <c r="L109" s="165"/>
      <c r="M109" s="165"/>
      <c r="N109" s="165"/>
      <c r="O109" s="165"/>
      <c r="P109" s="165"/>
      <c r="Q109" s="165"/>
      <c r="R109" s="165"/>
      <c r="S109" s="165"/>
      <c r="T109" s="165"/>
      <c r="U109" s="165"/>
      <c r="V109" s="165"/>
      <c r="W109" s="165"/>
      <c r="X109" s="165"/>
      <c r="Y109" s="165"/>
      <c r="Z109" s="165"/>
    </row>
    <row r="110" spans="1:26" ht="15.75" customHeight="1">
      <c r="A110" s="165"/>
      <c r="B110" s="165"/>
      <c r="C110" s="165"/>
      <c r="D110" s="165"/>
      <c r="E110" s="165"/>
      <c r="F110" s="165"/>
      <c r="G110" s="165"/>
      <c r="H110" s="165"/>
      <c r="I110" s="165"/>
      <c r="J110" s="165"/>
      <c r="K110" s="165"/>
      <c r="L110" s="165"/>
      <c r="M110" s="165"/>
      <c r="N110" s="165"/>
      <c r="O110" s="165"/>
      <c r="P110" s="165"/>
      <c r="Q110" s="165"/>
      <c r="R110" s="165"/>
      <c r="S110" s="165"/>
      <c r="T110" s="165"/>
      <c r="U110" s="165"/>
      <c r="V110" s="165"/>
      <c r="W110" s="165"/>
      <c r="X110" s="165"/>
      <c r="Y110" s="165"/>
      <c r="Z110" s="165"/>
    </row>
    <row r="111" spans="1:26" ht="15.75" customHeight="1">
      <c r="A111" s="165"/>
      <c r="B111" s="165"/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5"/>
      <c r="Z111" s="165"/>
    </row>
    <row r="112" spans="1:26" ht="15.75" customHeight="1">
      <c r="A112" s="165"/>
      <c r="B112" s="165"/>
      <c r="C112" s="165"/>
      <c r="D112" s="165"/>
      <c r="E112" s="165"/>
      <c r="F112" s="165"/>
      <c r="G112" s="165"/>
      <c r="H112" s="165"/>
      <c r="I112" s="165"/>
      <c r="J112" s="165"/>
      <c r="K112" s="165"/>
      <c r="L112" s="165"/>
      <c r="M112" s="165"/>
      <c r="N112" s="165"/>
      <c r="O112" s="165"/>
      <c r="P112" s="165"/>
      <c r="Q112" s="165"/>
      <c r="R112" s="165"/>
      <c r="S112" s="165"/>
      <c r="T112" s="165"/>
      <c r="U112" s="165"/>
      <c r="V112" s="165"/>
      <c r="W112" s="165"/>
      <c r="X112" s="165"/>
      <c r="Y112" s="165"/>
      <c r="Z112" s="165"/>
    </row>
    <row r="113" spans="1:26" ht="15.75" customHeight="1">
      <c r="A113" s="165"/>
      <c r="B113" s="165"/>
      <c r="C113" s="165"/>
      <c r="D113" s="165"/>
      <c r="E113" s="165"/>
      <c r="F113" s="165"/>
      <c r="G113" s="165"/>
      <c r="H113" s="165"/>
      <c r="I113" s="165"/>
      <c r="J113" s="165"/>
      <c r="K113" s="165"/>
      <c r="L113" s="165"/>
      <c r="M113" s="165"/>
      <c r="N113" s="165"/>
      <c r="O113" s="165"/>
      <c r="P113" s="165"/>
      <c r="Q113" s="165"/>
      <c r="R113" s="165"/>
      <c r="S113" s="165"/>
      <c r="T113" s="165"/>
      <c r="U113" s="165"/>
      <c r="V113" s="165"/>
      <c r="W113" s="165"/>
      <c r="X113" s="165"/>
      <c r="Y113" s="165"/>
      <c r="Z113" s="165"/>
    </row>
    <row r="114" spans="1:26" ht="15.75" customHeight="1">
      <c r="A114" s="165"/>
      <c r="B114" s="165"/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5"/>
      <c r="Z114" s="165"/>
    </row>
    <row r="115" spans="1:26" ht="15.75" customHeight="1">
      <c r="A115" s="165"/>
      <c r="B115" s="165"/>
      <c r="C115" s="165"/>
      <c r="D115" s="165"/>
      <c r="E115" s="165"/>
      <c r="F115" s="165"/>
      <c r="G115" s="165"/>
      <c r="H115" s="165"/>
      <c r="I115" s="165"/>
      <c r="J115" s="165"/>
      <c r="K115" s="165"/>
      <c r="L115" s="165"/>
      <c r="M115" s="165"/>
      <c r="N115" s="165"/>
      <c r="O115" s="165"/>
      <c r="P115" s="165"/>
      <c r="Q115" s="165"/>
      <c r="R115" s="165"/>
      <c r="S115" s="165"/>
      <c r="T115" s="165"/>
      <c r="U115" s="165"/>
      <c r="V115" s="165"/>
      <c r="W115" s="165"/>
      <c r="X115" s="165"/>
      <c r="Y115" s="165"/>
      <c r="Z115" s="165"/>
    </row>
    <row r="116" spans="1:26" ht="15.75" customHeight="1">
      <c r="A116" s="165"/>
      <c r="B116" s="165"/>
      <c r="C116" s="165"/>
      <c r="D116" s="165"/>
      <c r="E116" s="165"/>
      <c r="F116" s="165"/>
      <c r="G116" s="165"/>
      <c r="H116" s="165"/>
      <c r="I116" s="165"/>
      <c r="J116" s="165"/>
      <c r="K116" s="165"/>
      <c r="L116" s="165"/>
      <c r="M116" s="165"/>
      <c r="N116" s="165"/>
      <c r="O116" s="165"/>
      <c r="P116" s="165"/>
      <c r="Q116" s="165"/>
      <c r="R116" s="165"/>
      <c r="S116" s="165"/>
      <c r="T116" s="165"/>
      <c r="U116" s="165"/>
      <c r="V116" s="165"/>
      <c r="W116" s="165"/>
      <c r="X116" s="165"/>
      <c r="Y116" s="165"/>
      <c r="Z116" s="165"/>
    </row>
    <row r="117" spans="1:26" ht="15.75" customHeight="1">
      <c r="A117" s="165"/>
      <c r="B117" s="165"/>
      <c r="C117" s="165"/>
      <c r="D117" s="165"/>
      <c r="E117" s="165"/>
      <c r="F117" s="165"/>
      <c r="G117" s="165"/>
      <c r="H117" s="165"/>
      <c r="I117" s="165"/>
      <c r="J117" s="165"/>
      <c r="K117" s="165"/>
      <c r="L117" s="165"/>
      <c r="M117" s="165"/>
      <c r="N117" s="165"/>
      <c r="O117" s="165"/>
      <c r="P117" s="165"/>
      <c r="Q117" s="165"/>
      <c r="R117" s="165"/>
      <c r="S117" s="165"/>
      <c r="T117" s="165"/>
      <c r="U117" s="165"/>
      <c r="V117" s="165"/>
      <c r="W117" s="165"/>
      <c r="X117" s="165"/>
      <c r="Y117" s="165"/>
      <c r="Z117" s="165"/>
    </row>
    <row r="118" spans="1:26" ht="15.75" customHeight="1">
      <c r="A118" s="165"/>
      <c r="B118" s="165"/>
      <c r="C118" s="165"/>
      <c r="D118" s="165"/>
      <c r="E118" s="165"/>
      <c r="F118" s="165"/>
      <c r="G118" s="165"/>
      <c r="H118" s="165"/>
      <c r="I118" s="165"/>
      <c r="J118" s="165"/>
      <c r="K118" s="165"/>
      <c r="L118" s="165"/>
      <c r="M118" s="165"/>
      <c r="N118" s="165"/>
      <c r="O118" s="165"/>
      <c r="P118" s="165"/>
      <c r="Q118" s="165"/>
      <c r="R118" s="165"/>
      <c r="S118" s="165"/>
      <c r="T118" s="165"/>
      <c r="U118" s="165"/>
      <c r="V118" s="165"/>
      <c r="W118" s="165"/>
      <c r="X118" s="165"/>
      <c r="Y118" s="165"/>
      <c r="Z118" s="165"/>
    </row>
    <row r="119" spans="1:26" ht="15.75" customHeight="1">
      <c r="A119" s="165"/>
      <c r="B119" s="165"/>
      <c r="C119" s="165"/>
      <c r="D119" s="165"/>
      <c r="E119" s="165"/>
      <c r="F119" s="165"/>
      <c r="G119" s="165"/>
      <c r="H119" s="165"/>
      <c r="I119" s="165"/>
      <c r="J119" s="165"/>
      <c r="K119" s="165"/>
      <c r="L119" s="165"/>
      <c r="M119" s="165"/>
      <c r="N119" s="165"/>
      <c r="O119" s="165"/>
      <c r="P119" s="165"/>
      <c r="Q119" s="165"/>
      <c r="R119" s="165"/>
      <c r="S119" s="165"/>
      <c r="T119" s="165"/>
      <c r="U119" s="165"/>
      <c r="V119" s="165"/>
      <c r="W119" s="165"/>
      <c r="X119" s="165"/>
      <c r="Y119" s="165"/>
      <c r="Z119" s="165"/>
    </row>
    <row r="120" spans="1:26" ht="15.75" customHeight="1">
      <c r="A120" s="165"/>
      <c r="B120" s="165"/>
      <c r="C120" s="165"/>
      <c r="D120" s="165"/>
      <c r="E120" s="165"/>
      <c r="F120" s="165"/>
      <c r="G120" s="165"/>
      <c r="H120" s="165"/>
      <c r="I120" s="165"/>
      <c r="J120" s="165"/>
      <c r="K120" s="165"/>
      <c r="L120" s="165"/>
      <c r="M120" s="165"/>
      <c r="N120" s="165"/>
      <c r="O120" s="165"/>
      <c r="P120" s="165"/>
      <c r="Q120" s="165"/>
      <c r="R120" s="165"/>
      <c r="S120" s="165"/>
      <c r="T120" s="165"/>
      <c r="U120" s="165"/>
      <c r="V120" s="165"/>
      <c r="W120" s="165"/>
      <c r="X120" s="165"/>
      <c r="Y120" s="165"/>
      <c r="Z120" s="165"/>
    </row>
    <row r="121" spans="1:26" ht="15.75" customHeight="1">
      <c r="A121" s="165"/>
      <c r="B121" s="165"/>
      <c r="C121" s="165"/>
      <c r="D121" s="165"/>
      <c r="E121" s="165"/>
      <c r="F121" s="165"/>
      <c r="G121" s="165"/>
      <c r="H121" s="165"/>
      <c r="I121" s="165"/>
      <c r="J121" s="165"/>
      <c r="K121" s="165"/>
      <c r="L121" s="165"/>
      <c r="M121" s="165"/>
      <c r="N121" s="165"/>
      <c r="O121" s="165"/>
      <c r="P121" s="165"/>
      <c r="Q121" s="165"/>
      <c r="R121" s="165"/>
      <c r="S121" s="165"/>
      <c r="T121" s="165"/>
      <c r="U121" s="165"/>
      <c r="V121" s="165"/>
      <c r="W121" s="165"/>
      <c r="X121" s="165"/>
      <c r="Y121" s="165"/>
      <c r="Z121" s="165"/>
    </row>
    <row r="122" spans="1:26" ht="15.75" customHeight="1">
      <c r="A122" s="165"/>
      <c r="B122" s="165"/>
      <c r="C122" s="165"/>
      <c r="D122" s="165"/>
      <c r="E122" s="165"/>
      <c r="F122" s="165"/>
      <c r="G122" s="165"/>
      <c r="H122" s="165"/>
      <c r="I122" s="165"/>
      <c r="J122" s="165"/>
      <c r="K122" s="165"/>
      <c r="L122" s="165"/>
      <c r="M122" s="165"/>
      <c r="N122" s="165"/>
      <c r="O122" s="165"/>
      <c r="P122" s="165"/>
      <c r="Q122" s="165"/>
      <c r="R122" s="165"/>
      <c r="S122" s="165"/>
      <c r="T122" s="165"/>
      <c r="U122" s="165"/>
      <c r="V122" s="165"/>
      <c r="W122" s="165"/>
      <c r="X122" s="165"/>
      <c r="Y122" s="165"/>
      <c r="Z122" s="165"/>
    </row>
    <row r="123" spans="1:26" ht="15.75" customHeight="1">
      <c r="A123" s="165"/>
      <c r="B123" s="165"/>
      <c r="C123" s="165"/>
      <c r="D123" s="165"/>
      <c r="E123" s="165"/>
      <c r="F123" s="165"/>
      <c r="G123" s="165"/>
      <c r="H123" s="165"/>
      <c r="I123" s="165"/>
      <c r="J123" s="165"/>
      <c r="K123" s="165"/>
      <c r="L123" s="165"/>
      <c r="M123" s="165"/>
      <c r="N123" s="165"/>
      <c r="O123" s="165"/>
      <c r="P123" s="165"/>
      <c r="Q123" s="165"/>
      <c r="R123" s="165"/>
      <c r="S123" s="165"/>
      <c r="T123" s="165"/>
      <c r="U123" s="165"/>
      <c r="V123" s="165"/>
      <c r="W123" s="165"/>
      <c r="X123" s="165"/>
      <c r="Y123" s="165"/>
      <c r="Z123" s="165"/>
    </row>
    <row r="124" spans="1:26" ht="15.75" customHeight="1">
      <c r="A124" s="165"/>
      <c r="B124" s="165"/>
      <c r="C124" s="165"/>
      <c r="D124" s="165"/>
      <c r="E124" s="165"/>
      <c r="F124" s="165"/>
      <c r="G124" s="165"/>
      <c r="H124" s="165"/>
      <c r="I124" s="165"/>
      <c r="J124" s="165"/>
      <c r="K124" s="165"/>
      <c r="L124" s="165"/>
      <c r="M124" s="165"/>
      <c r="N124" s="165"/>
      <c r="O124" s="165"/>
      <c r="P124" s="165"/>
      <c r="Q124" s="165"/>
      <c r="R124" s="165"/>
      <c r="S124" s="165"/>
      <c r="T124" s="165"/>
      <c r="U124" s="165"/>
      <c r="V124" s="165"/>
      <c r="W124" s="165"/>
      <c r="X124" s="165"/>
      <c r="Y124" s="165"/>
      <c r="Z124" s="165"/>
    </row>
    <row r="125" spans="1:26" ht="15.75" customHeight="1">
      <c r="A125" s="165"/>
      <c r="B125" s="165"/>
      <c r="C125" s="165"/>
      <c r="D125" s="165"/>
      <c r="E125" s="165"/>
      <c r="F125" s="165"/>
      <c r="G125" s="165"/>
      <c r="H125" s="165"/>
      <c r="I125" s="165"/>
      <c r="J125" s="165"/>
      <c r="K125" s="165"/>
      <c r="L125" s="165"/>
      <c r="M125" s="165"/>
      <c r="N125" s="165"/>
      <c r="O125" s="165"/>
      <c r="P125" s="165"/>
      <c r="Q125" s="165"/>
      <c r="R125" s="165"/>
      <c r="S125" s="165"/>
      <c r="T125" s="165"/>
      <c r="U125" s="165"/>
      <c r="V125" s="165"/>
      <c r="W125" s="165"/>
      <c r="X125" s="165"/>
      <c r="Y125" s="165"/>
      <c r="Z125" s="165"/>
    </row>
    <row r="126" spans="1:26" ht="15.75" customHeight="1">
      <c r="A126" s="165"/>
      <c r="B126" s="165"/>
      <c r="C126" s="165"/>
      <c r="D126" s="165"/>
      <c r="E126" s="165"/>
      <c r="F126" s="165"/>
      <c r="G126" s="165"/>
      <c r="H126" s="165"/>
      <c r="I126" s="165"/>
      <c r="J126" s="165"/>
      <c r="K126" s="165"/>
      <c r="L126" s="165"/>
      <c r="M126" s="165"/>
      <c r="N126" s="165"/>
      <c r="O126" s="165"/>
      <c r="P126" s="165"/>
      <c r="Q126" s="165"/>
      <c r="R126" s="165"/>
      <c r="S126" s="165"/>
      <c r="T126" s="165"/>
      <c r="U126" s="165"/>
      <c r="V126" s="165"/>
      <c r="W126" s="165"/>
      <c r="X126" s="165"/>
      <c r="Y126" s="165"/>
      <c r="Z126" s="165"/>
    </row>
    <row r="127" spans="1:26" ht="15.75" customHeight="1">
      <c r="A127" s="165"/>
      <c r="B127" s="165"/>
      <c r="C127" s="165"/>
      <c r="D127" s="165"/>
      <c r="E127" s="165"/>
      <c r="F127" s="165"/>
      <c r="G127" s="165"/>
      <c r="H127" s="165"/>
      <c r="I127" s="165"/>
      <c r="J127" s="165"/>
      <c r="K127" s="165"/>
      <c r="L127" s="165"/>
      <c r="M127" s="165"/>
      <c r="N127" s="165"/>
      <c r="O127" s="165"/>
      <c r="P127" s="165"/>
      <c r="Q127" s="165"/>
      <c r="R127" s="165"/>
      <c r="S127" s="165"/>
      <c r="T127" s="165"/>
      <c r="U127" s="165"/>
      <c r="V127" s="165"/>
      <c r="W127" s="165"/>
      <c r="X127" s="165"/>
      <c r="Y127" s="165"/>
      <c r="Z127" s="165"/>
    </row>
    <row r="128" spans="1:26" ht="15.75" customHeight="1">
      <c r="A128" s="165"/>
      <c r="B128" s="165"/>
      <c r="C128" s="165"/>
      <c r="D128" s="165"/>
      <c r="E128" s="165"/>
      <c r="F128" s="165"/>
      <c r="G128" s="165"/>
      <c r="H128" s="165"/>
      <c r="I128" s="165"/>
      <c r="J128" s="165"/>
      <c r="K128" s="165"/>
      <c r="L128" s="165"/>
      <c r="M128" s="165"/>
      <c r="N128" s="165"/>
      <c r="O128" s="165"/>
      <c r="P128" s="165"/>
      <c r="Q128" s="165"/>
      <c r="R128" s="165"/>
      <c r="S128" s="165"/>
      <c r="T128" s="165"/>
      <c r="U128" s="165"/>
      <c r="V128" s="165"/>
      <c r="W128" s="165"/>
      <c r="X128" s="165"/>
      <c r="Y128" s="165"/>
      <c r="Z128" s="165"/>
    </row>
    <row r="129" spans="1:26" ht="15.75" customHeight="1">
      <c r="A129" s="165"/>
      <c r="B129" s="165"/>
      <c r="C129" s="165"/>
      <c r="D129" s="165"/>
      <c r="E129" s="165"/>
      <c r="F129" s="165"/>
      <c r="G129" s="165"/>
      <c r="H129" s="165"/>
      <c r="I129" s="165"/>
      <c r="J129" s="165"/>
      <c r="K129" s="165"/>
      <c r="L129" s="165"/>
      <c r="M129" s="165"/>
      <c r="N129" s="165"/>
      <c r="O129" s="165"/>
      <c r="P129" s="165"/>
      <c r="Q129" s="165"/>
      <c r="R129" s="165"/>
      <c r="S129" s="165"/>
      <c r="T129" s="165"/>
      <c r="U129" s="165"/>
      <c r="V129" s="165"/>
      <c r="W129" s="165"/>
      <c r="X129" s="165"/>
      <c r="Y129" s="165"/>
      <c r="Z129" s="165"/>
    </row>
    <row r="130" spans="1:26" ht="15.75" customHeight="1">
      <c r="A130" s="165"/>
      <c r="B130" s="165"/>
      <c r="C130" s="165"/>
      <c r="D130" s="165"/>
      <c r="E130" s="165"/>
      <c r="F130" s="165"/>
      <c r="G130" s="165"/>
      <c r="H130" s="165"/>
      <c r="I130" s="165"/>
      <c r="J130" s="165"/>
      <c r="K130" s="165"/>
      <c r="L130" s="165"/>
      <c r="M130" s="165"/>
      <c r="N130" s="165"/>
      <c r="O130" s="165"/>
      <c r="P130" s="165"/>
      <c r="Q130" s="165"/>
      <c r="R130" s="165"/>
      <c r="S130" s="165"/>
      <c r="T130" s="165"/>
      <c r="U130" s="165"/>
      <c r="V130" s="165"/>
      <c r="W130" s="165"/>
      <c r="X130" s="165"/>
      <c r="Y130" s="165"/>
      <c r="Z130" s="165"/>
    </row>
    <row r="131" spans="1:26" ht="15.75" customHeight="1">
      <c r="A131" s="165"/>
      <c r="B131" s="165"/>
      <c r="C131" s="165"/>
      <c r="D131" s="165"/>
      <c r="E131" s="165"/>
      <c r="F131" s="165"/>
      <c r="G131" s="165"/>
      <c r="H131" s="165"/>
      <c r="I131" s="165"/>
      <c r="J131" s="165"/>
      <c r="K131" s="165"/>
      <c r="L131" s="165"/>
      <c r="M131" s="165"/>
      <c r="N131" s="165"/>
      <c r="O131" s="165"/>
      <c r="P131" s="165"/>
      <c r="Q131" s="165"/>
      <c r="R131" s="165"/>
      <c r="S131" s="165"/>
      <c r="T131" s="165"/>
      <c r="U131" s="165"/>
      <c r="V131" s="165"/>
      <c r="W131" s="165"/>
      <c r="X131" s="165"/>
      <c r="Y131" s="165"/>
      <c r="Z131" s="165"/>
    </row>
    <row r="132" spans="1:26" ht="15.75" customHeight="1">
      <c r="A132" s="165"/>
      <c r="B132" s="165"/>
      <c r="C132" s="165"/>
      <c r="D132" s="165"/>
      <c r="E132" s="165"/>
      <c r="F132" s="165"/>
      <c r="G132" s="165"/>
      <c r="H132" s="165"/>
      <c r="I132" s="165"/>
      <c r="J132" s="165"/>
      <c r="K132" s="165"/>
      <c r="L132" s="165"/>
      <c r="M132" s="165"/>
      <c r="N132" s="165"/>
      <c r="O132" s="165"/>
      <c r="P132" s="165"/>
      <c r="Q132" s="165"/>
      <c r="R132" s="165"/>
      <c r="S132" s="165"/>
      <c r="T132" s="165"/>
      <c r="U132" s="165"/>
      <c r="V132" s="165"/>
      <c r="W132" s="165"/>
      <c r="X132" s="165"/>
      <c r="Y132" s="165"/>
      <c r="Z132" s="165"/>
    </row>
    <row r="133" spans="1:26" ht="15.75" customHeight="1">
      <c r="A133" s="165"/>
      <c r="B133" s="165"/>
      <c r="C133" s="165"/>
      <c r="D133" s="165"/>
      <c r="E133" s="165"/>
      <c r="F133" s="165"/>
      <c r="G133" s="165"/>
      <c r="H133" s="165"/>
      <c r="I133" s="165"/>
      <c r="J133" s="165"/>
      <c r="K133" s="165"/>
      <c r="L133" s="165"/>
      <c r="M133" s="165"/>
      <c r="N133" s="165"/>
      <c r="O133" s="165"/>
      <c r="P133" s="165"/>
      <c r="Q133" s="165"/>
      <c r="R133" s="165"/>
      <c r="S133" s="165"/>
      <c r="T133" s="165"/>
      <c r="U133" s="165"/>
      <c r="V133" s="165"/>
      <c r="W133" s="165"/>
      <c r="X133" s="165"/>
      <c r="Y133" s="165"/>
      <c r="Z133" s="165"/>
    </row>
    <row r="134" spans="1:26" ht="15.75" customHeight="1">
      <c r="A134" s="165"/>
      <c r="B134" s="165"/>
      <c r="C134" s="165"/>
      <c r="D134" s="165"/>
      <c r="E134" s="165"/>
      <c r="F134" s="165"/>
      <c r="G134" s="165"/>
      <c r="H134" s="165"/>
      <c r="I134" s="165"/>
      <c r="J134" s="165"/>
      <c r="K134" s="165"/>
      <c r="L134" s="165"/>
      <c r="M134" s="165"/>
      <c r="N134" s="165"/>
      <c r="O134" s="165"/>
      <c r="P134" s="165"/>
      <c r="Q134" s="165"/>
      <c r="R134" s="165"/>
      <c r="S134" s="165"/>
      <c r="T134" s="165"/>
      <c r="U134" s="165"/>
      <c r="V134" s="165"/>
      <c r="W134" s="165"/>
      <c r="X134" s="165"/>
      <c r="Y134" s="165"/>
      <c r="Z134" s="165"/>
    </row>
    <row r="135" spans="1:26" ht="15.75" customHeight="1">
      <c r="A135" s="165"/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165"/>
    </row>
    <row r="136" spans="1:26" ht="15.75" customHeight="1">
      <c r="A136" s="165"/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65"/>
    </row>
    <row r="137" spans="1:26" ht="15.75" customHeight="1">
      <c r="A137" s="165"/>
      <c r="B137" s="165"/>
      <c r="C137" s="165"/>
      <c r="D137" s="165"/>
      <c r="E137" s="165"/>
      <c r="F137" s="165"/>
      <c r="G137" s="165"/>
      <c r="H137" s="165"/>
      <c r="I137" s="165"/>
      <c r="J137" s="165"/>
      <c r="K137" s="165"/>
      <c r="L137" s="165"/>
      <c r="M137" s="165"/>
      <c r="N137" s="165"/>
      <c r="O137" s="165"/>
      <c r="P137" s="165"/>
      <c r="Q137" s="165"/>
      <c r="R137" s="165"/>
      <c r="S137" s="165"/>
      <c r="T137" s="165"/>
      <c r="U137" s="165"/>
      <c r="V137" s="165"/>
      <c r="W137" s="165"/>
      <c r="X137" s="165"/>
      <c r="Y137" s="165"/>
      <c r="Z137" s="165"/>
    </row>
    <row r="138" spans="1:26" ht="15.75" customHeight="1">
      <c r="A138" s="165"/>
      <c r="B138" s="165"/>
      <c r="C138" s="165"/>
      <c r="D138" s="165"/>
      <c r="E138" s="165"/>
      <c r="F138" s="165"/>
      <c r="G138" s="165"/>
      <c r="H138" s="165"/>
      <c r="I138" s="165"/>
      <c r="J138" s="165"/>
      <c r="K138" s="165"/>
      <c r="L138" s="165"/>
      <c r="M138" s="165"/>
      <c r="N138" s="165"/>
      <c r="O138" s="165"/>
      <c r="P138" s="165"/>
      <c r="Q138" s="165"/>
      <c r="R138" s="165"/>
      <c r="S138" s="165"/>
      <c r="T138" s="165"/>
      <c r="U138" s="165"/>
      <c r="V138" s="165"/>
      <c r="W138" s="165"/>
      <c r="X138" s="165"/>
      <c r="Y138" s="165"/>
      <c r="Z138" s="165"/>
    </row>
    <row r="139" spans="1:26" ht="15.75" customHeight="1">
      <c r="A139" s="165"/>
      <c r="B139" s="165"/>
      <c r="C139" s="165"/>
      <c r="D139" s="165"/>
      <c r="E139" s="165"/>
      <c r="F139" s="165"/>
      <c r="G139" s="165"/>
      <c r="H139" s="165"/>
      <c r="I139" s="165"/>
      <c r="J139" s="165"/>
      <c r="K139" s="165"/>
      <c r="L139" s="165"/>
      <c r="M139" s="165"/>
      <c r="N139" s="165"/>
      <c r="O139" s="165"/>
      <c r="P139" s="165"/>
      <c r="Q139" s="165"/>
      <c r="R139" s="165"/>
      <c r="S139" s="165"/>
      <c r="T139" s="165"/>
      <c r="U139" s="165"/>
      <c r="V139" s="165"/>
      <c r="W139" s="165"/>
      <c r="X139" s="165"/>
      <c r="Y139" s="165"/>
      <c r="Z139" s="165"/>
    </row>
    <row r="140" spans="1:26" ht="15.75" customHeight="1">
      <c r="A140" s="165"/>
      <c r="B140" s="165"/>
      <c r="C140" s="165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  <c r="X140" s="165"/>
      <c r="Y140" s="165"/>
      <c r="Z140" s="165"/>
    </row>
    <row r="141" spans="1:26" ht="15.75" customHeight="1">
      <c r="A141" s="165"/>
      <c r="B141" s="165"/>
      <c r="C141" s="165"/>
      <c r="D141" s="165"/>
      <c r="E141" s="165"/>
      <c r="F141" s="165"/>
      <c r="G141" s="165"/>
      <c r="H141" s="165"/>
      <c r="I141" s="165"/>
      <c r="J141" s="165"/>
      <c r="K141" s="165"/>
      <c r="L141" s="165"/>
      <c r="M141" s="165"/>
      <c r="N141" s="165"/>
      <c r="O141" s="165"/>
      <c r="P141" s="165"/>
      <c r="Q141" s="165"/>
      <c r="R141" s="165"/>
      <c r="S141" s="165"/>
      <c r="T141" s="165"/>
      <c r="U141" s="165"/>
      <c r="V141" s="165"/>
      <c r="W141" s="165"/>
      <c r="X141" s="165"/>
      <c r="Y141" s="165"/>
      <c r="Z141" s="165"/>
    </row>
    <row r="142" spans="1:26" ht="15.75" customHeight="1">
      <c r="A142" s="165"/>
      <c r="B142" s="165"/>
      <c r="C142" s="165"/>
      <c r="D142" s="165"/>
      <c r="E142" s="165"/>
      <c r="F142" s="165"/>
      <c r="G142" s="165"/>
      <c r="H142" s="165"/>
      <c r="I142" s="165"/>
      <c r="J142" s="165"/>
      <c r="K142" s="165"/>
      <c r="L142" s="165"/>
      <c r="M142" s="165"/>
      <c r="N142" s="165"/>
      <c r="O142" s="165"/>
      <c r="P142" s="165"/>
      <c r="Q142" s="165"/>
      <c r="R142" s="165"/>
      <c r="S142" s="165"/>
      <c r="T142" s="165"/>
      <c r="U142" s="165"/>
      <c r="V142" s="165"/>
      <c r="W142" s="165"/>
      <c r="X142" s="165"/>
      <c r="Y142" s="165"/>
      <c r="Z142" s="165"/>
    </row>
    <row r="143" spans="1:26" ht="15.75" customHeight="1">
      <c r="A143" s="165"/>
      <c r="B143" s="165"/>
      <c r="C143" s="165"/>
      <c r="D143" s="165"/>
      <c r="E143" s="165"/>
      <c r="F143" s="165"/>
      <c r="G143" s="165"/>
      <c r="H143" s="165"/>
      <c r="I143" s="165"/>
      <c r="J143" s="165"/>
      <c r="K143" s="165"/>
      <c r="L143" s="165"/>
      <c r="M143" s="165"/>
      <c r="N143" s="165"/>
      <c r="O143" s="165"/>
      <c r="P143" s="165"/>
      <c r="Q143" s="165"/>
      <c r="R143" s="165"/>
      <c r="S143" s="165"/>
      <c r="T143" s="165"/>
      <c r="U143" s="165"/>
      <c r="V143" s="165"/>
      <c r="W143" s="165"/>
      <c r="X143" s="165"/>
      <c r="Y143" s="165"/>
      <c r="Z143" s="165"/>
    </row>
    <row r="144" spans="1:26" ht="15.75" customHeight="1">
      <c r="A144" s="165"/>
      <c r="B144" s="165"/>
      <c r="C144" s="165"/>
      <c r="D144" s="165"/>
      <c r="E144" s="165"/>
      <c r="F144" s="165"/>
      <c r="G144" s="165"/>
      <c r="H144" s="165"/>
      <c r="I144" s="165"/>
      <c r="J144" s="165"/>
      <c r="K144" s="165"/>
      <c r="L144" s="165"/>
      <c r="M144" s="165"/>
      <c r="N144" s="165"/>
      <c r="O144" s="165"/>
      <c r="P144" s="165"/>
      <c r="Q144" s="165"/>
      <c r="R144" s="165"/>
      <c r="S144" s="165"/>
      <c r="T144" s="165"/>
      <c r="U144" s="165"/>
      <c r="V144" s="165"/>
      <c r="W144" s="165"/>
      <c r="X144" s="165"/>
      <c r="Y144" s="165"/>
      <c r="Z144" s="165"/>
    </row>
    <row r="145" spans="1:26" ht="15.75" customHeight="1">
      <c r="A145" s="165"/>
      <c r="B145" s="165"/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5"/>
      <c r="Z145" s="165"/>
    </row>
    <row r="146" spans="1:26" ht="15.75" customHeight="1">
      <c r="A146" s="165"/>
      <c r="B146" s="165"/>
      <c r="C146" s="165"/>
      <c r="D146" s="165"/>
      <c r="E146" s="165"/>
      <c r="F146" s="165"/>
      <c r="G146" s="165"/>
      <c r="H146" s="165"/>
      <c r="I146" s="165"/>
      <c r="J146" s="165"/>
      <c r="K146" s="165"/>
      <c r="L146" s="165"/>
      <c r="M146" s="165"/>
      <c r="N146" s="165"/>
      <c r="O146" s="165"/>
      <c r="P146" s="165"/>
      <c r="Q146" s="165"/>
      <c r="R146" s="165"/>
      <c r="S146" s="165"/>
      <c r="T146" s="165"/>
      <c r="U146" s="165"/>
      <c r="V146" s="165"/>
      <c r="W146" s="165"/>
      <c r="X146" s="165"/>
      <c r="Y146" s="165"/>
      <c r="Z146" s="165"/>
    </row>
    <row r="147" spans="1:26" ht="15.75" customHeight="1">
      <c r="A147" s="165"/>
      <c r="B147" s="165"/>
      <c r="C147" s="165"/>
      <c r="D147" s="165"/>
      <c r="E147" s="165"/>
      <c r="F147" s="165"/>
      <c r="G147" s="165"/>
      <c r="H147" s="165"/>
      <c r="I147" s="165"/>
      <c r="J147" s="165"/>
      <c r="K147" s="165"/>
      <c r="L147" s="165"/>
      <c r="M147" s="165"/>
      <c r="N147" s="165"/>
      <c r="O147" s="165"/>
      <c r="P147" s="165"/>
      <c r="Q147" s="165"/>
      <c r="R147" s="165"/>
      <c r="S147" s="165"/>
      <c r="T147" s="165"/>
      <c r="U147" s="165"/>
      <c r="V147" s="165"/>
      <c r="W147" s="165"/>
      <c r="X147" s="165"/>
      <c r="Y147" s="165"/>
      <c r="Z147" s="165"/>
    </row>
    <row r="148" spans="1:26" ht="15.75" customHeight="1">
      <c r="A148" s="165"/>
      <c r="B148" s="165"/>
      <c r="C148" s="165"/>
      <c r="D148" s="165"/>
      <c r="E148" s="165"/>
      <c r="F148" s="165"/>
      <c r="G148" s="165"/>
      <c r="H148" s="165"/>
      <c r="I148" s="165"/>
      <c r="J148" s="165"/>
      <c r="K148" s="165"/>
      <c r="L148" s="165"/>
      <c r="M148" s="165"/>
      <c r="N148" s="165"/>
      <c r="O148" s="165"/>
      <c r="P148" s="165"/>
      <c r="Q148" s="165"/>
      <c r="R148" s="165"/>
      <c r="S148" s="165"/>
      <c r="T148" s="165"/>
      <c r="U148" s="165"/>
      <c r="V148" s="165"/>
      <c r="W148" s="165"/>
      <c r="X148" s="165"/>
      <c r="Y148" s="165"/>
      <c r="Z148" s="165"/>
    </row>
    <row r="149" spans="1:26" ht="15.75" customHeight="1">
      <c r="A149" s="165"/>
      <c r="B149" s="165"/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5"/>
      <c r="Z149" s="165"/>
    </row>
    <row r="150" spans="1:26" ht="15.75" customHeight="1">
      <c r="A150" s="165"/>
      <c r="B150" s="165"/>
      <c r="C150" s="165"/>
      <c r="D150" s="165"/>
      <c r="E150" s="165"/>
      <c r="F150" s="165"/>
      <c r="G150" s="165"/>
      <c r="H150" s="165"/>
      <c r="I150" s="165"/>
      <c r="J150" s="165"/>
      <c r="K150" s="165"/>
      <c r="L150" s="165"/>
      <c r="M150" s="165"/>
      <c r="N150" s="165"/>
      <c r="O150" s="165"/>
      <c r="P150" s="165"/>
      <c r="Q150" s="165"/>
      <c r="R150" s="165"/>
      <c r="S150" s="165"/>
      <c r="T150" s="165"/>
      <c r="U150" s="165"/>
      <c r="V150" s="165"/>
      <c r="W150" s="165"/>
      <c r="X150" s="165"/>
      <c r="Y150" s="165"/>
      <c r="Z150" s="165"/>
    </row>
    <row r="151" spans="1:26" ht="15.75" customHeight="1">
      <c r="A151" s="165"/>
      <c r="B151" s="165"/>
      <c r="C151" s="165"/>
      <c r="D151" s="165"/>
      <c r="E151" s="165"/>
      <c r="F151" s="165"/>
      <c r="G151" s="165"/>
      <c r="H151" s="165"/>
      <c r="I151" s="165"/>
      <c r="J151" s="165"/>
      <c r="K151" s="165"/>
      <c r="L151" s="165"/>
      <c r="M151" s="165"/>
      <c r="N151" s="165"/>
      <c r="O151" s="165"/>
      <c r="P151" s="165"/>
      <c r="Q151" s="165"/>
      <c r="R151" s="165"/>
      <c r="S151" s="165"/>
      <c r="T151" s="165"/>
      <c r="U151" s="165"/>
      <c r="V151" s="165"/>
      <c r="W151" s="165"/>
      <c r="X151" s="165"/>
      <c r="Y151" s="165"/>
      <c r="Z151" s="165"/>
    </row>
    <row r="152" spans="1:26" ht="15.75" customHeight="1">
      <c r="A152" s="165"/>
      <c r="B152" s="165"/>
      <c r="C152" s="165"/>
      <c r="D152" s="165"/>
      <c r="E152" s="165"/>
      <c r="F152" s="165"/>
      <c r="G152" s="165"/>
      <c r="H152" s="165"/>
      <c r="I152" s="165"/>
      <c r="J152" s="165"/>
      <c r="K152" s="165"/>
      <c r="L152" s="165"/>
      <c r="M152" s="165"/>
      <c r="N152" s="165"/>
      <c r="O152" s="165"/>
      <c r="P152" s="165"/>
      <c r="Q152" s="165"/>
      <c r="R152" s="165"/>
      <c r="S152" s="165"/>
      <c r="T152" s="165"/>
      <c r="U152" s="165"/>
      <c r="V152" s="165"/>
      <c r="W152" s="165"/>
      <c r="X152" s="165"/>
      <c r="Y152" s="165"/>
      <c r="Z152" s="165"/>
    </row>
    <row r="153" spans="1:26" ht="15.75" customHeight="1">
      <c r="A153" s="165"/>
      <c r="B153" s="165"/>
      <c r="C153" s="165"/>
      <c r="D153" s="165"/>
      <c r="E153" s="165"/>
      <c r="F153" s="165"/>
      <c r="G153" s="165"/>
      <c r="H153" s="165"/>
      <c r="I153" s="165"/>
      <c r="J153" s="165"/>
      <c r="K153" s="165"/>
      <c r="L153" s="165"/>
      <c r="M153" s="165"/>
      <c r="N153" s="165"/>
      <c r="O153" s="165"/>
      <c r="P153" s="165"/>
      <c r="Q153" s="165"/>
      <c r="R153" s="165"/>
      <c r="S153" s="165"/>
      <c r="T153" s="165"/>
      <c r="U153" s="165"/>
      <c r="V153" s="165"/>
      <c r="W153" s="165"/>
      <c r="X153" s="165"/>
      <c r="Y153" s="165"/>
      <c r="Z153" s="165"/>
    </row>
    <row r="154" spans="1:26" ht="15.75" customHeight="1">
      <c r="A154" s="165"/>
      <c r="B154" s="165"/>
      <c r="C154" s="165"/>
      <c r="D154" s="165"/>
      <c r="E154" s="165"/>
      <c r="F154" s="165"/>
      <c r="G154" s="165"/>
      <c r="H154" s="165"/>
      <c r="I154" s="165"/>
      <c r="J154" s="165"/>
      <c r="K154" s="165"/>
      <c r="L154" s="165"/>
      <c r="M154" s="165"/>
      <c r="N154" s="165"/>
      <c r="O154" s="165"/>
      <c r="P154" s="165"/>
      <c r="Q154" s="165"/>
      <c r="R154" s="165"/>
      <c r="S154" s="165"/>
      <c r="T154" s="165"/>
      <c r="U154" s="165"/>
      <c r="V154" s="165"/>
      <c r="W154" s="165"/>
      <c r="X154" s="165"/>
      <c r="Y154" s="165"/>
      <c r="Z154" s="165"/>
    </row>
    <row r="155" spans="1:26" ht="15.75" customHeight="1">
      <c r="A155" s="165"/>
      <c r="B155" s="165"/>
      <c r="C155" s="165"/>
      <c r="D155" s="165"/>
      <c r="E155" s="165"/>
      <c r="F155" s="165"/>
      <c r="G155" s="165"/>
      <c r="H155" s="165"/>
      <c r="I155" s="165"/>
      <c r="J155" s="165"/>
      <c r="K155" s="165"/>
      <c r="L155" s="165"/>
      <c r="M155" s="165"/>
      <c r="N155" s="165"/>
      <c r="O155" s="165"/>
      <c r="P155" s="165"/>
      <c r="Q155" s="165"/>
      <c r="R155" s="165"/>
      <c r="S155" s="165"/>
      <c r="T155" s="165"/>
      <c r="U155" s="165"/>
      <c r="V155" s="165"/>
      <c r="W155" s="165"/>
      <c r="X155" s="165"/>
      <c r="Y155" s="165"/>
      <c r="Z155" s="165"/>
    </row>
    <row r="156" spans="1:26" ht="15.75" customHeight="1">
      <c r="A156" s="165"/>
      <c r="B156" s="165"/>
      <c r="C156" s="165"/>
      <c r="D156" s="165"/>
      <c r="E156" s="165"/>
      <c r="F156" s="165"/>
      <c r="G156" s="165"/>
      <c r="H156" s="165"/>
      <c r="I156" s="165"/>
      <c r="J156" s="165"/>
      <c r="K156" s="165"/>
      <c r="L156" s="165"/>
      <c r="M156" s="165"/>
      <c r="N156" s="165"/>
      <c r="O156" s="165"/>
      <c r="P156" s="165"/>
      <c r="Q156" s="165"/>
      <c r="R156" s="165"/>
      <c r="S156" s="165"/>
      <c r="T156" s="165"/>
      <c r="U156" s="165"/>
      <c r="V156" s="165"/>
      <c r="W156" s="165"/>
      <c r="X156" s="165"/>
      <c r="Y156" s="165"/>
      <c r="Z156" s="165"/>
    </row>
    <row r="157" spans="1:26" ht="15.75" customHeight="1">
      <c r="A157" s="165"/>
      <c r="B157" s="165"/>
      <c r="C157" s="165"/>
      <c r="D157" s="165"/>
      <c r="E157" s="165"/>
      <c r="F157" s="165"/>
      <c r="G157" s="165"/>
      <c r="H157" s="165"/>
      <c r="I157" s="165"/>
      <c r="J157" s="165"/>
      <c r="K157" s="165"/>
      <c r="L157" s="165"/>
      <c r="M157" s="165"/>
      <c r="N157" s="165"/>
      <c r="O157" s="165"/>
      <c r="P157" s="165"/>
      <c r="Q157" s="165"/>
      <c r="R157" s="165"/>
      <c r="S157" s="165"/>
      <c r="T157" s="165"/>
      <c r="U157" s="165"/>
      <c r="V157" s="165"/>
      <c r="W157" s="165"/>
      <c r="X157" s="165"/>
      <c r="Y157" s="165"/>
      <c r="Z157" s="165"/>
    </row>
    <row r="158" spans="1:26" ht="15.75" customHeight="1">
      <c r="A158" s="165"/>
      <c r="B158" s="165"/>
      <c r="C158" s="165"/>
      <c r="D158" s="165"/>
      <c r="E158" s="165"/>
      <c r="F158" s="165"/>
      <c r="G158" s="165"/>
      <c r="H158" s="165"/>
      <c r="I158" s="165"/>
      <c r="J158" s="165"/>
      <c r="K158" s="165"/>
      <c r="L158" s="165"/>
      <c r="M158" s="165"/>
      <c r="N158" s="165"/>
      <c r="O158" s="165"/>
      <c r="P158" s="165"/>
      <c r="Q158" s="165"/>
      <c r="R158" s="165"/>
      <c r="S158" s="165"/>
      <c r="T158" s="165"/>
      <c r="U158" s="165"/>
      <c r="V158" s="165"/>
      <c r="W158" s="165"/>
      <c r="X158" s="165"/>
      <c r="Y158" s="165"/>
      <c r="Z158" s="165"/>
    </row>
    <row r="159" spans="1:26" ht="15.75" customHeight="1">
      <c r="A159" s="165"/>
      <c r="B159" s="165"/>
      <c r="C159" s="165"/>
      <c r="D159" s="165"/>
      <c r="E159" s="165"/>
      <c r="F159" s="165"/>
      <c r="G159" s="165"/>
      <c r="H159" s="165"/>
      <c r="I159" s="165"/>
      <c r="J159" s="165"/>
      <c r="K159" s="165"/>
      <c r="L159" s="165"/>
      <c r="M159" s="165"/>
      <c r="N159" s="165"/>
      <c r="O159" s="165"/>
      <c r="P159" s="165"/>
      <c r="Q159" s="165"/>
      <c r="R159" s="165"/>
      <c r="S159" s="165"/>
      <c r="T159" s="165"/>
      <c r="U159" s="165"/>
      <c r="V159" s="165"/>
      <c r="W159" s="165"/>
      <c r="X159" s="165"/>
      <c r="Y159" s="165"/>
      <c r="Z159" s="165"/>
    </row>
    <row r="160" spans="1:26" ht="15.75" customHeight="1">
      <c r="A160" s="165"/>
      <c r="B160" s="165"/>
      <c r="C160" s="165"/>
      <c r="D160" s="165"/>
      <c r="E160" s="165"/>
      <c r="F160" s="165"/>
      <c r="G160" s="165"/>
      <c r="H160" s="165"/>
      <c r="I160" s="165"/>
      <c r="J160" s="165"/>
      <c r="K160" s="165"/>
      <c r="L160" s="165"/>
      <c r="M160" s="165"/>
      <c r="N160" s="165"/>
      <c r="O160" s="165"/>
      <c r="P160" s="165"/>
      <c r="Q160" s="165"/>
      <c r="R160" s="165"/>
      <c r="S160" s="165"/>
      <c r="T160" s="165"/>
      <c r="U160" s="165"/>
      <c r="V160" s="165"/>
      <c r="W160" s="165"/>
      <c r="X160" s="165"/>
      <c r="Y160" s="165"/>
      <c r="Z160" s="165"/>
    </row>
    <row r="161" spans="1:26" ht="15.75" customHeight="1">
      <c r="A161" s="165"/>
      <c r="B161" s="165"/>
      <c r="C161" s="165"/>
      <c r="D161" s="165"/>
      <c r="E161" s="165"/>
      <c r="F161" s="165"/>
      <c r="G161" s="165"/>
      <c r="H161" s="165"/>
      <c r="I161" s="165"/>
      <c r="J161" s="165"/>
      <c r="K161" s="165"/>
      <c r="L161" s="165"/>
      <c r="M161" s="165"/>
      <c r="N161" s="165"/>
      <c r="O161" s="165"/>
      <c r="P161" s="165"/>
      <c r="Q161" s="165"/>
      <c r="R161" s="165"/>
      <c r="S161" s="165"/>
      <c r="T161" s="165"/>
      <c r="U161" s="165"/>
      <c r="V161" s="165"/>
      <c r="W161" s="165"/>
      <c r="X161" s="165"/>
      <c r="Y161" s="165"/>
      <c r="Z161" s="165"/>
    </row>
    <row r="162" spans="1:26" ht="15.75" customHeight="1">
      <c r="A162" s="165"/>
      <c r="B162" s="165"/>
      <c r="C162" s="165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  <c r="P162" s="165"/>
      <c r="Q162" s="165"/>
      <c r="R162" s="165"/>
      <c r="S162" s="165"/>
      <c r="T162" s="165"/>
      <c r="U162" s="165"/>
      <c r="V162" s="165"/>
      <c r="W162" s="165"/>
      <c r="X162" s="165"/>
      <c r="Y162" s="165"/>
      <c r="Z162" s="165"/>
    </row>
    <row r="163" spans="1:26" ht="15.75" customHeight="1">
      <c r="A163" s="165"/>
      <c r="B163" s="165"/>
      <c r="C163" s="165"/>
      <c r="D163" s="165"/>
      <c r="E163" s="165"/>
      <c r="F163" s="165"/>
      <c r="G163" s="165"/>
      <c r="H163" s="165"/>
      <c r="I163" s="165"/>
      <c r="J163" s="165"/>
      <c r="K163" s="165"/>
      <c r="L163" s="165"/>
      <c r="M163" s="165"/>
      <c r="N163" s="165"/>
      <c r="O163" s="165"/>
      <c r="P163" s="165"/>
      <c r="Q163" s="165"/>
      <c r="R163" s="165"/>
      <c r="S163" s="165"/>
      <c r="T163" s="165"/>
      <c r="U163" s="165"/>
      <c r="V163" s="165"/>
      <c r="W163" s="165"/>
      <c r="X163" s="165"/>
      <c r="Y163" s="165"/>
      <c r="Z163" s="165"/>
    </row>
    <row r="164" spans="1:26" ht="15.75" customHeight="1">
      <c r="A164" s="165"/>
      <c r="B164" s="165"/>
      <c r="C164" s="165"/>
      <c r="D164" s="165"/>
      <c r="E164" s="165"/>
      <c r="F164" s="165"/>
      <c r="G164" s="165"/>
      <c r="H164" s="165"/>
      <c r="I164" s="165"/>
      <c r="J164" s="165"/>
      <c r="K164" s="165"/>
      <c r="L164" s="165"/>
      <c r="M164" s="165"/>
      <c r="N164" s="165"/>
      <c r="O164" s="165"/>
      <c r="P164" s="165"/>
      <c r="Q164" s="165"/>
      <c r="R164" s="165"/>
      <c r="S164" s="165"/>
      <c r="T164" s="165"/>
      <c r="U164" s="165"/>
      <c r="V164" s="165"/>
      <c r="W164" s="165"/>
      <c r="X164" s="165"/>
      <c r="Y164" s="165"/>
      <c r="Z164" s="165"/>
    </row>
    <row r="165" spans="1:26" ht="15.75" customHeight="1">
      <c r="A165" s="165"/>
      <c r="B165" s="165"/>
      <c r="C165" s="165"/>
      <c r="D165" s="165"/>
      <c r="E165" s="165"/>
      <c r="F165" s="165"/>
      <c r="G165" s="165"/>
      <c r="H165" s="165"/>
      <c r="I165" s="165"/>
      <c r="J165" s="165"/>
      <c r="K165" s="165"/>
      <c r="L165" s="165"/>
      <c r="M165" s="165"/>
      <c r="N165" s="165"/>
      <c r="O165" s="165"/>
      <c r="P165" s="165"/>
      <c r="Q165" s="165"/>
      <c r="R165" s="165"/>
      <c r="S165" s="165"/>
      <c r="T165" s="165"/>
      <c r="U165" s="165"/>
      <c r="V165" s="165"/>
      <c r="W165" s="165"/>
      <c r="X165" s="165"/>
      <c r="Y165" s="165"/>
      <c r="Z165" s="165"/>
    </row>
    <row r="166" spans="1:26" ht="15.75" customHeight="1">
      <c r="A166" s="165"/>
      <c r="B166" s="165"/>
      <c r="C166" s="165"/>
      <c r="D166" s="165"/>
      <c r="E166" s="165"/>
      <c r="F166" s="165"/>
      <c r="G166" s="165"/>
      <c r="H166" s="165"/>
      <c r="I166" s="165"/>
      <c r="J166" s="165"/>
      <c r="K166" s="165"/>
      <c r="L166" s="165"/>
      <c r="M166" s="165"/>
      <c r="N166" s="165"/>
      <c r="O166" s="165"/>
      <c r="P166" s="165"/>
      <c r="Q166" s="165"/>
      <c r="R166" s="165"/>
      <c r="S166" s="165"/>
      <c r="T166" s="165"/>
      <c r="U166" s="165"/>
      <c r="V166" s="165"/>
      <c r="W166" s="165"/>
      <c r="X166" s="165"/>
      <c r="Y166" s="165"/>
      <c r="Z166" s="165"/>
    </row>
    <row r="167" spans="1:26" ht="15.75" customHeight="1">
      <c r="A167" s="165"/>
      <c r="B167" s="165"/>
      <c r="C167" s="165"/>
      <c r="D167" s="165"/>
      <c r="E167" s="165"/>
      <c r="F167" s="165"/>
      <c r="G167" s="165"/>
      <c r="H167" s="165"/>
      <c r="I167" s="165"/>
      <c r="J167" s="165"/>
      <c r="K167" s="165"/>
      <c r="L167" s="165"/>
      <c r="M167" s="165"/>
      <c r="N167" s="165"/>
      <c r="O167" s="165"/>
      <c r="P167" s="165"/>
      <c r="Q167" s="165"/>
      <c r="R167" s="165"/>
      <c r="S167" s="165"/>
      <c r="T167" s="165"/>
      <c r="U167" s="165"/>
      <c r="V167" s="165"/>
      <c r="W167" s="165"/>
      <c r="X167" s="165"/>
      <c r="Y167" s="165"/>
      <c r="Z167" s="165"/>
    </row>
    <row r="168" spans="1:26" ht="15.75" customHeight="1">
      <c r="A168" s="165"/>
      <c r="B168" s="165"/>
      <c r="C168" s="165"/>
      <c r="D168" s="165"/>
      <c r="E168" s="165"/>
      <c r="F168" s="165"/>
      <c r="G168" s="165"/>
      <c r="H168" s="165"/>
      <c r="I168" s="165"/>
      <c r="J168" s="165"/>
      <c r="K168" s="165"/>
      <c r="L168" s="165"/>
      <c r="M168" s="165"/>
      <c r="N168" s="165"/>
      <c r="O168" s="165"/>
      <c r="P168" s="165"/>
      <c r="Q168" s="165"/>
      <c r="R168" s="165"/>
      <c r="S168" s="165"/>
      <c r="T168" s="165"/>
      <c r="U168" s="165"/>
      <c r="V168" s="165"/>
      <c r="W168" s="165"/>
      <c r="X168" s="165"/>
      <c r="Y168" s="165"/>
      <c r="Z168" s="165"/>
    </row>
    <row r="169" spans="1:26" ht="15.75" customHeight="1">
      <c r="A169" s="165"/>
      <c r="B169" s="165"/>
      <c r="C169" s="165"/>
      <c r="D169" s="165"/>
      <c r="E169" s="165"/>
      <c r="F169" s="165"/>
      <c r="G169" s="165"/>
      <c r="H169" s="165"/>
      <c r="I169" s="165"/>
      <c r="J169" s="165"/>
      <c r="K169" s="165"/>
      <c r="L169" s="165"/>
      <c r="M169" s="165"/>
      <c r="N169" s="165"/>
      <c r="O169" s="165"/>
      <c r="P169" s="165"/>
      <c r="Q169" s="165"/>
      <c r="R169" s="165"/>
      <c r="S169" s="165"/>
      <c r="T169" s="165"/>
      <c r="U169" s="165"/>
      <c r="V169" s="165"/>
      <c r="W169" s="165"/>
      <c r="X169" s="165"/>
      <c r="Y169" s="165"/>
      <c r="Z169" s="165"/>
    </row>
    <row r="170" spans="1:26" ht="15.75" customHeight="1">
      <c r="A170" s="165"/>
      <c r="B170" s="165"/>
      <c r="C170" s="165"/>
      <c r="D170" s="165"/>
      <c r="E170" s="165"/>
      <c r="F170" s="165"/>
      <c r="G170" s="165"/>
      <c r="H170" s="165"/>
      <c r="I170" s="165"/>
      <c r="J170" s="165"/>
      <c r="K170" s="165"/>
      <c r="L170" s="165"/>
      <c r="M170" s="165"/>
      <c r="N170" s="165"/>
      <c r="O170" s="165"/>
      <c r="P170" s="165"/>
      <c r="Q170" s="165"/>
      <c r="R170" s="165"/>
      <c r="S170" s="165"/>
      <c r="T170" s="165"/>
      <c r="U170" s="165"/>
      <c r="V170" s="165"/>
      <c r="W170" s="165"/>
      <c r="X170" s="165"/>
      <c r="Y170" s="165"/>
      <c r="Z170" s="165"/>
    </row>
    <row r="171" spans="1:26" ht="15.75" customHeight="1">
      <c r="A171" s="165"/>
      <c r="B171" s="165"/>
      <c r="C171" s="165"/>
      <c r="D171" s="165"/>
      <c r="E171" s="165"/>
      <c r="F171" s="165"/>
      <c r="G171" s="165"/>
      <c r="H171" s="165"/>
      <c r="I171" s="165"/>
      <c r="J171" s="165"/>
      <c r="K171" s="165"/>
      <c r="L171" s="165"/>
      <c r="M171" s="165"/>
      <c r="N171" s="165"/>
      <c r="O171" s="165"/>
      <c r="P171" s="165"/>
      <c r="Q171" s="165"/>
      <c r="R171" s="165"/>
      <c r="S171" s="165"/>
      <c r="T171" s="165"/>
      <c r="U171" s="165"/>
      <c r="V171" s="165"/>
      <c r="W171" s="165"/>
      <c r="X171" s="165"/>
      <c r="Y171" s="165"/>
      <c r="Z171" s="165"/>
    </row>
    <row r="172" spans="1:26" ht="15.75" customHeight="1">
      <c r="A172" s="165"/>
      <c r="B172" s="165"/>
      <c r="C172" s="165"/>
      <c r="D172" s="165"/>
      <c r="E172" s="165"/>
      <c r="F172" s="165"/>
      <c r="G172" s="165"/>
      <c r="H172" s="165"/>
      <c r="I172" s="165"/>
      <c r="J172" s="165"/>
      <c r="K172" s="165"/>
      <c r="L172" s="165"/>
      <c r="M172" s="165"/>
      <c r="N172" s="165"/>
      <c r="O172" s="165"/>
      <c r="P172" s="165"/>
      <c r="Q172" s="165"/>
      <c r="R172" s="165"/>
      <c r="S172" s="165"/>
      <c r="T172" s="165"/>
      <c r="U172" s="165"/>
      <c r="V172" s="165"/>
      <c r="W172" s="165"/>
      <c r="X172" s="165"/>
      <c r="Y172" s="165"/>
      <c r="Z172" s="165"/>
    </row>
    <row r="173" spans="1:26" ht="15.75" customHeight="1">
      <c r="A173" s="165"/>
      <c r="B173" s="165"/>
      <c r="C173" s="165"/>
      <c r="D173" s="165"/>
      <c r="E173" s="165"/>
      <c r="F173" s="165"/>
      <c r="G173" s="165"/>
      <c r="H173" s="165"/>
      <c r="I173" s="165"/>
      <c r="J173" s="165"/>
      <c r="K173" s="165"/>
      <c r="L173" s="165"/>
      <c r="M173" s="165"/>
      <c r="N173" s="165"/>
      <c r="O173" s="165"/>
      <c r="P173" s="165"/>
      <c r="Q173" s="165"/>
      <c r="R173" s="165"/>
      <c r="S173" s="165"/>
      <c r="T173" s="165"/>
      <c r="U173" s="165"/>
      <c r="V173" s="165"/>
      <c r="W173" s="165"/>
      <c r="X173" s="165"/>
      <c r="Y173" s="165"/>
      <c r="Z173" s="165"/>
    </row>
    <row r="174" spans="1:26" ht="15.75" customHeight="1">
      <c r="A174" s="165"/>
      <c r="B174" s="165"/>
      <c r="C174" s="165"/>
      <c r="D174" s="165"/>
      <c r="E174" s="165"/>
      <c r="F174" s="165"/>
      <c r="G174" s="165"/>
      <c r="H174" s="165"/>
      <c r="I174" s="165"/>
      <c r="J174" s="165"/>
      <c r="K174" s="165"/>
      <c r="L174" s="165"/>
      <c r="M174" s="165"/>
      <c r="N174" s="165"/>
      <c r="O174" s="165"/>
      <c r="P174" s="165"/>
      <c r="Q174" s="165"/>
      <c r="R174" s="165"/>
      <c r="S174" s="165"/>
      <c r="T174" s="165"/>
      <c r="U174" s="165"/>
      <c r="V174" s="165"/>
      <c r="W174" s="165"/>
      <c r="X174" s="165"/>
      <c r="Y174" s="165"/>
      <c r="Z174" s="165"/>
    </row>
    <row r="175" spans="1:26" ht="15.75" customHeight="1">
      <c r="A175" s="165"/>
      <c r="B175" s="165"/>
      <c r="C175" s="165"/>
      <c r="D175" s="165"/>
      <c r="E175" s="165"/>
      <c r="F175" s="165"/>
      <c r="G175" s="165"/>
      <c r="H175" s="165"/>
      <c r="I175" s="165"/>
      <c r="J175" s="165"/>
      <c r="K175" s="165"/>
      <c r="L175" s="165"/>
      <c r="M175" s="165"/>
      <c r="N175" s="165"/>
      <c r="O175" s="165"/>
      <c r="P175" s="165"/>
      <c r="Q175" s="165"/>
      <c r="R175" s="165"/>
      <c r="S175" s="165"/>
      <c r="T175" s="165"/>
      <c r="U175" s="165"/>
      <c r="V175" s="165"/>
      <c r="W175" s="165"/>
      <c r="X175" s="165"/>
      <c r="Y175" s="165"/>
      <c r="Z175" s="165"/>
    </row>
    <row r="176" spans="1:26" ht="15.75" customHeight="1">
      <c r="A176" s="165"/>
      <c r="B176" s="165"/>
      <c r="C176" s="165"/>
      <c r="D176" s="165"/>
      <c r="E176" s="165"/>
      <c r="F176" s="165"/>
      <c r="G176" s="165"/>
      <c r="H176" s="165"/>
      <c r="I176" s="165"/>
      <c r="J176" s="165"/>
      <c r="K176" s="165"/>
      <c r="L176" s="165"/>
      <c r="M176" s="165"/>
      <c r="N176" s="165"/>
      <c r="O176" s="165"/>
      <c r="P176" s="165"/>
      <c r="Q176" s="165"/>
      <c r="R176" s="165"/>
      <c r="S176" s="165"/>
      <c r="T176" s="165"/>
      <c r="U176" s="165"/>
      <c r="V176" s="165"/>
      <c r="W176" s="165"/>
      <c r="X176" s="165"/>
      <c r="Y176" s="165"/>
      <c r="Z176" s="165"/>
    </row>
    <row r="177" spans="1:26" ht="15.75" customHeight="1">
      <c r="A177" s="165"/>
      <c r="B177" s="165"/>
      <c r="C177" s="165"/>
      <c r="D177" s="165"/>
      <c r="E177" s="165"/>
      <c r="F177" s="165"/>
      <c r="G177" s="165"/>
      <c r="H177" s="165"/>
      <c r="I177" s="165"/>
      <c r="J177" s="165"/>
      <c r="K177" s="165"/>
      <c r="L177" s="165"/>
      <c r="M177" s="165"/>
      <c r="N177" s="165"/>
      <c r="O177" s="165"/>
      <c r="P177" s="165"/>
      <c r="Q177" s="165"/>
      <c r="R177" s="165"/>
      <c r="S177" s="165"/>
      <c r="T177" s="165"/>
      <c r="U177" s="165"/>
      <c r="V177" s="165"/>
      <c r="W177" s="165"/>
      <c r="X177" s="165"/>
      <c r="Y177" s="165"/>
      <c r="Z177" s="165"/>
    </row>
    <row r="178" spans="1:26" ht="15.75" customHeight="1">
      <c r="A178" s="165"/>
      <c r="B178" s="165"/>
      <c r="C178" s="165"/>
      <c r="D178" s="165"/>
      <c r="E178" s="165"/>
      <c r="F178" s="165"/>
      <c r="G178" s="165"/>
      <c r="H178" s="165"/>
      <c r="I178" s="165"/>
      <c r="J178" s="165"/>
      <c r="K178" s="165"/>
      <c r="L178" s="165"/>
      <c r="M178" s="165"/>
      <c r="N178" s="165"/>
      <c r="O178" s="165"/>
      <c r="P178" s="165"/>
      <c r="Q178" s="165"/>
      <c r="R178" s="165"/>
      <c r="S178" s="165"/>
      <c r="T178" s="165"/>
      <c r="U178" s="165"/>
      <c r="V178" s="165"/>
      <c r="W178" s="165"/>
      <c r="X178" s="165"/>
      <c r="Y178" s="165"/>
      <c r="Z178" s="165"/>
    </row>
    <row r="179" spans="1:26" ht="15.75" customHeight="1">
      <c r="A179" s="165"/>
      <c r="B179" s="165"/>
      <c r="C179" s="165"/>
      <c r="D179" s="165"/>
      <c r="E179" s="165"/>
      <c r="F179" s="165"/>
      <c r="G179" s="165"/>
      <c r="H179" s="165"/>
      <c r="I179" s="165"/>
      <c r="J179" s="165"/>
      <c r="K179" s="165"/>
      <c r="L179" s="165"/>
      <c r="M179" s="165"/>
      <c r="N179" s="165"/>
      <c r="O179" s="165"/>
      <c r="P179" s="165"/>
      <c r="Q179" s="165"/>
      <c r="R179" s="165"/>
      <c r="S179" s="165"/>
      <c r="T179" s="165"/>
      <c r="U179" s="165"/>
      <c r="V179" s="165"/>
      <c r="W179" s="165"/>
      <c r="X179" s="165"/>
      <c r="Y179" s="165"/>
      <c r="Z179" s="165"/>
    </row>
    <row r="180" spans="1:26" ht="15.75" customHeight="1">
      <c r="A180" s="165"/>
      <c r="B180" s="165"/>
      <c r="C180" s="165"/>
      <c r="D180" s="165"/>
      <c r="E180" s="165"/>
      <c r="F180" s="165"/>
      <c r="G180" s="165"/>
      <c r="H180" s="165"/>
      <c r="I180" s="165"/>
      <c r="J180" s="165"/>
      <c r="K180" s="165"/>
      <c r="L180" s="165"/>
      <c r="M180" s="165"/>
      <c r="N180" s="165"/>
      <c r="O180" s="165"/>
      <c r="P180" s="165"/>
      <c r="Q180" s="165"/>
      <c r="R180" s="165"/>
      <c r="S180" s="165"/>
      <c r="T180" s="165"/>
      <c r="U180" s="165"/>
      <c r="V180" s="165"/>
      <c r="W180" s="165"/>
      <c r="X180" s="165"/>
      <c r="Y180" s="165"/>
      <c r="Z180" s="165"/>
    </row>
    <row r="181" spans="1:26" ht="15.75" customHeight="1">
      <c r="A181" s="165"/>
      <c r="B181" s="165"/>
      <c r="C181" s="165"/>
      <c r="D181" s="165"/>
      <c r="E181" s="165"/>
      <c r="F181" s="165"/>
      <c r="G181" s="165"/>
      <c r="H181" s="165"/>
      <c r="I181" s="165"/>
      <c r="J181" s="165"/>
      <c r="K181" s="165"/>
      <c r="L181" s="165"/>
      <c r="M181" s="165"/>
      <c r="N181" s="165"/>
      <c r="O181" s="165"/>
      <c r="P181" s="165"/>
      <c r="Q181" s="165"/>
      <c r="R181" s="165"/>
      <c r="S181" s="165"/>
      <c r="T181" s="165"/>
      <c r="U181" s="165"/>
      <c r="V181" s="165"/>
      <c r="W181" s="165"/>
      <c r="X181" s="165"/>
      <c r="Y181" s="165"/>
      <c r="Z181" s="165"/>
    </row>
    <row r="182" spans="1:26" ht="15.75" customHeight="1">
      <c r="A182" s="165"/>
      <c r="B182" s="165"/>
      <c r="C182" s="165"/>
      <c r="D182" s="165"/>
      <c r="E182" s="165"/>
      <c r="F182" s="165"/>
      <c r="G182" s="165"/>
      <c r="H182" s="165"/>
      <c r="I182" s="165"/>
      <c r="J182" s="165"/>
      <c r="K182" s="165"/>
      <c r="L182" s="165"/>
      <c r="M182" s="165"/>
      <c r="N182" s="165"/>
      <c r="O182" s="165"/>
      <c r="P182" s="165"/>
      <c r="Q182" s="165"/>
      <c r="R182" s="165"/>
      <c r="S182" s="165"/>
      <c r="T182" s="165"/>
      <c r="U182" s="165"/>
      <c r="V182" s="165"/>
      <c r="W182" s="165"/>
      <c r="X182" s="165"/>
      <c r="Y182" s="165"/>
      <c r="Z182" s="165"/>
    </row>
    <row r="183" spans="1:26" ht="15.75" customHeight="1">
      <c r="A183" s="165"/>
      <c r="B183" s="165"/>
      <c r="C183" s="165"/>
      <c r="D183" s="165"/>
      <c r="E183" s="165"/>
      <c r="F183" s="165"/>
      <c r="G183" s="165"/>
      <c r="H183" s="165"/>
      <c r="I183" s="165"/>
      <c r="J183" s="165"/>
      <c r="K183" s="165"/>
      <c r="L183" s="165"/>
      <c r="M183" s="165"/>
      <c r="N183" s="165"/>
      <c r="O183" s="165"/>
      <c r="P183" s="165"/>
      <c r="Q183" s="165"/>
      <c r="R183" s="165"/>
      <c r="S183" s="165"/>
      <c r="T183" s="165"/>
      <c r="U183" s="165"/>
      <c r="V183" s="165"/>
      <c r="W183" s="165"/>
      <c r="X183" s="165"/>
      <c r="Y183" s="165"/>
      <c r="Z183" s="165"/>
    </row>
    <row r="184" spans="1:26" ht="15.75" customHeight="1">
      <c r="A184" s="165"/>
      <c r="B184" s="165"/>
      <c r="C184" s="165"/>
      <c r="D184" s="165"/>
      <c r="E184" s="165"/>
      <c r="F184" s="165"/>
      <c r="G184" s="165"/>
      <c r="H184" s="165"/>
      <c r="I184" s="165"/>
      <c r="J184" s="165"/>
      <c r="K184" s="165"/>
      <c r="L184" s="165"/>
      <c r="M184" s="165"/>
      <c r="N184" s="165"/>
      <c r="O184" s="165"/>
      <c r="P184" s="165"/>
      <c r="Q184" s="165"/>
      <c r="R184" s="165"/>
      <c r="S184" s="165"/>
      <c r="T184" s="165"/>
      <c r="U184" s="165"/>
      <c r="V184" s="165"/>
      <c r="W184" s="165"/>
      <c r="X184" s="165"/>
      <c r="Y184" s="165"/>
      <c r="Z184" s="165"/>
    </row>
    <row r="185" spans="1:26" ht="15.75" customHeight="1">
      <c r="A185" s="165"/>
      <c r="B185" s="165"/>
      <c r="C185" s="165"/>
      <c r="D185" s="165"/>
      <c r="E185" s="165"/>
      <c r="F185" s="165"/>
      <c r="G185" s="165"/>
      <c r="H185" s="165"/>
      <c r="I185" s="165"/>
      <c r="J185" s="165"/>
      <c r="K185" s="165"/>
      <c r="L185" s="165"/>
      <c r="M185" s="165"/>
      <c r="N185" s="165"/>
      <c r="O185" s="165"/>
      <c r="P185" s="165"/>
      <c r="Q185" s="165"/>
      <c r="R185" s="165"/>
      <c r="S185" s="165"/>
      <c r="T185" s="165"/>
      <c r="U185" s="165"/>
      <c r="V185" s="165"/>
      <c r="W185" s="165"/>
      <c r="X185" s="165"/>
      <c r="Y185" s="165"/>
      <c r="Z185" s="165"/>
    </row>
    <row r="186" spans="1:26" ht="15.75" customHeight="1">
      <c r="A186" s="165"/>
      <c r="B186" s="165"/>
      <c r="C186" s="165"/>
      <c r="D186" s="165"/>
      <c r="E186" s="165"/>
      <c r="F186" s="165"/>
      <c r="G186" s="165"/>
      <c r="H186" s="165"/>
      <c r="I186" s="165"/>
      <c r="J186" s="165"/>
      <c r="K186" s="165"/>
      <c r="L186" s="165"/>
      <c r="M186" s="165"/>
      <c r="N186" s="165"/>
      <c r="O186" s="165"/>
      <c r="P186" s="165"/>
      <c r="Q186" s="165"/>
      <c r="R186" s="165"/>
      <c r="S186" s="165"/>
      <c r="T186" s="165"/>
      <c r="U186" s="165"/>
      <c r="V186" s="165"/>
      <c r="W186" s="165"/>
      <c r="X186" s="165"/>
      <c r="Y186" s="165"/>
      <c r="Z186" s="165"/>
    </row>
    <row r="187" spans="1:26" ht="15.75" customHeight="1">
      <c r="A187" s="165"/>
      <c r="B187" s="165"/>
      <c r="C187" s="165"/>
      <c r="D187" s="165"/>
      <c r="E187" s="165"/>
      <c r="F187" s="165"/>
      <c r="G187" s="165"/>
      <c r="H187" s="165"/>
      <c r="I187" s="165"/>
      <c r="J187" s="165"/>
      <c r="K187" s="165"/>
      <c r="L187" s="165"/>
      <c r="M187" s="165"/>
      <c r="N187" s="165"/>
      <c r="O187" s="165"/>
      <c r="P187" s="165"/>
      <c r="Q187" s="165"/>
      <c r="R187" s="165"/>
      <c r="S187" s="165"/>
      <c r="T187" s="165"/>
      <c r="U187" s="165"/>
      <c r="V187" s="165"/>
      <c r="W187" s="165"/>
      <c r="X187" s="165"/>
      <c r="Y187" s="165"/>
      <c r="Z187" s="165"/>
    </row>
    <row r="188" spans="1:26" ht="15.75" customHeight="1">
      <c r="A188" s="165"/>
      <c r="B188" s="165"/>
      <c r="C188" s="165"/>
      <c r="D188" s="165"/>
      <c r="E188" s="165"/>
      <c r="F188" s="165"/>
      <c r="G188" s="165"/>
      <c r="H188" s="165"/>
      <c r="I188" s="165"/>
      <c r="J188" s="165"/>
      <c r="K188" s="165"/>
      <c r="L188" s="165"/>
      <c r="M188" s="165"/>
      <c r="N188" s="165"/>
      <c r="O188" s="165"/>
      <c r="P188" s="165"/>
      <c r="Q188" s="165"/>
      <c r="R188" s="165"/>
      <c r="S188" s="165"/>
      <c r="T188" s="165"/>
      <c r="U188" s="165"/>
      <c r="V188" s="165"/>
      <c r="W188" s="165"/>
      <c r="X188" s="165"/>
      <c r="Y188" s="165"/>
      <c r="Z188" s="165"/>
    </row>
    <row r="189" spans="1:26" ht="15.75" customHeight="1">
      <c r="A189" s="165"/>
      <c r="B189" s="165"/>
      <c r="C189" s="165"/>
      <c r="D189" s="165"/>
      <c r="E189" s="165"/>
      <c r="F189" s="165"/>
      <c r="G189" s="165"/>
      <c r="H189" s="165"/>
      <c r="I189" s="165"/>
      <c r="J189" s="165"/>
      <c r="K189" s="165"/>
      <c r="L189" s="165"/>
      <c r="M189" s="165"/>
      <c r="N189" s="165"/>
      <c r="O189" s="165"/>
      <c r="P189" s="165"/>
      <c r="Q189" s="165"/>
      <c r="R189" s="165"/>
      <c r="S189" s="165"/>
      <c r="T189" s="165"/>
      <c r="U189" s="165"/>
      <c r="V189" s="165"/>
      <c r="W189" s="165"/>
      <c r="X189" s="165"/>
      <c r="Y189" s="165"/>
      <c r="Z189" s="165"/>
    </row>
    <row r="190" spans="1:26" ht="15.75" customHeight="1">
      <c r="A190" s="165"/>
      <c r="B190" s="165"/>
      <c r="C190" s="165"/>
      <c r="D190" s="165"/>
      <c r="E190" s="165"/>
      <c r="F190" s="165"/>
      <c r="G190" s="165"/>
      <c r="H190" s="165"/>
      <c r="I190" s="165"/>
      <c r="J190" s="165"/>
      <c r="K190" s="165"/>
      <c r="L190" s="165"/>
      <c r="M190" s="165"/>
      <c r="N190" s="165"/>
      <c r="O190" s="165"/>
      <c r="P190" s="165"/>
      <c r="Q190" s="165"/>
      <c r="R190" s="165"/>
      <c r="S190" s="165"/>
      <c r="T190" s="165"/>
      <c r="U190" s="165"/>
      <c r="V190" s="165"/>
      <c r="W190" s="165"/>
      <c r="X190" s="165"/>
      <c r="Y190" s="165"/>
      <c r="Z190" s="165"/>
    </row>
    <row r="191" spans="1:26" ht="15.75" customHeight="1">
      <c r="A191" s="165"/>
      <c r="B191" s="165"/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5"/>
      <c r="Z191" s="165"/>
    </row>
    <row r="192" spans="1:26" ht="15.75" customHeight="1">
      <c r="A192" s="165"/>
      <c r="B192" s="165"/>
      <c r="C192" s="165"/>
      <c r="D192" s="165"/>
      <c r="E192" s="165"/>
      <c r="F192" s="165"/>
      <c r="G192" s="165"/>
      <c r="H192" s="165"/>
      <c r="I192" s="165"/>
      <c r="J192" s="165"/>
      <c r="K192" s="165"/>
      <c r="L192" s="165"/>
      <c r="M192" s="165"/>
      <c r="N192" s="165"/>
      <c r="O192" s="165"/>
      <c r="P192" s="165"/>
      <c r="Q192" s="165"/>
      <c r="R192" s="165"/>
      <c r="S192" s="165"/>
      <c r="T192" s="165"/>
      <c r="U192" s="165"/>
      <c r="V192" s="165"/>
      <c r="W192" s="165"/>
      <c r="X192" s="165"/>
      <c r="Y192" s="165"/>
      <c r="Z192" s="165"/>
    </row>
    <row r="193" spans="1:26" ht="15.75" customHeight="1">
      <c r="A193" s="165"/>
      <c r="B193" s="165"/>
      <c r="C193" s="165"/>
      <c r="D193" s="165"/>
      <c r="E193" s="165"/>
      <c r="F193" s="165"/>
      <c r="G193" s="165"/>
      <c r="H193" s="165"/>
      <c r="I193" s="165"/>
      <c r="J193" s="165"/>
      <c r="K193" s="165"/>
      <c r="L193" s="165"/>
      <c r="M193" s="165"/>
      <c r="N193" s="165"/>
      <c r="O193" s="165"/>
      <c r="P193" s="165"/>
      <c r="Q193" s="165"/>
      <c r="R193" s="165"/>
      <c r="S193" s="165"/>
      <c r="T193" s="165"/>
      <c r="U193" s="165"/>
      <c r="V193" s="165"/>
      <c r="W193" s="165"/>
      <c r="X193" s="165"/>
      <c r="Y193" s="165"/>
      <c r="Z193" s="165"/>
    </row>
    <row r="194" spans="1:26" ht="15.75" customHeight="1">
      <c r="A194" s="165"/>
      <c r="B194" s="165"/>
      <c r="C194" s="165"/>
      <c r="D194" s="165"/>
      <c r="E194" s="165"/>
      <c r="F194" s="165"/>
      <c r="G194" s="165"/>
      <c r="H194" s="165"/>
      <c r="I194" s="165"/>
      <c r="J194" s="165"/>
      <c r="K194" s="165"/>
      <c r="L194" s="165"/>
      <c r="M194" s="165"/>
      <c r="N194" s="165"/>
      <c r="O194" s="165"/>
      <c r="P194" s="165"/>
      <c r="Q194" s="165"/>
      <c r="R194" s="165"/>
      <c r="S194" s="165"/>
      <c r="T194" s="165"/>
      <c r="U194" s="165"/>
      <c r="V194" s="165"/>
      <c r="W194" s="165"/>
      <c r="X194" s="165"/>
      <c r="Y194" s="165"/>
      <c r="Z194" s="165"/>
    </row>
    <row r="195" spans="1:26" ht="15.75" customHeight="1">
      <c r="A195" s="165"/>
      <c r="B195" s="165"/>
      <c r="C195" s="165"/>
      <c r="D195" s="165"/>
      <c r="E195" s="165"/>
      <c r="F195" s="165"/>
      <c r="G195" s="165"/>
      <c r="H195" s="165"/>
      <c r="I195" s="165"/>
      <c r="J195" s="165"/>
      <c r="K195" s="165"/>
      <c r="L195" s="165"/>
      <c r="M195" s="165"/>
      <c r="N195" s="165"/>
      <c r="O195" s="165"/>
      <c r="P195" s="165"/>
      <c r="Q195" s="165"/>
      <c r="R195" s="165"/>
      <c r="S195" s="165"/>
      <c r="T195" s="165"/>
      <c r="U195" s="165"/>
      <c r="V195" s="165"/>
      <c r="W195" s="165"/>
      <c r="X195" s="165"/>
      <c r="Y195" s="165"/>
      <c r="Z195" s="165"/>
    </row>
    <row r="196" spans="1:26" ht="15.75" customHeight="1">
      <c r="A196" s="165"/>
      <c r="B196" s="165"/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5"/>
      <c r="Z196" s="165"/>
    </row>
    <row r="197" spans="1:26" ht="15.75" customHeight="1">
      <c r="A197" s="165"/>
      <c r="B197" s="165"/>
      <c r="C197" s="165"/>
      <c r="D197" s="165"/>
      <c r="E197" s="165"/>
      <c r="F197" s="165"/>
      <c r="G197" s="165"/>
      <c r="H197" s="165"/>
      <c r="I197" s="165"/>
      <c r="J197" s="165"/>
      <c r="K197" s="165"/>
      <c r="L197" s="165"/>
      <c r="M197" s="165"/>
      <c r="N197" s="165"/>
      <c r="O197" s="165"/>
      <c r="P197" s="165"/>
      <c r="Q197" s="165"/>
      <c r="R197" s="165"/>
      <c r="S197" s="165"/>
      <c r="T197" s="165"/>
      <c r="U197" s="165"/>
      <c r="V197" s="165"/>
      <c r="W197" s="165"/>
      <c r="X197" s="165"/>
      <c r="Y197" s="165"/>
      <c r="Z197" s="165"/>
    </row>
    <row r="198" spans="1:26" ht="15.75" customHeight="1">
      <c r="A198" s="165"/>
      <c r="B198" s="165"/>
      <c r="C198" s="165"/>
      <c r="D198" s="165"/>
      <c r="E198" s="165"/>
      <c r="F198" s="165"/>
      <c r="G198" s="165"/>
      <c r="H198" s="165"/>
      <c r="I198" s="165"/>
      <c r="J198" s="165"/>
      <c r="K198" s="165"/>
      <c r="L198" s="165"/>
      <c r="M198" s="165"/>
      <c r="N198" s="165"/>
      <c r="O198" s="165"/>
      <c r="P198" s="165"/>
      <c r="Q198" s="165"/>
      <c r="R198" s="165"/>
      <c r="S198" s="165"/>
      <c r="T198" s="165"/>
      <c r="U198" s="165"/>
      <c r="V198" s="165"/>
      <c r="W198" s="165"/>
      <c r="X198" s="165"/>
      <c r="Y198" s="165"/>
      <c r="Z198" s="165"/>
    </row>
    <row r="199" spans="1:26" ht="15.75" customHeight="1">
      <c r="A199" s="165"/>
      <c r="B199" s="165"/>
      <c r="C199" s="165"/>
      <c r="D199" s="165"/>
      <c r="E199" s="165"/>
      <c r="F199" s="165"/>
      <c r="G199" s="165"/>
      <c r="H199" s="165"/>
      <c r="I199" s="165"/>
      <c r="J199" s="165"/>
      <c r="K199" s="165"/>
      <c r="L199" s="165"/>
      <c r="M199" s="165"/>
      <c r="N199" s="165"/>
      <c r="O199" s="165"/>
      <c r="P199" s="165"/>
      <c r="Q199" s="165"/>
      <c r="R199" s="165"/>
      <c r="S199" s="165"/>
      <c r="T199" s="165"/>
      <c r="U199" s="165"/>
      <c r="V199" s="165"/>
      <c r="W199" s="165"/>
      <c r="X199" s="165"/>
      <c r="Y199" s="165"/>
      <c r="Z199" s="165"/>
    </row>
    <row r="200" spans="1:26" ht="15.75" customHeight="1">
      <c r="A200" s="165"/>
      <c r="B200" s="165"/>
      <c r="C200" s="165"/>
      <c r="D200" s="165"/>
      <c r="E200" s="165"/>
      <c r="F200" s="165"/>
      <c r="G200" s="165"/>
      <c r="H200" s="165"/>
      <c r="I200" s="165"/>
      <c r="J200" s="165"/>
      <c r="K200" s="165"/>
      <c r="L200" s="165"/>
      <c r="M200" s="165"/>
      <c r="N200" s="165"/>
      <c r="O200" s="165"/>
      <c r="P200" s="165"/>
      <c r="Q200" s="165"/>
      <c r="R200" s="165"/>
      <c r="S200" s="165"/>
      <c r="T200" s="165"/>
      <c r="U200" s="165"/>
      <c r="V200" s="165"/>
      <c r="W200" s="165"/>
      <c r="X200" s="165"/>
      <c r="Y200" s="165"/>
      <c r="Z200" s="165"/>
    </row>
    <row r="201" spans="1:26" ht="15.75" customHeight="1">
      <c r="A201" s="165"/>
      <c r="B201" s="165"/>
      <c r="C201" s="165"/>
      <c r="D201" s="165"/>
      <c r="E201" s="165"/>
      <c r="F201" s="165"/>
      <c r="G201" s="165"/>
      <c r="H201" s="165"/>
      <c r="I201" s="165"/>
      <c r="J201" s="165"/>
      <c r="K201" s="165"/>
      <c r="L201" s="165"/>
      <c r="M201" s="165"/>
      <c r="N201" s="165"/>
      <c r="O201" s="165"/>
      <c r="P201" s="165"/>
      <c r="Q201" s="165"/>
      <c r="R201" s="165"/>
      <c r="S201" s="165"/>
      <c r="T201" s="165"/>
      <c r="U201" s="165"/>
      <c r="V201" s="165"/>
      <c r="W201" s="165"/>
      <c r="X201" s="165"/>
      <c r="Y201" s="165"/>
      <c r="Z201" s="165"/>
    </row>
    <row r="202" spans="1:26" ht="15.75" customHeight="1">
      <c r="A202" s="165"/>
      <c r="B202" s="165"/>
      <c r="C202" s="165"/>
      <c r="D202" s="165"/>
      <c r="E202" s="165"/>
      <c r="F202" s="165"/>
      <c r="G202" s="165"/>
      <c r="H202" s="165"/>
      <c r="I202" s="165"/>
      <c r="J202" s="165"/>
      <c r="K202" s="165"/>
      <c r="L202" s="165"/>
      <c r="M202" s="165"/>
      <c r="N202" s="165"/>
      <c r="O202" s="165"/>
      <c r="P202" s="165"/>
      <c r="Q202" s="165"/>
      <c r="R202" s="165"/>
      <c r="S202" s="165"/>
      <c r="T202" s="165"/>
      <c r="U202" s="165"/>
      <c r="V202" s="165"/>
      <c r="W202" s="165"/>
      <c r="X202" s="165"/>
      <c r="Y202" s="165"/>
      <c r="Z202" s="165"/>
    </row>
    <row r="203" spans="1:26" ht="15.75" customHeight="1">
      <c r="A203" s="165"/>
      <c r="B203" s="165"/>
      <c r="C203" s="165"/>
      <c r="D203" s="165"/>
      <c r="E203" s="165"/>
      <c r="F203" s="165"/>
      <c r="G203" s="165"/>
      <c r="H203" s="165"/>
      <c r="I203" s="165"/>
      <c r="J203" s="165"/>
      <c r="K203" s="165"/>
      <c r="L203" s="165"/>
      <c r="M203" s="165"/>
      <c r="N203" s="165"/>
      <c r="O203" s="165"/>
      <c r="P203" s="165"/>
      <c r="Q203" s="165"/>
      <c r="R203" s="165"/>
      <c r="S203" s="165"/>
      <c r="T203" s="165"/>
      <c r="U203" s="165"/>
      <c r="V203" s="165"/>
      <c r="W203" s="165"/>
      <c r="X203" s="165"/>
      <c r="Y203" s="165"/>
      <c r="Z203" s="165"/>
    </row>
    <row r="204" spans="1:26" ht="15.75" customHeight="1">
      <c r="A204" s="165"/>
      <c r="B204" s="165"/>
      <c r="C204" s="165"/>
      <c r="D204" s="165"/>
      <c r="E204" s="165"/>
      <c r="F204" s="165"/>
      <c r="G204" s="165"/>
      <c r="H204" s="165"/>
      <c r="I204" s="165"/>
      <c r="J204" s="165"/>
      <c r="K204" s="165"/>
      <c r="L204" s="165"/>
      <c r="M204" s="165"/>
      <c r="N204" s="165"/>
      <c r="O204" s="165"/>
      <c r="P204" s="165"/>
      <c r="Q204" s="165"/>
      <c r="R204" s="165"/>
      <c r="S204" s="165"/>
      <c r="T204" s="165"/>
      <c r="U204" s="165"/>
      <c r="V204" s="165"/>
      <c r="W204" s="165"/>
      <c r="X204" s="165"/>
      <c r="Y204" s="165"/>
      <c r="Z204" s="165"/>
    </row>
    <row r="205" spans="1:26" ht="15.75" customHeight="1">
      <c r="A205" s="165"/>
      <c r="B205" s="165"/>
      <c r="C205" s="165"/>
      <c r="D205" s="165"/>
      <c r="E205" s="165"/>
      <c r="F205" s="165"/>
      <c r="G205" s="165"/>
      <c r="H205" s="165"/>
      <c r="I205" s="165"/>
      <c r="J205" s="165"/>
      <c r="K205" s="165"/>
      <c r="L205" s="165"/>
      <c r="M205" s="165"/>
      <c r="N205" s="165"/>
      <c r="O205" s="165"/>
      <c r="P205" s="165"/>
      <c r="Q205" s="165"/>
      <c r="R205" s="165"/>
      <c r="S205" s="165"/>
      <c r="T205" s="165"/>
      <c r="U205" s="165"/>
      <c r="V205" s="165"/>
      <c r="W205" s="165"/>
      <c r="X205" s="165"/>
      <c r="Y205" s="165"/>
      <c r="Z205" s="165"/>
    </row>
    <row r="206" spans="1:26" ht="15.75" customHeight="1">
      <c r="A206" s="165"/>
      <c r="B206" s="165"/>
      <c r="C206" s="165"/>
      <c r="D206" s="165"/>
      <c r="E206" s="165"/>
      <c r="F206" s="165"/>
      <c r="G206" s="165"/>
      <c r="H206" s="165"/>
      <c r="I206" s="165"/>
      <c r="J206" s="165"/>
      <c r="K206" s="165"/>
      <c r="L206" s="165"/>
      <c r="M206" s="165"/>
      <c r="N206" s="165"/>
      <c r="O206" s="165"/>
      <c r="P206" s="165"/>
      <c r="Q206" s="165"/>
      <c r="R206" s="165"/>
      <c r="S206" s="165"/>
      <c r="T206" s="165"/>
      <c r="U206" s="165"/>
      <c r="V206" s="165"/>
      <c r="W206" s="165"/>
      <c r="X206" s="165"/>
      <c r="Y206" s="165"/>
      <c r="Z206" s="165"/>
    </row>
    <row r="207" spans="1:26" ht="15.75" customHeight="1">
      <c r="A207" s="165"/>
      <c r="B207" s="165"/>
      <c r="C207" s="165"/>
      <c r="D207" s="165"/>
      <c r="E207" s="165"/>
      <c r="F207" s="165"/>
      <c r="G207" s="165"/>
      <c r="H207" s="165"/>
      <c r="I207" s="165"/>
      <c r="J207" s="165"/>
      <c r="K207" s="165"/>
      <c r="L207" s="165"/>
      <c r="M207" s="165"/>
      <c r="N207" s="165"/>
      <c r="O207" s="165"/>
      <c r="P207" s="165"/>
      <c r="Q207" s="165"/>
      <c r="R207" s="165"/>
      <c r="S207" s="165"/>
      <c r="T207" s="165"/>
      <c r="U207" s="165"/>
      <c r="V207" s="165"/>
      <c r="W207" s="165"/>
      <c r="X207" s="165"/>
      <c r="Y207" s="165"/>
      <c r="Z207" s="165"/>
    </row>
    <row r="208" spans="1:26" ht="15.75" customHeight="1">
      <c r="A208" s="165"/>
      <c r="B208" s="165"/>
      <c r="C208" s="165"/>
      <c r="D208" s="165"/>
      <c r="E208" s="165"/>
      <c r="F208" s="165"/>
      <c r="G208" s="165"/>
      <c r="H208" s="165"/>
      <c r="I208" s="165"/>
      <c r="J208" s="165"/>
      <c r="K208" s="165"/>
      <c r="L208" s="165"/>
      <c r="M208" s="165"/>
      <c r="N208" s="165"/>
      <c r="O208" s="165"/>
      <c r="P208" s="165"/>
      <c r="Q208" s="165"/>
      <c r="R208" s="165"/>
      <c r="S208" s="165"/>
      <c r="T208" s="165"/>
      <c r="U208" s="165"/>
      <c r="V208" s="165"/>
      <c r="W208" s="165"/>
      <c r="X208" s="165"/>
      <c r="Y208" s="165"/>
      <c r="Z208" s="165"/>
    </row>
    <row r="209" spans="1:26" ht="15.75" customHeight="1">
      <c r="A209" s="165"/>
      <c r="B209" s="165"/>
      <c r="C209" s="165"/>
      <c r="D209" s="165"/>
      <c r="E209" s="165"/>
      <c r="F209" s="165"/>
      <c r="G209" s="165"/>
      <c r="H209" s="165"/>
      <c r="I209" s="165"/>
      <c r="J209" s="165"/>
      <c r="K209" s="165"/>
      <c r="L209" s="165"/>
      <c r="M209" s="165"/>
      <c r="N209" s="165"/>
      <c r="O209" s="165"/>
      <c r="P209" s="165"/>
      <c r="Q209" s="165"/>
      <c r="R209" s="165"/>
      <c r="S209" s="165"/>
      <c r="T209" s="165"/>
      <c r="U209" s="165"/>
      <c r="V209" s="165"/>
      <c r="W209" s="165"/>
      <c r="X209" s="165"/>
      <c r="Y209" s="165"/>
      <c r="Z209" s="165"/>
    </row>
    <row r="210" spans="1:26" ht="15.75" customHeight="1">
      <c r="A210" s="165"/>
      <c r="B210" s="165"/>
      <c r="C210" s="165"/>
      <c r="D210" s="165"/>
      <c r="E210" s="165"/>
      <c r="F210" s="165"/>
      <c r="G210" s="165"/>
      <c r="H210" s="165"/>
      <c r="I210" s="165"/>
      <c r="J210" s="165"/>
      <c r="K210" s="165"/>
      <c r="L210" s="165"/>
      <c r="M210" s="165"/>
      <c r="N210" s="165"/>
      <c r="O210" s="165"/>
      <c r="P210" s="165"/>
      <c r="Q210" s="165"/>
      <c r="R210" s="165"/>
      <c r="S210" s="165"/>
      <c r="T210" s="165"/>
      <c r="U210" s="165"/>
      <c r="V210" s="165"/>
      <c r="W210" s="165"/>
      <c r="X210" s="165"/>
      <c r="Y210" s="165"/>
      <c r="Z210" s="165"/>
    </row>
    <row r="211" spans="1:26" ht="15.75" customHeight="1">
      <c r="A211" s="165"/>
      <c r="B211" s="165"/>
      <c r="C211" s="165"/>
      <c r="D211" s="165"/>
      <c r="E211" s="165"/>
      <c r="F211" s="165"/>
      <c r="G211" s="165"/>
      <c r="H211" s="165"/>
      <c r="I211" s="165"/>
      <c r="J211" s="165"/>
      <c r="K211" s="165"/>
      <c r="L211" s="165"/>
      <c r="M211" s="165"/>
      <c r="N211" s="165"/>
      <c r="O211" s="165"/>
      <c r="P211" s="165"/>
      <c r="Q211" s="165"/>
      <c r="R211" s="165"/>
      <c r="S211" s="165"/>
      <c r="T211" s="165"/>
      <c r="U211" s="165"/>
      <c r="V211" s="165"/>
      <c r="W211" s="165"/>
      <c r="X211" s="165"/>
      <c r="Y211" s="165"/>
      <c r="Z211" s="165"/>
    </row>
    <row r="212" spans="1:26" ht="15.75" customHeight="1">
      <c r="A212" s="165"/>
      <c r="B212" s="165"/>
      <c r="C212" s="165"/>
      <c r="D212" s="165"/>
      <c r="E212" s="165"/>
      <c r="F212" s="165"/>
      <c r="G212" s="165"/>
      <c r="H212" s="165"/>
      <c r="I212" s="165"/>
      <c r="J212" s="165"/>
      <c r="K212" s="165"/>
      <c r="L212" s="165"/>
      <c r="M212" s="165"/>
      <c r="N212" s="165"/>
      <c r="O212" s="165"/>
      <c r="P212" s="165"/>
      <c r="Q212" s="165"/>
      <c r="R212" s="165"/>
      <c r="S212" s="165"/>
      <c r="T212" s="165"/>
      <c r="U212" s="165"/>
      <c r="V212" s="165"/>
      <c r="W212" s="165"/>
      <c r="X212" s="165"/>
      <c r="Y212" s="165"/>
      <c r="Z212" s="165"/>
    </row>
    <row r="213" spans="1:26" ht="15.75" customHeight="1">
      <c r="A213" s="165"/>
      <c r="B213" s="165"/>
      <c r="C213" s="165"/>
      <c r="D213" s="165"/>
      <c r="E213" s="165"/>
      <c r="F213" s="165"/>
      <c r="G213" s="165"/>
      <c r="H213" s="165"/>
      <c r="I213" s="165"/>
      <c r="J213" s="165"/>
      <c r="K213" s="165"/>
      <c r="L213" s="165"/>
      <c r="M213" s="165"/>
      <c r="N213" s="165"/>
      <c r="O213" s="165"/>
      <c r="P213" s="165"/>
      <c r="Q213" s="165"/>
      <c r="R213" s="165"/>
      <c r="S213" s="165"/>
      <c r="T213" s="165"/>
      <c r="U213" s="165"/>
      <c r="V213" s="165"/>
      <c r="W213" s="165"/>
      <c r="X213" s="165"/>
      <c r="Y213" s="165"/>
      <c r="Z213" s="165"/>
    </row>
    <row r="214" spans="1:26" ht="15.75" customHeight="1">
      <c r="A214" s="165"/>
      <c r="B214" s="165"/>
      <c r="C214" s="165"/>
      <c r="D214" s="165"/>
      <c r="E214" s="165"/>
      <c r="F214" s="165"/>
      <c r="G214" s="165"/>
      <c r="H214" s="165"/>
      <c r="I214" s="165"/>
      <c r="J214" s="165"/>
      <c r="K214" s="165"/>
      <c r="L214" s="165"/>
      <c r="M214" s="165"/>
      <c r="N214" s="165"/>
      <c r="O214" s="165"/>
      <c r="P214" s="165"/>
      <c r="Q214" s="165"/>
      <c r="R214" s="165"/>
      <c r="S214" s="165"/>
      <c r="T214" s="165"/>
      <c r="U214" s="165"/>
      <c r="V214" s="165"/>
      <c r="W214" s="165"/>
      <c r="X214" s="165"/>
      <c r="Y214" s="165"/>
      <c r="Z214" s="165"/>
    </row>
    <row r="215" spans="1:26" ht="15.75" customHeight="1">
      <c r="A215" s="165"/>
      <c r="B215" s="165"/>
      <c r="C215" s="165"/>
      <c r="D215" s="165"/>
      <c r="E215" s="165"/>
      <c r="F215" s="165"/>
      <c r="G215" s="165"/>
      <c r="H215" s="165"/>
      <c r="I215" s="165"/>
      <c r="J215" s="165"/>
      <c r="K215" s="165"/>
      <c r="L215" s="165"/>
      <c r="M215" s="165"/>
      <c r="N215" s="165"/>
      <c r="O215" s="165"/>
      <c r="P215" s="165"/>
      <c r="Q215" s="165"/>
      <c r="R215" s="165"/>
      <c r="S215" s="165"/>
      <c r="T215" s="165"/>
      <c r="U215" s="165"/>
      <c r="V215" s="165"/>
      <c r="W215" s="165"/>
      <c r="X215" s="165"/>
      <c r="Y215" s="165"/>
      <c r="Z215" s="165"/>
    </row>
    <row r="216" spans="1:26" ht="15.75" customHeight="1">
      <c r="A216" s="165"/>
      <c r="B216" s="165"/>
      <c r="C216" s="165"/>
      <c r="D216" s="165"/>
      <c r="E216" s="165"/>
      <c r="F216" s="165"/>
      <c r="G216" s="165"/>
      <c r="H216" s="165"/>
      <c r="I216" s="165"/>
      <c r="J216" s="165"/>
      <c r="K216" s="165"/>
      <c r="L216" s="165"/>
      <c r="M216" s="165"/>
      <c r="N216" s="165"/>
      <c r="O216" s="165"/>
      <c r="P216" s="165"/>
      <c r="Q216" s="165"/>
      <c r="R216" s="165"/>
      <c r="S216" s="165"/>
      <c r="T216" s="165"/>
      <c r="U216" s="165"/>
      <c r="V216" s="165"/>
      <c r="W216" s="165"/>
      <c r="X216" s="165"/>
      <c r="Y216" s="165"/>
      <c r="Z216" s="165"/>
    </row>
    <row r="217" spans="1:26" ht="15.75" customHeight="1">
      <c r="A217" s="165"/>
      <c r="B217" s="165"/>
      <c r="C217" s="165"/>
      <c r="D217" s="165"/>
      <c r="E217" s="165"/>
      <c r="F217" s="165"/>
      <c r="G217" s="165"/>
      <c r="H217" s="165"/>
      <c r="I217" s="165"/>
      <c r="J217" s="165"/>
      <c r="K217" s="165"/>
      <c r="L217" s="165"/>
      <c r="M217" s="165"/>
      <c r="N217" s="165"/>
      <c r="O217" s="165"/>
      <c r="P217" s="165"/>
      <c r="Q217" s="165"/>
      <c r="R217" s="165"/>
      <c r="S217" s="165"/>
      <c r="T217" s="165"/>
      <c r="U217" s="165"/>
      <c r="V217" s="165"/>
      <c r="W217" s="165"/>
      <c r="X217" s="165"/>
      <c r="Y217" s="165"/>
      <c r="Z217" s="165"/>
    </row>
    <row r="218" spans="1:26" ht="15.75" customHeight="1">
      <c r="A218" s="165"/>
      <c r="B218" s="165"/>
      <c r="C218" s="165"/>
      <c r="D218" s="165"/>
      <c r="E218" s="165"/>
      <c r="F218" s="165"/>
      <c r="G218" s="165"/>
      <c r="H218" s="165"/>
      <c r="I218" s="165"/>
      <c r="J218" s="165"/>
      <c r="K218" s="165"/>
      <c r="L218" s="165"/>
      <c r="M218" s="165"/>
      <c r="N218" s="165"/>
      <c r="O218" s="165"/>
      <c r="P218" s="165"/>
      <c r="Q218" s="165"/>
      <c r="R218" s="165"/>
      <c r="S218" s="165"/>
      <c r="T218" s="165"/>
      <c r="U218" s="165"/>
      <c r="V218" s="165"/>
      <c r="W218" s="165"/>
      <c r="X218" s="165"/>
      <c r="Y218" s="165"/>
      <c r="Z218" s="165"/>
    </row>
    <row r="219" spans="1:26" ht="15.75" customHeight="1">
      <c r="A219" s="165"/>
      <c r="B219" s="165"/>
      <c r="C219" s="165"/>
      <c r="D219" s="165"/>
      <c r="E219" s="165"/>
      <c r="F219" s="165"/>
      <c r="G219" s="165"/>
      <c r="H219" s="165"/>
      <c r="I219" s="165"/>
      <c r="J219" s="165"/>
      <c r="K219" s="165"/>
      <c r="L219" s="165"/>
      <c r="M219" s="165"/>
      <c r="N219" s="165"/>
      <c r="O219" s="165"/>
      <c r="P219" s="165"/>
      <c r="Q219" s="165"/>
      <c r="R219" s="165"/>
      <c r="S219" s="165"/>
      <c r="T219" s="165"/>
      <c r="U219" s="165"/>
      <c r="V219" s="165"/>
      <c r="W219" s="165"/>
      <c r="X219" s="165"/>
      <c r="Y219" s="165"/>
      <c r="Z219" s="165"/>
    </row>
    <row r="220" spans="1:26" ht="15.75" customHeight="1">
      <c r="A220" s="165"/>
      <c r="B220" s="165"/>
      <c r="C220" s="165"/>
      <c r="D220" s="165"/>
      <c r="E220" s="165"/>
      <c r="F220" s="165"/>
      <c r="G220" s="165"/>
      <c r="H220" s="165"/>
      <c r="I220" s="165"/>
      <c r="J220" s="165"/>
      <c r="K220" s="165"/>
      <c r="L220" s="165"/>
      <c r="M220" s="165"/>
      <c r="N220" s="165"/>
      <c r="O220" s="165"/>
      <c r="P220" s="165"/>
      <c r="Q220" s="165"/>
      <c r="R220" s="165"/>
      <c r="S220" s="165"/>
      <c r="T220" s="165"/>
      <c r="U220" s="165"/>
      <c r="V220" s="165"/>
      <c r="W220" s="165"/>
      <c r="X220" s="165"/>
      <c r="Y220" s="165"/>
      <c r="Z220" s="165"/>
    </row>
    <row r="221" spans="1:26" ht="15.75" customHeight="1">
      <c r="A221" s="165"/>
      <c r="B221" s="165"/>
      <c r="C221" s="165"/>
      <c r="D221" s="165"/>
      <c r="E221" s="165"/>
      <c r="F221" s="165"/>
      <c r="G221" s="165"/>
      <c r="H221" s="165"/>
      <c r="I221" s="165"/>
      <c r="J221" s="165"/>
      <c r="K221" s="165"/>
      <c r="L221" s="165"/>
      <c r="M221" s="165"/>
      <c r="N221" s="165"/>
      <c r="O221" s="165"/>
      <c r="P221" s="165"/>
      <c r="Q221" s="165"/>
      <c r="R221" s="165"/>
      <c r="S221" s="165"/>
      <c r="T221" s="165"/>
      <c r="U221" s="165"/>
      <c r="V221" s="165"/>
      <c r="W221" s="165"/>
      <c r="X221" s="165"/>
      <c r="Y221" s="165"/>
      <c r="Z221" s="165"/>
    </row>
    <row r="222" spans="1:26" ht="15.75" customHeight="1">
      <c r="A222" s="165"/>
      <c r="B222" s="165"/>
      <c r="C222" s="165"/>
      <c r="D222" s="165"/>
      <c r="E222" s="165"/>
      <c r="F222" s="165"/>
      <c r="G222" s="165"/>
      <c r="H222" s="165"/>
      <c r="I222" s="165"/>
      <c r="J222" s="165"/>
      <c r="K222" s="165"/>
      <c r="L222" s="165"/>
      <c r="M222" s="165"/>
      <c r="N222" s="165"/>
      <c r="O222" s="165"/>
      <c r="P222" s="165"/>
      <c r="Q222" s="165"/>
      <c r="R222" s="165"/>
      <c r="S222" s="165"/>
      <c r="T222" s="165"/>
      <c r="U222" s="165"/>
      <c r="V222" s="165"/>
      <c r="W222" s="165"/>
      <c r="X222" s="165"/>
      <c r="Y222" s="165"/>
      <c r="Z222" s="165"/>
    </row>
    <row r="223" spans="1:26" ht="15.75" customHeight="1">
      <c r="A223" s="165"/>
      <c r="B223" s="165"/>
      <c r="C223" s="165"/>
      <c r="D223" s="165"/>
      <c r="E223" s="165"/>
      <c r="F223" s="165"/>
      <c r="G223" s="165"/>
      <c r="H223" s="165"/>
      <c r="I223" s="165"/>
      <c r="J223" s="165"/>
      <c r="K223" s="165"/>
      <c r="L223" s="165"/>
      <c r="M223" s="165"/>
      <c r="N223" s="165"/>
      <c r="O223" s="165"/>
      <c r="P223" s="165"/>
      <c r="Q223" s="165"/>
      <c r="R223" s="165"/>
      <c r="S223" s="165"/>
      <c r="T223" s="165"/>
      <c r="U223" s="165"/>
      <c r="V223" s="165"/>
      <c r="W223" s="165"/>
      <c r="X223" s="165"/>
      <c r="Y223" s="165"/>
      <c r="Z223" s="165"/>
    </row>
    <row r="224" spans="1:26" ht="15.75" customHeight="1">
      <c r="A224" s="165"/>
      <c r="B224" s="165"/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5"/>
      <c r="Z224" s="165"/>
    </row>
    <row r="225" spans="1:26" ht="15.75" customHeight="1">
      <c r="A225" s="165"/>
      <c r="B225" s="165"/>
      <c r="C225" s="165"/>
      <c r="D225" s="165"/>
      <c r="E225" s="165"/>
      <c r="F225" s="165"/>
      <c r="G225" s="165"/>
      <c r="H225" s="165"/>
      <c r="I225" s="165"/>
      <c r="J225" s="165"/>
      <c r="K225" s="165"/>
      <c r="L225" s="165"/>
      <c r="M225" s="165"/>
      <c r="N225" s="165"/>
      <c r="O225" s="165"/>
      <c r="P225" s="165"/>
      <c r="Q225" s="165"/>
      <c r="R225" s="165"/>
      <c r="S225" s="165"/>
      <c r="T225" s="165"/>
      <c r="U225" s="165"/>
      <c r="V225" s="165"/>
      <c r="W225" s="165"/>
      <c r="X225" s="165"/>
      <c r="Y225" s="165"/>
      <c r="Z225" s="165"/>
    </row>
    <row r="226" spans="1:26" ht="15.75" customHeight="1">
      <c r="A226" s="165"/>
      <c r="B226" s="165"/>
      <c r="C226" s="165"/>
      <c r="D226" s="165"/>
      <c r="E226" s="165"/>
      <c r="F226" s="165"/>
      <c r="G226" s="165"/>
      <c r="H226" s="165"/>
      <c r="I226" s="165"/>
      <c r="J226" s="165"/>
      <c r="K226" s="165"/>
      <c r="L226" s="165"/>
      <c r="M226" s="165"/>
      <c r="N226" s="165"/>
      <c r="O226" s="165"/>
      <c r="P226" s="165"/>
      <c r="Q226" s="165"/>
      <c r="R226" s="165"/>
      <c r="S226" s="165"/>
      <c r="T226" s="165"/>
      <c r="U226" s="165"/>
      <c r="V226" s="165"/>
      <c r="W226" s="165"/>
      <c r="X226" s="165"/>
      <c r="Y226" s="165"/>
      <c r="Z226" s="165"/>
    </row>
    <row r="227" spans="1:26" ht="15.75" customHeight="1">
      <c r="A227" s="165"/>
      <c r="B227" s="165"/>
      <c r="C227" s="165"/>
      <c r="D227" s="165"/>
      <c r="E227" s="165"/>
      <c r="F227" s="165"/>
      <c r="G227" s="165"/>
      <c r="H227" s="165"/>
      <c r="I227" s="165"/>
      <c r="J227" s="165"/>
      <c r="K227" s="165"/>
      <c r="L227" s="165"/>
      <c r="M227" s="165"/>
      <c r="N227" s="165"/>
      <c r="O227" s="165"/>
      <c r="P227" s="165"/>
      <c r="Q227" s="165"/>
      <c r="R227" s="165"/>
      <c r="S227" s="165"/>
      <c r="T227" s="165"/>
      <c r="U227" s="165"/>
      <c r="V227" s="165"/>
      <c r="W227" s="165"/>
      <c r="X227" s="165"/>
      <c r="Y227" s="165"/>
      <c r="Z227" s="165"/>
    </row>
    <row r="228" spans="1:26" ht="15.75" customHeight="1">
      <c r="A228" s="165"/>
      <c r="B228" s="165"/>
      <c r="C228" s="165"/>
      <c r="D228" s="165"/>
      <c r="E228" s="165"/>
      <c r="F228" s="165"/>
      <c r="G228" s="165"/>
      <c r="H228" s="165"/>
      <c r="I228" s="165"/>
      <c r="J228" s="165"/>
      <c r="K228" s="165"/>
      <c r="L228" s="165"/>
      <c r="M228" s="165"/>
      <c r="N228" s="165"/>
      <c r="O228" s="165"/>
      <c r="P228" s="165"/>
      <c r="Q228" s="165"/>
      <c r="R228" s="165"/>
      <c r="S228" s="165"/>
      <c r="T228" s="165"/>
      <c r="U228" s="165"/>
      <c r="V228" s="165"/>
      <c r="W228" s="165"/>
      <c r="X228" s="165"/>
      <c r="Y228" s="165"/>
      <c r="Z228" s="165"/>
    </row>
    <row r="229" spans="1:26" ht="15.75" customHeight="1">
      <c r="A229" s="165"/>
      <c r="B229" s="165"/>
      <c r="C229" s="165"/>
      <c r="D229" s="165"/>
      <c r="E229" s="165"/>
      <c r="F229" s="165"/>
      <c r="G229" s="165"/>
      <c r="H229" s="165"/>
      <c r="I229" s="165"/>
      <c r="J229" s="165"/>
      <c r="K229" s="165"/>
      <c r="L229" s="165"/>
      <c r="M229" s="165"/>
      <c r="N229" s="165"/>
      <c r="O229" s="165"/>
      <c r="P229" s="165"/>
      <c r="Q229" s="165"/>
      <c r="R229" s="165"/>
      <c r="S229" s="165"/>
      <c r="T229" s="165"/>
      <c r="U229" s="165"/>
      <c r="V229" s="165"/>
      <c r="W229" s="165"/>
      <c r="X229" s="165"/>
      <c r="Y229" s="165"/>
      <c r="Z229" s="165"/>
    </row>
    <row r="230" spans="1:26" ht="15.75" customHeight="1">
      <c r="A230" s="165"/>
      <c r="B230" s="165"/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5"/>
      <c r="Z230" s="165"/>
    </row>
    <row r="231" spans="1:26" ht="15.75" customHeight="1">
      <c r="A231" s="165"/>
      <c r="B231" s="165"/>
      <c r="C231" s="165"/>
      <c r="D231" s="165"/>
      <c r="E231" s="165"/>
      <c r="F231" s="165"/>
      <c r="G231" s="165"/>
      <c r="H231" s="165"/>
      <c r="I231" s="165"/>
      <c r="J231" s="165"/>
      <c r="K231" s="165"/>
      <c r="L231" s="165"/>
      <c r="M231" s="165"/>
      <c r="N231" s="165"/>
      <c r="O231" s="165"/>
      <c r="P231" s="165"/>
      <c r="Q231" s="165"/>
      <c r="R231" s="165"/>
      <c r="S231" s="165"/>
      <c r="T231" s="165"/>
      <c r="U231" s="165"/>
      <c r="V231" s="165"/>
      <c r="W231" s="165"/>
      <c r="X231" s="165"/>
      <c r="Y231" s="165"/>
      <c r="Z231" s="165"/>
    </row>
    <row r="232" spans="1:26" ht="15.75" customHeight="1">
      <c r="A232" s="165"/>
      <c r="B232" s="165"/>
      <c r="C232" s="165"/>
      <c r="D232" s="165"/>
      <c r="E232" s="165"/>
      <c r="F232" s="165"/>
      <c r="G232" s="165"/>
      <c r="H232" s="165"/>
      <c r="I232" s="165"/>
      <c r="J232" s="165"/>
      <c r="K232" s="165"/>
      <c r="L232" s="165"/>
      <c r="M232" s="165"/>
      <c r="N232" s="165"/>
      <c r="O232" s="165"/>
      <c r="P232" s="165"/>
      <c r="Q232" s="165"/>
      <c r="R232" s="165"/>
      <c r="S232" s="165"/>
      <c r="T232" s="165"/>
      <c r="U232" s="165"/>
      <c r="V232" s="165"/>
      <c r="W232" s="165"/>
      <c r="X232" s="165"/>
      <c r="Y232" s="165"/>
      <c r="Z232" s="165"/>
    </row>
    <row r="233" spans="1:26" ht="15.75" customHeight="1">
      <c r="A233" s="165"/>
      <c r="B233" s="165"/>
      <c r="C233" s="165"/>
      <c r="D233" s="165"/>
      <c r="E233" s="165"/>
      <c r="F233" s="165"/>
      <c r="G233" s="165"/>
      <c r="H233" s="165"/>
      <c r="I233" s="165"/>
      <c r="J233" s="165"/>
      <c r="K233" s="165"/>
      <c r="L233" s="165"/>
      <c r="M233" s="165"/>
      <c r="N233" s="165"/>
      <c r="O233" s="165"/>
      <c r="P233" s="165"/>
      <c r="Q233" s="165"/>
      <c r="R233" s="165"/>
      <c r="S233" s="165"/>
      <c r="T233" s="165"/>
      <c r="U233" s="165"/>
      <c r="V233" s="165"/>
      <c r="W233" s="165"/>
      <c r="X233" s="165"/>
      <c r="Y233" s="165"/>
      <c r="Z233" s="165"/>
    </row>
    <row r="234" spans="1:26" ht="15.75" customHeight="1">
      <c r="A234" s="165"/>
      <c r="B234" s="165"/>
      <c r="C234" s="165"/>
      <c r="D234" s="165"/>
      <c r="E234" s="165"/>
      <c r="F234" s="165"/>
      <c r="G234" s="165"/>
      <c r="H234" s="165"/>
      <c r="I234" s="165"/>
      <c r="J234" s="165"/>
      <c r="K234" s="165"/>
      <c r="L234" s="165"/>
      <c r="M234" s="165"/>
      <c r="N234" s="165"/>
      <c r="O234" s="165"/>
      <c r="P234" s="165"/>
      <c r="Q234" s="165"/>
      <c r="R234" s="165"/>
      <c r="S234" s="165"/>
      <c r="T234" s="165"/>
      <c r="U234" s="165"/>
      <c r="V234" s="165"/>
      <c r="W234" s="165"/>
      <c r="X234" s="165"/>
      <c r="Y234" s="165"/>
      <c r="Z234" s="165"/>
    </row>
    <row r="235" spans="1:26" ht="15.75" customHeight="1">
      <c r="A235" s="165"/>
      <c r="B235" s="165"/>
      <c r="C235" s="165"/>
      <c r="D235" s="165"/>
      <c r="E235" s="165"/>
      <c r="F235" s="165"/>
      <c r="G235" s="165"/>
      <c r="H235" s="165"/>
      <c r="I235" s="165"/>
      <c r="J235" s="165"/>
      <c r="K235" s="165"/>
      <c r="L235" s="165"/>
      <c r="M235" s="165"/>
      <c r="N235" s="165"/>
      <c r="O235" s="165"/>
      <c r="P235" s="165"/>
      <c r="Q235" s="165"/>
      <c r="R235" s="165"/>
      <c r="S235" s="165"/>
      <c r="T235" s="165"/>
      <c r="U235" s="165"/>
      <c r="V235" s="165"/>
      <c r="W235" s="165"/>
      <c r="X235" s="165"/>
      <c r="Y235" s="165"/>
      <c r="Z235" s="165"/>
    </row>
    <row r="236" spans="1:26" ht="15.75" customHeight="1">
      <c r="A236" s="165"/>
      <c r="B236" s="165"/>
      <c r="C236" s="165"/>
      <c r="D236" s="165"/>
      <c r="E236" s="165"/>
      <c r="F236" s="165"/>
      <c r="G236" s="165"/>
      <c r="H236" s="165"/>
      <c r="I236" s="165"/>
      <c r="J236" s="165"/>
      <c r="K236" s="165"/>
      <c r="L236" s="165"/>
      <c r="M236" s="165"/>
      <c r="N236" s="165"/>
      <c r="O236" s="165"/>
      <c r="P236" s="165"/>
      <c r="Q236" s="165"/>
      <c r="R236" s="165"/>
      <c r="S236" s="165"/>
      <c r="T236" s="165"/>
      <c r="U236" s="165"/>
      <c r="V236" s="165"/>
      <c r="W236" s="165"/>
      <c r="X236" s="165"/>
      <c r="Y236" s="165"/>
      <c r="Z236" s="165"/>
    </row>
    <row r="237" spans="1:26" ht="15.75" customHeight="1">
      <c r="A237" s="165"/>
      <c r="B237" s="165"/>
      <c r="C237" s="165"/>
      <c r="D237" s="165"/>
      <c r="E237" s="165"/>
      <c r="F237" s="165"/>
      <c r="G237" s="165"/>
      <c r="H237" s="165"/>
      <c r="I237" s="165"/>
      <c r="J237" s="165"/>
      <c r="K237" s="165"/>
      <c r="L237" s="165"/>
      <c r="M237" s="165"/>
      <c r="N237" s="165"/>
      <c r="O237" s="165"/>
      <c r="P237" s="165"/>
      <c r="Q237" s="165"/>
      <c r="R237" s="165"/>
      <c r="S237" s="165"/>
      <c r="T237" s="165"/>
      <c r="U237" s="165"/>
      <c r="V237" s="165"/>
      <c r="W237" s="165"/>
      <c r="X237" s="165"/>
      <c r="Y237" s="165"/>
      <c r="Z237" s="165"/>
    </row>
    <row r="238" spans="1:26" ht="15.75" customHeight="1">
      <c r="A238" s="165"/>
      <c r="B238" s="165"/>
      <c r="C238" s="165"/>
      <c r="D238" s="165"/>
      <c r="E238" s="165"/>
      <c r="F238" s="165"/>
      <c r="G238" s="165"/>
      <c r="H238" s="165"/>
      <c r="I238" s="165"/>
      <c r="J238" s="165"/>
      <c r="K238" s="165"/>
      <c r="L238" s="165"/>
      <c r="M238" s="165"/>
      <c r="N238" s="165"/>
      <c r="O238" s="165"/>
      <c r="P238" s="165"/>
      <c r="Q238" s="165"/>
      <c r="R238" s="165"/>
      <c r="S238" s="165"/>
      <c r="T238" s="165"/>
      <c r="U238" s="165"/>
      <c r="V238" s="165"/>
      <c r="W238" s="165"/>
      <c r="X238" s="165"/>
      <c r="Y238" s="165"/>
      <c r="Z238" s="165"/>
    </row>
    <row r="239" spans="1:26" ht="15.75" customHeight="1">
      <c r="A239" s="165"/>
      <c r="B239" s="165"/>
      <c r="C239" s="165"/>
      <c r="D239" s="165"/>
      <c r="E239" s="165"/>
      <c r="F239" s="165"/>
      <c r="G239" s="165"/>
      <c r="H239" s="165"/>
      <c r="I239" s="165"/>
      <c r="J239" s="165"/>
      <c r="K239" s="165"/>
      <c r="L239" s="165"/>
      <c r="M239" s="165"/>
      <c r="N239" s="165"/>
      <c r="O239" s="165"/>
      <c r="P239" s="165"/>
      <c r="Q239" s="165"/>
      <c r="R239" s="165"/>
      <c r="S239" s="165"/>
      <c r="T239" s="165"/>
      <c r="U239" s="165"/>
      <c r="V239" s="165"/>
      <c r="W239" s="165"/>
      <c r="X239" s="165"/>
      <c r="Y239" s="165"/>
      <c r="Z239" s="165"/>
    </row>
    <row r="240" spans="1:26" ht="15.75" customHeight="1">
      <c r="A240" s="165"/>
      <c r="B240" s="165"/>
      <c r="C240" s="165"/>
      <c r="D240" s="165"/>
      <c r="E240" s="165"/>
      <c r="F240" s="165"/>
      <c r="G240" s="165"/>
      <c r="H240" s="165"/>
      <c r="I240" s="165"/>
      <c r="J240" s="165"/>
      <c r="K240" s="165"/>
      <c r="L240" s="165"/>
      <c r="M240" s="165"/>
      <c r="N240" s="165"/>
      <c r="O240" s="165"/>
      <c r="P240" s="165"/>
      <c r="Q240" s="165"/>
      <c r="R240" s="165"/>
      <c r="S240" s="165"/>
      <c r="T240" s="165"/>
      <c r="U240" s="165"/>
      <c r="V240" s="165"/>
      <c r="W240" s="165"/>
      <c r="X240" s="165"/>
      <c r="Y240" s="165"/>
      <c r="Z240" s="165"/>
    </row>
    <row r="241" spans="1:26" ht="15.75" customHeight="1">
      <c r="A241" s="165"/>
      <c r="B241" s="165"/>
      <c r="C241" s="165"/>
      <c r="D241" s="165"/>
      <c r="E241" s="165"/>
      <c r="F241" s="165"/>
      <c r="G241" s="165"/>
      <c r="H241" s="165"/>
      <c r="I241" s="165"/>
      <c r="J241" s="165"/>
      <c r="K241" s="165"/>
      <c r="L241" s="165"/>
      <c r="M241" s="165"/>
      <c r="N241" s="165"/>
      <c r="O241" s="165"/>
      <c r="P241" s="165"/>
      <c r="Q241" s="165"/>
      <c r="R241" s="165"/>
      <c r="S241" s="165"/>
      <c r="T241" s="165"/>
      <c r="U241" s="165"/>
      <c r="V241" s="165"/>
      <c r="W241" s="165"/>
      <c r="X241" s="165"/>
      <c r="Y241" s="165"/>
      <c r="Z241" s="165"/>
    </row>
    <row r="242" spans="1:26" ht="15.75" customHeight="1">
      <c r="A242" s="165"/>
      <c r="B242" s="165"/>
      <c r="C242" s="165"/>
      <c r="D242" s="165"/>
      <c r="E242" s="165"/>
      <c r="F242" s="165"/>
      <c r="G242" s="165"/>
      <c r="H242" s="165"/>
      <c r="I242" s="165"/>
      <c r="J242" s="165"/>
      <c r="K242" s="165"/>
      <c r="L242" s="165"/>
      <c r="M242" s="165"/>
      <c r="N242" s="165"/>
      <c r="O242" s="165"/>
      <c r="P242" s="165"/>
      <c r="Q242" s="165"/>
      <c r="R242" s="165"/>
      <c r="S242" s="165"/>
      <c r="T242" s="165"/>
      <c r="U242" s="165"/>
      <c r="V242" s="165"/>
      <c r="W242" s="165"/>
      <c r="X242" s="165"/>
      <c r="Y242" s="165"/>
      <c r="Z242" s="165"/>
    </row>
    <row r="243" spans="1:26" ht="15.75" customHeight="1">
      <c r="A243" s="165"/>
      <c r="B243" s="165"/>
      <c r="C243" s="165"/>
      <c r="D243" s="165"/>
      <c r="E243" s="165"/>
      <c r="F243" s="165"/>
      <c r="G243" s="165"/>
      <c r="H243" s="165"/>
      <c r="I243" s="165"/>
      <c r="J243" s="165"/>
      <c r="K243" s="165"/>
      <c r="L243" s="165"/>
      <c r="M243" s="165"/>
      <c r="N243" s="165"/>
      <c r="O243" s="165"/>
      <c r="P243" s="165"/>
      <c r="Q243" s="165"/>
      <c r="R243" s="165"/>
      <c r="S243" s="165"/>
      <c r="T243" s="165"/>
      <c r="U243" s="165"/>
      <c r="V243" s="165"/>
      <c r="W243" s="165"/>
      <c r="X243" s="165"/>
      <c r="Y243" s="165"/>
      <c r="Z243" s="165"/>
    </row>
    <row r="244" spans="1:26" ht="15.75" customHeight="1">
      <c r="A244" s="165"/>
      <c r="B244" s="165"/>
      <c r="C244" s="165"/>
      <c r="D244" s="165"/>
      <c r="E244" s="165"/>
      <c r="F244" s="165"/>
      <c r="G244" s="165"/>
      <c r="H244" s="165"/>
      <c r="I244" s="165"/>
      <c r="J244" s="165"/>
      <c r="K244" s="165"/>
      <c r="L244" s="165"/>
      <c r="M244" s="165"/>
      <c r="N244" s="165"/>
      <c r="O244" s="165"/>
      <c r="P244" s="165"/>
      <c r="Q244" s="165"/>
      <c r="R244" s="165"/>
      <c r="S244" s="165"/>
      <c r="T244" s="165"/>
      <c r="U244" s="165"/>
      <c r="V244" s="165"/>
      <c r="W244" s="165"/>
      <c r="X244" s="165"/>
      <c r="Y244" s="165"/>
      <c r="Z244" s="165"/>
    </row>
    <row r="245" spans="1:26" ht="15.75" customHeight="1">
      <c r="A245" s="165"/>
      <c r="B245" s="165"/>
      <c r="C245" s="165"/>
      <c r="D245" s="165"/>
      <c r="E245" s="165"/>
      <c r="F245" s="165"/>
      <c r="G245" s="165"/>
      <c r="H245" s="165"/>
      <c r="I245" s="165"/>
      <c r="J245" s="165"/>
      <c r="K245" s="165"/>
      <c r="L245" s="165"/>
      <c r="M245" s="165"/>
      <c r="N245" s="165"/>
      <c r="O245" s="165"/>
      <c r="P245" s="165"/>
      <c r="Q245" s="165"/>
      <c r="R245" s="165"/>
      <c r="S245" s="165"/>
      <c r="T245" s="165"/>
      <c r="U245" s="165"/>
      <c r="V245" s="165"/>
      <c r="W245" s="165"/>
      <c r="X245" s="165"/>
      <c r="Y245" s="165"/>
      <c r="Z245" s="165"/>
    </row>
    <row r="246" spans="1:26" ht="15.75" customHeight="1">
      <c r="A246" s="165"/>
      <c r="B246" s="165"/>
      <c r="C246" s="165"/>
      <c r="D246" s="165"/>
      <c r="E246" s="165"/>
      <c r="F246" s="165"/>
      <c r="G246" s="165"/>
      <c r="H246" s="165"/>
      <c r="I246" s="165"/>
      <c r="J246" s="165"/>
      <c r="K246" s="165"/>
      <c r="L246" s="165"/>
      <c r="M246" s="165"/>
      <c r="N246" s="165"/>
      <c r="O246" s="165"/>
      <c r="P246" s="165"/>
      <c r="Q246" s="165"/>
      <c r="R246" s="165"/>
      <c r="S246" s="165"/>
      <c r="T246" s="165"/>
      <c r="U246" s="165"/>
      <c r="V246" s="165"/>
      <c r="W246" s="165"/>
      <c r="X246" s="165"/>
      <c r="Y246" s="165"/>
      <c r="Z246" s="165"/>
    </row>
    <row r="247" spans="1:26" ht="15.75" customHeight="1">
      <c r="A247" s="165"/>
      <c r="B247" s="165"/>
      <c r="C247" s="165"/>
      <c r="D247" s="165"/>
      <c r="E247" s="165"/>
      <c r="F247" s="165"/>
      <c r="G247" s="165"/>
      <c r="H247" s="165"/>
      <c r="I247" s="165"/>
      <c r="J247" s="165"/>
      <c r="K247" s="165"/>
      <c r="L247" s="165"/>
      <c r="M247" s="165"/>
      <c r="N247" s="165"/>
      <c r="O247" s="165"/>
      <c r="P247" s="165"/>
      <c r="Q247" s="165"/>
      <c r="R247" s="165"/>
      <c r="S247" s="165"/>
      <c r="T247" s="165"/>
      <c r="U247" s="165"/>
      <c r="V247" s="165"/>
      <c r="W247" s="165"/>
      <c r="X247" s="165"/>
      <c r="Y247" s="165"/>
      <c r="Z247" s="165"/>
    </row>
    <row r="248" spans="1:26" ht="15.75" customHeight="1">
      <c r="A248" s="165"/>
      <c r="B248" s="165"/>
      <c r="C248" s="165"/>
      <c r="D248" s="165"/>
      <c r="E248" s="165"/>
      <c r="F248" s="165"/>
      <c r="G248" s="165"/>
      <c r="H248" s="165"/>
      <c r="I248" s="165"/>
      <c r="J248" s="165"/>
      <c r="K248" s="165"/>
      <c r="L248" s="165"/>
      <c r="M248" s="165"/>
      <c r="N248" s="165"/>
      <c r="O248" s="165"/>
      <c r="P248" s="165"/>
      <c r="Q248" s="165"/>
      <c r="R248" s="165"/>
      <c r="S248" s="165"/>
      <c r="T248" s="165"/>
      <c r="U248" s="165"/>
      <c r="V248" s="165"/>
      <c r="W248" s="165"/>
      <c r="X248" s="165"/>
      <c r="Y248" s="165"/>
      <c r="Z248" s="165"/>
    </row>
    <row r="249" spans="1:26" ht="15.75" customHeight="1">
      <c r="A249" s="165"/>
      <c r="B249" s="165"/>
      <c r="C249" s="165"/>
      <c r="D249" s="165"/>
      <c r="E249" s="165"/>
      <c r="F249" s="165"/>
      <c r="G249" s="165"/>
      <c r="H249" s="165"/>
      <c r="I249" s="165"/>
      <c r="J249" s="165"/>
      <c r="K249" s="165"/>
      <c r="L249" s="165"/>
      <c r="M249" s="165"/>
      <c r="N249" s="165"/>
      <c r="O249" s="165"/>
      <c r="P249" s="165"/>
      <c r="Q249" s="165"/>
      <c r="R249" s="165"/>
      <c r="S249" s="165"/>
      <c r="T249" s="165"/>
      <c r="U249" s="165"/>
      <c r="V249" s="165"/>
      <c r="W249" s="165"/>
      <c r="X249" s="165"/>
      <c r="Y249" s="165"/>
      <c r="Z249" s="165"/>
    </row>
    <row r="250" spans="1:26" ht="15.75" customHeight="1">
      <c r="A250" s="165"/>
      <c r="B250" s="165"/>
      <c r="C250" s="165"/>
      <c r="D250" s="165"/>
      <c r="E250" s="165"/>
      <c r="F250" s="165"/>
      <c r="G250" s="165"/>
      <c r="H250" s="165"/>
      <c r="I250" s="165"/>
      <c r="J250" s="165"/>
      <c r="K250" s="165"/>
      <c r="L250" s="165"/>
      <c r="M250" s="165"/>
      <c r="N250" s="165"/>
      <c r="O250" s="165"/>
      <c r="P250" s="165"/>
      <c r="Q250" s="165"/>
      <c r="R250" s="165"/>
      <c r="S250" s="165"/>
      <c r="T250" s="165"/>
      <c r="U250" s="165"/>
      <c r="V250" s="165"/>
      <c r="W250" s="165"/>
      <c r="X250" s="165"/>
      <c r="Y250" s="165"/>
      <c r="Z250" s="165"/>
    </row>
    <row r="251" spans="1:26" ht="15.75" customHeight="1">
      <c r="A251" s="165"/>
      <c r="B251" s="165"/>
      <c r="C251" s="165"/>
      <c r="D251" s="165"/>
      <c r="E251" s="165"/>
      <c r="F251" s="165"/>
      <c r="G251" s="165"/>
      <c r="H251" s="165"/>
      <c r="I251" s="165"/>
      <c r="J251" s="165"/>
      <c r="K251" s="165"/>
      <c r="L251" s="165"/>
      <c r="M251" s="165"/>
      <c r="N251" s="165"/>
      <c r="O251" s="165"/>
      <c r="P251" s="165"/>
      <c r="Q251" s="165"/>
      <c r="R251" s="165"/>
      <c r="S251" s="165"/>
      <c r="T251" s="165"/>
      <c r="U251" s="165"/>
      <c r="V251" s="165"/>
      <c r="W251" s="165"/>
      <c r="X251" s="165"/>
      <c r="Y251" s="165"/>
      <c r="Z251" s="165"/>
    </row>
    <row r="252" spans="1:26" ht="15.75" customHeight="1">
      <c r="A252" s="165"/>
      <c r="B252" s="165"/>
      <c r="C252" s="165"/>
      <c r="D252" s="165"/>
      <c r="E252" s="165"/>
      <c r="F252" s="165"/>
      <c r="G252" s="165"/>
      <c r="H252" s="165"/>
      <c r="I252" s="165"/>
      <c r="J252" s="165"/>
      <c r="K252" s="165"/>
      <c r="L252" s="165"/>
      <c r="M252" s="165"/>
      <c r="N252" s="165"/>
      <c r="O252" s="165"/>
      <c r="P252" s="165"/>
      <c r="Q252" s="165"/>
      <c r="R252" s="165"/>
      <c r="S252" s="165"/>
      <c r="T252" s="165"/>
      <c r="U252" s="165"/>
      <c r="V252" s="165"/>
      <c r="W252" s="165"/>
      <c r="X252" s="165"/>
      <c r="Y252" s="165"/>
      <c r="Z252" s="165"/>
    </row>
    <row r="253" spans="1:26" ht="15.75" customHeight="1">
      <c r="A253" s="165"/>
      <c r="B253" s="165"/>
      <c r="C253" s="165"/>
      <c r="D253" s="165"/>
      <c r="E253" s="165"/>
      <c r="F253" s="165"/>
      <c r="G253" s="165"/>
      <c r="H253" s="165"/>
      <c r="I253" s="165"/>
      <c r="J253" s="165"/>
      <c r="K253" s="165"/>
      <c r="L253" s="165"/>
      <c r="M253" s="165"/>
      <c r="N253" s="165"/>
      <c r="O253" s="165"/>
      <c r="P253" s="165"/>
      <c r="Q253" s="165"/>
      <c r="R253" s="165"/>
      <c r="S253" s="165"/>
      <c r="T253" s="165"/>
      <c r="U253" s="165"/>
      <c r="V253" s="165"/>
      <c r="W253" s="165"/>
      <c r="X253" s="165"/>
      <c r="Y253" s="165"/>
      <c r="Z253" s="165"/>
    </row>
    <row r="254" spans="1:26" ht="15.75" customHeight="1">
      <c r="A254" s="165"/>
      <c r="B254" s="165"/>
      <c r="C254" s="165"/>
      <c r="D254" s="165"/>
      <c r="E254" s="165"/>
      <c r="F254" s="165"/>
      <c r="G254" s="165"/>
      <c r="H254" s="165"/>
      <c r="I254" s="165"/>
      <c r="J254" s="165"/>
      <c r="K254" s="165"/>
      <c r="L254" s="165"/>
      <c r="M254" s="165"/>
      <c r="N254" s="165"/>
      <c r="O254" s="165"/>
      <c r="P254" s="165"/>
      <c r="Q254" s="165"/>
      <c r="R254" s="165"/>
      <c r="S254" s="165"/>
      <c r="T254" s="165"/>
      <c r="U254" s="165"/>
      <c r="V254" s="165"/>
      <c r="W254" s="165"/>
      <c r="X254" s="165"/>
      <c r="Y254" s="165"/>
      <c r="Z254" s="165"/>
    </row>
    <row r="255" spans="1:26" ht="15.75" customHeight="1">
      <c r="A255" s="165"/>
      <c r="B255" s="165"/>
      <c r="C255" s="165"/>
      <c r="D255" s="165"/>
      <c r="E255" s="165"/>
      <c r="F255" s="165"/>
      <c r="G255" s="165"/>
      <c r="H255" s="165"/>
      <c r="I255" s="165"/>
      <c r="J255" s="165"/>
      <c r="K255" s="165"/>
      <c r="L255" s="165"/>
      <c r="M255" s="165"/>
      <c r="N255" s="165"/>
      <c r="O255" s="165"/>
      <c r="P255" s="165"/>
      <c r="Q255" s="165"/>
      <c r="R255" s="165"/>
      <c r="S255" s="165"/>
      <c r="T255" s="165"/>
      <c r="U255" s="165"/>
      <c r="V255" s="165"/>
      <c r="W255" s="165"/>
      <c r="X255" s="165"/>
      <c r="Y255" s="165"/>
      <c r="Z255" s="165"/>
    </row>
    <row r="256" spans="1:26" ht="15.75" customHeight="1">
      <c r="A256" s="165"/>
      <c r="B256" s="165"/>
      <c r="C256" s="165"/>
      <c r="D256" s="165"/>
      <c r="E256" s="165"/>
      <c r="F256" s="165"/>
      <c r="G256" s="165"/>
      <c r="H256" s="165"/>
      <c r="I256" s="165"/>
      <c r="J256" s="165"/>
      <c r="K256" s="165"/>
      <c r="L256" s="165"/>
      <c r="M256" s="165"/>
      <c r="N256" s="165"/>
      <c r="O256" s="165"/>
      <c r="P256" s="165"/>
      <c r="Q256" s="165"/>
      <c r="R256" s="165"/>
      <c r="S256" s="165"/>
      <c r="T256" s="165"/>
      <c r="U256" s="165"/>
      <c r="V256" s="165"/>
      <c r="W256" s="165"/>
      <c r="X256" s="165"/>
      <c r="Y256" s="165"/>
      <c r="Z256" s="165"/>
    </row>
    <row r="257" spans="1:26" ht="15.75" customHeight="1">
      <c r="A257" s="165"/>
      <c r="B257" s="165"/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5"/>
      <c r="Z257" s="165"/>
    </row>
    <row r="258" spans="1:26" ht="15.75" customHeight="1">
      <c r="A258" s="165"/>
      <c r="B258" s="165"/>
      <c r="C258" s="165"/>
      <c r="D258" s="165"/>
      <c r="E258" s="165"/>
      <c r="F258" s="165"/>
      <c r="G258" s="165"/>
      <c r="H258" s="165"/>
      <c r="I258" s="165"/>
      <c r="J258" s="165"/>
      <c r="K258" s="165"/>
      <c r="L258" s="165"/>
      <c r="M258" s="165"/>
      <c r="N258" s="165"/>
      <c r="O258" s="165"/>
      <c r="P258" s="165"/>
      <c r="Q258" s="165"/>
      <c r="R258" s="165"/>
      <c r="S258" s="165"/>
      <c r="T258" s="165"/>
      <c r="U258" s="165"/>
      <c r="V258" s="165"/>
      <c r="W258" s="165"/>
      <c r="X258" s="165"/>
      <c r="Y258" s="165"/>
      <c r="Z258" s="165"/>
    </row>
    <row r="259" spans="1:26" ht="15.75" customHeight="1">
      <c r="A259" s="165"/>
      <c r="B259" s="165"/>
      <c r="C259" s="165"/>
      <c r="D259" s="165"/>
      <c r="E259" s="165"/>
      <c r="F259" s="165"/>
      <c r="G259" s="165"/>
      <c r="H259" s="165"/>
      <c r="I259" s="165"/>
      <c r="J259" s="165"/>
      <c r="K259" s="165"/>
      <c r="L259" s="165"/>
      <c r="M259" s="165"/>
      <c r="N259" s="165"/>
      <c r="O259" s="165"/>
      <c r="P259" s="165"/>
      <c r="Q259" s="165"/>
      <c r="R259" s="165"/>
      <c r="S259" s="165"/>
      <c r="T259" s="165"/>
      <c r="U259" s="165"/>
      <c r="V259" s="165"/>
      <c r="W259" s="165"/>
      <c r="X259" s="165"/>
      <c r="Y259" s="165"/>
      <c r="Z259" s="165"/>
    </row>
    <row r="260" spans="1:26" ht="15.75" customHeight="1"/>
    <row r="261" spans="1:26" ht="15.75" customHeight="1"/>
    <row r="262" spans="1:26" ht="15.75" customHeight="1"/>
    <row r="263" spans="1:26" ht="15.75" customHeight="1"/>
    <row r="264" spans="1:26" ht="15.75" customHeight="1"/>
    <row r="265" spans="1:26" ht="15.75" customHeight="1"/>
    <row r="266" spans="1:26" ht="15.75" customHeight="1"/>
    <row r="267" spans="1:26" ht="15.75" customHeight="1"/>
    <row r="268" spans="1:26" ht="15.75" customHeight="1"/>
    <row r="269" spans="1:26" ht="15.75" customHeight="1"/>
    <row r="270" spans="1:26" ht="15.75" customHeight="1"/>
    <row r="271" spans="1:26" ht="15.75" customHeight="1"/>
    <row r="272" spans="1:26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0">
    <mergeCell ref="B3:D3"/>
    <mergeCell ref="B4:D4"/>
    <mergeCell ref="B5:D5"/>
    <mergeCell ref="A8:D8"/>
    <mergeCell ref="A9:B9"/>
    <mergeCell ref="C9:D9"/>
    <mergeCell ref="B58:D58"/>
    <mergeCell ref="B59:D59"/>
    <mergeCell ref="C10:D10"/>
    <mergeCell ref="B13:D13"/>
    <mergeCell ref="B14:D14"/>
    <mergeCell ref="B23:C23"/>
    <mergeCell ref="B25:D25"/>
    <mergeCell ref="B26:D26"/>
    <mergeCell ref="B46:C46"/>
    <mergeCell ref="A10:B10"/>
    <mergeCell ref="B48:D48"/>
    <mergeCell ref="B49:D49"/>
    <mergeCell ref="B53:C53"/>
    <mergeCell ref="B55:C55"/>
  </mergeCells>
  <printOptions horizontalCentered="1" verticalCentered="1"/>
  <pageMargins left="0.25" right="0.25" top="0.75" bottom="0.75" header="0" footer="0"/>
  <pageSetup paperSize="9" scale="61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  <pageSetUpPr fitToPage="1"/>
  </sheetPr>
  <dimension ref="A1:P416"/>
  <sheetViews>
    <sheetView topLeftCell="A67" zoomScale="50" zoomScaleNormal="50" workbookViewId="0">
      <selection activeCell="P165" sqref="A1:P165"/>
    </sheetView>
  </sheetViews>
  <sheetFormatPr defaultColWidth="14.42578125" defaultRowHeight="27" customHeight="1"/>
  <cols>
    <col min="1" max="1" width="30.5703125" customWidth="1"/>
    <col min="2" max="2" width="52.42578125" customWidth="1"/>
    <col min="3" max="3" width="33" style="279" bestFit="1" customWidth="1"/>
    <col min="4" max="4" width="85.28515625" style="238" customWidth="1"/>
    <col min="5" max="5" width="31" customWidth="1"/>
    <col min="6" max="6" width="17.28515625" customWidth="1"/>
    <col min="7" max="7" width="22.42578125" customWidth="1"/>
    <col min="8" max="8" width="14.28515625" customWidth="1"/>
    <col min="9" max="9" width="21" customWidth="1"/>
    <col min="10" max="10" width="15.5703125" style="623" customWidth="1"/>
    <col min="11" max="11" width="17" customWidth="1"/>
    <col min="12" max="12" width="14.85546875" customWidth="1"/>
    <col min="13" max="13" width="18.42578125" style="238" bestFit="1" customWidth="1"/>
    <col min="14" max="14" width="19.42578125" style="238" customWidth="1"/>
    <col min="15" max="15" width="18" style="238" customWidth="1"/>
    <col min="16" max="16" width="18.85546875" customWidth="1"/>
    <col min="17" max="17" width="33.42578125" customWidth="1"/>
    <col min="18" max="18" width="13.85546875" customWidth="1"/>
    <col min="19" max="19" width="15.5703125" customWidth="1"/>
    <col min="20" max="36" width="9.140625" customWidth="1"/>
  </cols>
  <sheetData>
    <row r="1" spans="1:16" ht="26.25" customHeight="1">
      <c r="A1" s="386" t="s">
        <v>386</v>
      </c>
      <c r="B1" s="386" t="s">
        <v>387</v>
      </c>
      <c r="C1" s="614" t="s">
        <v>388</v>
      </c>
      <c r="D1" s="615" t="s">
        <v>389</v>
      </c>
      <c r="E1" s="387" t="s">
        <v>390</v>
      </c>
      <c r="F1" s="387" t="s">
        <v>391</v>
      </c>
      <c r="G1" s="387" t="s">
        <v>392</v>
      </c>
      <c r="H1" s="388" t="s">
        <v>393</v>
      </c>
      <c r="I1" s="388" t="s">
        <v>394</v>
      </c>
      <c r="J1" s="616" t="s">
        <v>395</v>
      </c>
      <c r="K1" s="389" t="s">
        <v>396</v>
      </c>
      <c r="L1" s="389" t="s">
        <v>397</v>
      </c>
      <c r="M1" s="616" t="s">
        <v>398</v>
      </c>
      <c r="N1" s="616" t="s">
        <v>399</v>
      </c>
      <c r="O1" s="616" t="s">
        <v>400</v>
      </c>
      <c r="P1" s="389" t="s">
        <v>401</v>
      </c>
    </row>
    <row r="2" spans="1:16" ht="26.25" customHeight="1">
      <c r="A2" s="390" t="s">
        <v>402</v>
      </c>
      <c r="B2" s="551" t="s">
        <v>403</v>
      </c>
      <c r="C2" s="617" t="s">
        <v>1185</v>
      </c>
      <c r="D2" s="552" t="s">
        <v>404</v>
      </c>
      <c r="E2" s="393">
        <v>2</v>
      </c>
      <c r="F2" s="394">
        <v>322205</v>
      </c>
      <c r="G2" s="395" t="s">
        <v>1644</v>
      </c>
      <c r="H2" s="396" t="s">
        <v>405</v>
      </c>
      <c r="I2" s="397">
        <v>44</v>
      </c>
      <c r="J2" s="398">
        <v>1412</v>
      </c>
      <c r="K2" s="399">
        <v>0</v>
      </c>
      <c r="L2" s="399">
        <v>0</v>
      </c>
      <c r="M2" s="399">
        <v>516.02</v>
      </c>
      <c r="N2" s="399">
        <v>0</v>
      </c>
      <c r="O2" s="399">
        <v>238.05</v>
      </c>
      <c r="P2" s="399">
        <f t="shared" ref="P2:P65" si="0">J2+M2+N2-O2</f>
        <v>1689.97</v>
      </c>
    </row>
    <row r="3" spans="1:16" ht="26.25" customHeight="1">
      <c r="A3" s="390" t="s">
        <v>402</v>
      </c>
      <c r="B3" s="551" t="s">
        <v>403</v>
      </c>
      <c r="C3" s="617" t="s">
        <v>1186</v>
      </c>
      <c r="D3" s="552" t="s">
        <v>406</v>
      </c>
      <c r="E3" s="393">
        <v>3</v>
      </c>
      <c r="F3" s="400" t="s">
        <v>407</v>
      </c>
      <c r="G3" s="395" t="s">
        <v>1644</v>
      </c>
      <c r="H3" s="401">
        <v>1</v>
      </c>
      <c r="I3" s="397">
        <v>44</v>
      </c>
      <c r="J3" s="398">
        <v>1425</v>
      </c>
      <c r="K3" s="399">
        <v>0</v>
      </c>
      <c r="L3" s="399">
        <v>0</v>
      </c>
      <c r="M3" s="399">
        <v>528.53</v>
      </c>
      <c r="N3" s="399">
        <v>0</v>
      </c>
      <c r="O3" s="399">
        <v>241.13</v>
      </c>
      <c r="P3" s="399">
        <f t="shared" si="0"/>
        <v>1712.4</v>
      </c>
    </row>
    <row r="4" spans="1:16" ht="26.25" customHeight="1">
      <c r="A4" s="390" t="s">
        <v>402</v>
      </c>
      <c r="B4" s="551" t="s">
        <v>403</v>
      </c>
      <c r="C4" s="617" t="s">
        <v>1187</v>
      </c>
      <c r="D4" s="552" t="s">
        <v>410</v>
      </c>
      <c r="E4" s="402" t="s">
        <v>408</v>
      </c>
      <c r="F4" s="400" t="s">
        <v>411</v>
      </c>
      <c r="G4" s="395" t="s">
        <v>1644</v>
      </c>
      <c r="H4" s="401">
        <v>1</v>
      </c>
      <c r="I4" s="397">
        <v>44</v>
      </c>
      <c r="J4" s="398">
        <v>1412</v>
      </c>
      <c r="K4" s="399">
        <v>0</v>
      </c>
      <c r="L4" s="399">
        <v>0</v>
      </c>
      <c r="M4" s="399">
        <v>504.63</v>
      </c>
      <c r="N4" s="399">
        <v>0</v>
      </c>
      <c r="O4" s="399">
        <v>237.03</v>
      </c>
      <c r="P4" s="399">
        <f t="shared" si="0"/>
        <v>1679.6000000000001</v>
      </c>
    </row>
    <row r="5" spans="1:16" ht="26.25" customHeight="1">
      <c r="A5" s="390" t="s">
        <v>402</v>
      </c>
      <c r="B5" s="551" t="s">
        <v>403</v>
      </c>
      <c r="C5" s="617" t="s">
        <v>1188</v>
      </c>
      <c r="D5" s="552" t="s">
        <v>412</v>
      </c>
      <c r="E5" s="393">
        <v>1</v>
      </c>
      <c r="F5" s="400" t="s">
        <v>413</v>
      </c>
      <c r="G5" s="395" t="s">
        <v>1644</v>
      </c>
      <c r="H5" s="401">
        <v>1</v>
      </c>
      <c r="I5" s="397">
        <v>24</v>
      </c>
      <c r="J5" s="398">
        <v>8000</v>
      </c>
      <c r="K5" s="399">
        <v>0</v>
      </c>
      <c r="L5" s="399">
        <v>0</v>
      </c>
      <c r="M5" s="399">
        <v>2348.9899999999998</v>
      </c>
      <c r="N5" s="399">
        <v>0</v>
      </c>
      <c r="O5" s="399">
        <v>2609.89</v>
      </c>
      <c r="P5" s="399">
        <f t="shared" si="0"/>
        <v>7739.1</v>
      </c>
    </row>
    <row r="6" spans="1:16" ht="26.25" customHeight="1">
      <c r="A6" s="390" t="s">
        <v>402</v>
      </c>
      <c r="B6" s="551" t="s">
        <v>403</v>
      </c>
      <c r="C6" s="617" t="s">
        <v>1189</v>
      </c>
      <c r="D6" s="552" t="s">
        <v>414</v>
      </c>
      <c r="E6" s="402" t="s">
        <v>408</v>
      </c>
      <c r="F6" s="400" t="s">
        <v>415</v>
      </c>
      <c r="G6" s="395" t="s">
        <v>1644</v>
      </c>
      <c r="H6" s="401">
        <v>1</v>
      </c>
      <c r="I6" s="397">
        <v>40</v>
      </c>
      <c r="J6" s="398">
        <v>2394.2600000000002</v>
      </c>
      <c r="K6" s="399">
        <v>0</v>
      </c>
      <c r="L6" s="399">
        <v>0</v>
      </c>
      <c r="M6" s="399">
        <v>675.09</v>
      </c>
      <c r="N6" s="399">
        <v>127.29</v>
      </c>
      <c r="O6" s="399">
        <v>375.62</v>
      </c>
      <c r="P6" s="399">
        <f t="shared" si="0"/>
        <v>2821.0200000000004</v>
      </c>
    </row>
    <row r="7" spans="1:16" ht="26.25" customHeight="1">
      <c r="A7" s="390" t="s">
        <v>402</v>
      </c>
      <c r="B7" s="551" t="s">
        <v>403</v>
      </c>
      <c r="C7" s="617" t="s">
        <v>1190</v>
      </c>
      <c r="D7" s="552" t="s">
        <v>416</v>
      </c>
      <c r="E7" s="402" t="s">
        <v>408</v>
      </c>
      <c r="F7" s="400" t="s">
        <v>417</v>
      </c>
      <c r="G7" s="395" t="s">
        <v>1644</v>
      </c>
      <c r="H7" s="401">
        <v>1</v>
      </c>
      <c r="I7" s="397">
        <v>24</v>
      </c>
      <c r="J7" s="398">
        <v>2602.17</v>
      </c>
      <c r="K7" s="399">
        <v>0</v>
      </c>
      <c r="L7" s="399">
        <v>0</v>
      </c>
      <c r="M7" s="399">
        <v>2033.87</v>
      </c>
      <c r="N7" s="399">
        <v>0</v>
      </c>
      <c r="O7" s="399">
        <v>612.64</v>
      </c>
      <c r="P7" s="399">
        <f t="shared" si="0"/>
        <v>4023.4</v>
      </c>
    </row>
    <row r="8" spans="1:16" ht="26.25" customHeight="1">
      <c r="A8" s="390" t="s">
        <v>402</v>
      </c>
      <c r="B8" s="551" t="s">
        <v>403</v>
      </c>
      <c r="C8" s="617" t="s">
        <v>1191</v>
      </c>
      <c r="D8" s="552" t="s">
        <v>418</v>
      </c>
      <c r="E8" s="402" t="s">
        <v>419</v>
      </c>
      <c r="F8" s="400" t="s">
        <v>407</v>
      </c>
      <c r="G8" s="395" t="s">
        <v>1644</v>
      </c>
      <c r="H8" s="401">
        <v>1</v>
      </c>
      <c r="I8" s="397">
        <v>44</v>
      </c>
      <c r="J8" s="398">
        <v>1235</v>
      </c>
      <c r="K8" s="399">
        <v>0</v>
      </c>
      <c r="L8" s="399">
        <v>0</v>
      </c>
      <c r="M8" s="399">
        <v>572.97</v>
      </c>
      <c r="N8" s="399">
        <v>0</v>
      </c>
      <c r="O8" s="399">
        <v>565.16</v>
      </c>
      <c r="P8" s="399">
        <f t="shared" si="0"/>
        <v>1242.81</v>
      </c>
    </row>
    <row r="9" spans="1:16" ht="26.25" customHeight="1">
      <c r="A9" s="390" t="s">
        <v>402</v>
      </c>
      <c r="B9" s="551" t="s">
        <v>403</v>
      </c>
      <c r="C9" s="617" t="s">
        <v>1192</v>
      </c>
      <c r="D9" s="552" t="s">
        <v>420</v>
      </c>
      <c r="E9" s="402" t="s">
        <v>419</v>
      </c>
      <c r="F9" s="400" t="s">
        <v>421</v>
      </c>
      <c r="G9" s="395" t="s">
        <v>1644</v>
      </c>
      <c r="H9" s="401">
        <v>1</v>
      </c>
      <c r="I9" s="397">
        <v>44</v>
      </c>
      <c r="J9" s="398">
        <v>1425</v>
      </c>
      <c r="K9" s="399">
        <v>0</v>
      </c>
      <c r="L9" s="399">
        <v>0</v>
      </c>
      <c r="M9" s="399">
        <v>747.21</v>
      </c>
      <c r="N9" s="399">
        <v>0</v>
      </c>
      <c r="O9" s="399">
        <v>260.81</v>
      </c>
      <c r="P9" s="399">
        <f t="shared" si="0"/>
        <v>1911.4</v>
      </c>
    </row>
    <row r="10" spans="1:16" ht="26.25" customHeight="1">
      <c r="A10" s="390" t="s">
        <v>402</v>
      </c>
      <c r="B10" s="551" t="s">
        <v>403</v>
      </c>
      <c r="C10" s="617" t="s">
        <v>1193</v>
      </c>
      <c r="D10" s="552" t="s">
        <v>1151</v>
      </c>
      <c r="E10" s="402" t="s">
        <v>408</v>
      </c>
      <c r="F10" s="400" t="s">
        <v>409</v>
      </c>
      <c r="G10" s="395" t="s">
        <v>1644</v>
      </c>
      <c r="H10" s="401">
        <v>1</v>
      </c>
      <c r="I10" s="397">
        <v>26</v>
      </c>
      <c r="J10" s="398">
        <v>4011.29</v>
      </c>
      <c r="K10" s="399">
        <v>0</v>
      </c>
      <c r="L10" s="399">
        <v>0</v>
      </c>
      <c r="M10" s="399">
        <v>2335.41</v>
      </c>
      <c r="N10" s="399">
        <v>0</v>
      </c>
      <c r="O10" s="399">
        <v>1319.01</v>
      </c>
      <c r="P10" s="399">
        <f t="shared" si="0"/>
        <v>5027.6899999999996</v>
      </c>
    </row>
    <row r="11" spans="1:16" ht="26.25" customHeight="1">
      <c r="A11" s="390" t="s">
        <v>402</v>
      </c>
      <c r="B11" s="551" t="s">
        <v>403</v>
      </c>
      <c r="C11" s="617" t="s">
        <v>1194</v>
      </c>
      <c r="D11" s="552" t="s">
        <v>422</v>
      </c>
      <c r="E11" s="402" t="s">
        <v>408</v>
      </c>
      <c r="F11" s="400" t="s">
        <v>409</v>
      </c>
      <c r="G11" s="395" t="s">
        <v>1644</v>
      </c>
      <c r="H11" s="401">
        <v>1</v>
      </c>
      <c r="I11" s="397">
        <v>26</v>
      </c>
      <c r="J11" s="398">
        <v>4011.29</v>
      </c>
      <c r="K11" s="399">
        <v>0</v>
      </c>
      <c r="L11" s="399">
        <v>0</v>
      </c>
      <c r="M11" s="399">
        <v>2143.29</v>
      </c>
      <c r="N11" s="399">
        <v>0</v>
      </c>
      <c r="O11" s="399">
        <v>1101.31</v>
      </c>
      <c r="P11" s="399">
        <f t="shared" si="0"/>
        <v>5053.2700000000004</v>
      </c>
    </row>
    <row r="12" spans="1:16" ht="26.25" customHeight="1">
      <c r="A12" s="390" t="s">
        <v>402</v>
      </c>
      <c r="B12" s="551" t="s">
        <v>403</v>
      </c>
      <c r="C12" s="617" t="s">
        <v>1195</v>
      </c>
      <c r="D12" s="552" t="s">
        <v>424</v>
      </c>
      <c r="E12" s="402" t="s">
        <v>419</v>
      </c>
      <c r="F12" s="400" t="s">
        <v>423</v>
      </c>
      <c r="G12" s="395" t="s">
        <v>1644</v>
      </c>
      <c r="H12" s="401">
        <v>1</v>
      </c>
      <c r="I12" s="397">
        <v>44</v>
      </c>
      <c r="J12" s="398">
        <v>1282.5</v>
      </c>
      <c r="K12" s="399">
        <v>0</v>
      </c>
      <c r="L12" s="399">
        <v>0</v>
      </c>
      <c r="M12" s="399">
        <v>1136.56</v>
      </c>
      <c r="N12" s="399">
        <v>0</v>
      </c>
      <c r="O12" s="399">
        <v>283.02999999999997</v>
      </c>
      <c r="P12" s="399">
        <f t="shared" si="0"/>
        <v>2136.0299999999997</v>
      </c>
    </row>
    <row r="13" spans="1:16" ht="26.25" customHeight="1">
      <c r="A13" s="390" t="s">
        <v>402</v>
      </c>
      <c r="B13" s="551" t="s">
        <v>403</v>
      </c>
      <c r="C13" s="617" t="s">
        <v>1196</v>
      </c>
      <c r="D13" s="552" t="s">
        <v>425</v>
      </c>
      <c r="E13" s="402" t="s">
        <v>408</v>
      </c>
      <c r="F13" s="400" t="s">
        <v>411</v>
      </c>
      <c r="G13" s="395" t="s">
        <v>1644</v>
      </c>
      <c r="H13" s="401">
        <v>1</v>
      </c>
      <c r="I13" s="397">
        <v>44</v>
      </c>
      <c r="J13" s="398">
        <v>1412</v>
      </c>
      <c r="K13" s="399">
        <v>0</v>
      </c>
      <c r="L13" s="399">
        <v>0</v>
      </c>
      <c r="M13" s="399">
        <v>519.25</v>
      </c>
      <c r="N13" s="399">
        <v>0</v>
      </c>
      <c r="O13" s="399">
        <v>238.35</v>
      </c>
      <c r="P13" s="399">
        <f t="shared" si="0"/>
        <v>1692.9</v>
      </c>
    </row>
    <row r="14" spans="1:16" ht="26.25" customHeight="1">
      <c r="A14" s="390" t="s">
        <v>402</v>
      </c>
      <c r="B14" s="551" t="s">
        <v>403</v>
      </c>
      <c r="C14" s="617" t="s">
        <v>1197</v>
      </c>
      <c r="D14" s="553" t="s">
        <v>426</v>
      </c>
      <c r="E14" s="402" t="s">
        <v>408</v>
      </c>
      <c r="F14" s="403" t="s">
        <v>417</v>
      </c>
      <c r="G14" s="395" t="s">
        <v>1644</v>
      </c>
      <c r="H14" s="401">
        <v>1</v>
      </c>
      <c r="I14" s="397">
        <v>24</v>
      </c>
      <c r="J14" s="398">
        <v>2602.17</v>
      </c>
      <c r="K14" s="399">
        <v>0</v>
      </c>
      <c r="L14" s="399">
        <v>0</v>
      </c>
      <c r="M14" s="399">
        <v>1849.58</v>
      </c>
      <c r="N14" s="399">
        <v>200</v>
      </c>
      <c r="O14" s="399">
        <v>616.9</v>
      </c>
      <c r="P14" s="399">
        <f t="shared" si="0"/>
        <v>4034.85</v>
      </c>
    </row>
    <row r="15" spans="1:16" ht="26.25" customHeight="1">
      <c r="A15" s="390" t="s">
        <v>402</v>
      </c>
      <c r="B15" s="551" t="s">
        <v>403</v>
      </c>
      <c r="C15" s="617" t="s">
        <v>1198</v>
      </c>
      <c r="D15" s="552" t="s">
        <v>427</v>
      </c>
      <c r="E15" s="402" t="s">
        <v>405</v>
      </c>
      <c r="F15" s="400" t="s">
        <v>413</v>
      </c>
      <c r="G15" s="395" t="s">
        <v>1644</v>
      </c>
      <c r="H15" s="401">
        <v>1</v>
      </c>
      <c r="I15" s="397">
        <v>24</v>
      </c>
      <c r="J15" s="398">
        <v>7733.33</v>
      </c>
      <c r="K15" s="399">
        <v>0</v>
      </c>
      <c r="L15" s="399">
        <v>0</v>
      </c>
      <c r="M15" s="399">
        <v>9909.36</v>
      </c>
      <c r="N15" s="399">
        <v>0</v>
      </c>
      <c r="O15" s="399">
        <v>8243.2900000000009</v>
      </c>
      <c r="P15" s="399">
        <f t="shared" si="0"/>
        <v>9399.4000000000015</v>
      </c>
    </row>
    <row r="16" spans="1:16" ht="26.25" customHeight="1">
      <c r="A16" s="390" t="s">
        <v>402</v>
      </c>
      <c r="B16" s="551" t="s">
        <v>403</v>
      </c>
      <c r="C16" s="617" t="s">
        <v>1199</v>
      </c>
      <c r="D16" s="552" t="s">
        <v>428</v>
      </c>
      <c r="E16" s="402" t="s">
        <v>408</v>
      </c>
      <c r="F16" s="400" t="s">
        <v>429</v>
      </c>
      <c r="G16" s="395" t="s">
        <v>1644</v>
      </c>
      <c r="H16" s="401">
        <v>1</v>
      </c>
      <c r="I16" s="397">
        <v>44</v>
      </c>
      <c r="J16" s="398">
        <v>1425.6</v>
      </c>
      <c r="K16" s="399">
        <v>0</v>
      </c>
      <c r="L16" s="399">
        <v>0</v>
      </c>
      <c r="M16" s="399">
        <v>541</v>
      </c>
      <c r="N16" s="399">
        <v>0</v>
      </c>
      <c r="O16" s="399">
        <v>236.86</v>
      </c>
      <c r="P16" s="399">
        <f t="shared" si="0"/>
        <v>1729.7399999999998</v>
      </c>
    </row>
    <row r="17" spans="1:16" ht="26.25" customHeight="1">
      <c r="A17" s="390" t="s">
        <v>402</v>
      </c>
      <c r="B17" s="551" t="s">
        <v>403</v>
      </c>
      <c r="C17" s="617" t="s">
        <v>1200</v>
      </c>
      <c r="D17" s="553" t="s">
        <v>430</v>
      </c>
      <c r="E17" s="402" t="s">
        <v>408</v>
      </c>
      <c r="F17" s="400" t="s">
        <v>429</v>
      </c>
      <c r="G17" s="395" t="s">
        <v>1644</v>
      </c>
      <c r="H17" s="401">
        <v>1</v>
      </c>
      <c r="I17" s="397">
        <v>44</v>
      </c>
      <c r="J17" s="398">
        <v>1364.93</v>
      </c>
      <c r="K17" s="399">
        <v>0</v>
      </c>
      <c r="L17" s="399">
        <v>0</v>
      </c>
      <c r="M17" s="399">
        <v>948.03</v>
      </c>
      <c r="N17" s="399">
        <v>0</v>
      </c>
      <c r="O17" s="399">
        <v>272.7</v>
      </c>
      <c r="P17" s="399">
        <f t="shared" si="0"/>
        <v>2040.26</v>
      </c>
    </row>
    <row r="18" spans="1:16" ht="26.25" customHeight="1">
      <c r="A18" s="390" t="s">
        <v>402</v>
      </c>
      <c r="B18" s="551" t="s">
        <v>403</v>
      </c>
      <c r="C18" s="617" t="s">
        <v>1201</v>
      </c>
      <c r="D18" s="552" t="s">
        <v>431</v>
      </c>
      <c r="E18" s="402" t="s">
        <v>419</v>
      </c>
      <c r="F18" s="400" t="s">
        <v>423</v>
      </c>
      <c r="G18" s="395" t="s">
        <v>1644</v>
      </c>
      <c r="H18" s="401">
        <v>1</v>
      </c>
      <c r="I18" s="397">
        <v>44</v>
      </c>
      <c r="J18" s="398">
        <v>1425</v>
      </c>
      <c r="K18" s="399">
        <v>0</v>
      </c>
      <c r="L18" s="399">
        <v>0</v>
      </c>
      <c r="M18" s="399">
        <v>1635.37</v>
      </c>
      <c r="N18" s="399">
        <v>0</v>
      </c>
      <c r="O18" s="399">
        <v>284.64999999999998</v>
      </c>
      <c r="P18" s="399">
        <f t="shared" si="0"/>
        <v>2775.72</v>
      </c>
    </row>
    <row r="19" spans="1:16" ht="26.25" customHeight="1">
      <c r="A19" s="390" t="s">
        <v>402</v>
      </c>
      <c r="B19" s="551" t="s">
        <v>403</v>
      </c>
      <c r="C19" s="617" t="s">
        <v>1202</v>
      </c>
      <c r="D19" s="552" t="s">
        <v>432</v>
      </c>
      <c r="E19" s="402" t="s">
        <v>419</v>
      </c>
      <c r="F19" s="400" t="s">
        <v>423</v>
      </c>
      <c r="G19" s="395" t="s">
        <v>1644</v>
      </c>
      <c r="H19" s="401">
        <v>1</v>
      </c>
      <c r="I19" s="397">
        <v>44</v>
      </c>
      <c r="J19" s="398">
        <v>1425</v>
      </c>
      <c r="K19" s="399">
        <v>0</v>
      </c>
      <c r="L19" s="399">
        <v>0</v>
      </c>
      <c r="M19" s="399">
        <v>296.23</v>
      </c>
      <c r="N19" s="399">
        <v>0</v>
      </c>
      <c r="O19" s="399">
        <v>1708.43</v>
      </c>
      <c r="P19" s="399">
        <f t="shared" si="0"/>
        <v>12.799999999999955</v>
      </c>
    </row>
    <row r="20" spans="1:16" ht="26.25" customHeight="1">
      <c r="A20" s="390" t="s">
        <v>402</v>
      </c>
      <c r="B20" s="551" t="s">
        <v>403</v>
      </c>
      <c r="C20" s="617" t="s">
        <v>1203</v>
      </c>
      <c r="D20" s="552" t="s">
        <v>433</v>
      </c>
      <c r="E20" s="402" t="s">
        <v>405</v>
      </c>
      <c r="F20" s="400" t="s">
        <v>434</v>
      </c>
      <c r="G20" s="395" t="s">
        <v>1644</v>
      </c>
      <c r="H20" s="401">
        <v>1</v>
      </c>
      <c r="I20" s="397">
        <v>24</v>
      </c>
      <c r="J20" s="398">
        <v>8000</v>
      </c>
      <c r="K20" s="399">
        <v>0</v>
      </c>
      <c r="L20" s="399">
        <v>0</v>
      </c>
      <c r="M20" s="399">
        <v>2316.9499999999998</v>
      </c>
      <c r="N20" s="399">
        <v>10000</v>
      </c>
      <c r="O20" s="399">
        <v>5246.8</v>
      </c>
      <c r="P20" s="399">
        <f t="shared" si="0"/>
        <v>15070.150000000001</v>
      </c>
    </row>
    <row r="21" spans="1:16" ht="26.25" customHeight="1">
      <c r="A21" s="390" t="s">
        <v>402</v>
      </c>
      <c r="B21" s="551" t="s">
        <v>403</v>
      </c>
      <c r="C21" s="617" t="s">
        <v>1204</v>
      </c>
      <c r="D21" s="552" t="s">
        <v>435</v>
      </c>
      <c r="E21" s="402" t="s">
        <v>408</v>
      </c>
      <c r="F21" s="400" t="s">
        <v>429</v>
      </c>
      <c r="G21" s="395" t="s">
        <v>1644</v>
      </c>
      <c r="H21" s="401">
        <v>1</v>
      </c>
      <c r="I21" s="397">
        <v>44</v>
      </c>
      <c r="J21" s="398">
        <v>1412</v>
      </c>
      <c r="K21" s="399">
        <v>0</v>
      </c>
      <c r="L21" s="399">
        <v>0</v>
      </c>
      <c r="M21" s="399">
        <v>282.39999999999998</v>
      </c>
      <c r="N21" s="399">
        <v>0</v>
      </c>
      <c r="O21" s="399">
        <v>217.03</v>
      </c>
      <c r="P21" s="399">
        <f t="shared" si="0"/>
        <v>1477.3700000000001</v>
      </c>
    </row>
    <row r="22" spans="1:16" ht="26.25" customHeight="1">
      <c r="A22" s="390" t="s">
        <v>402</v>
      </c>
      <c r="B22" s="551" t="s">
        <v>403</v>
      </c>
      <c r="C22" s="617" t="s">
        <v>1205</v>
      </c>
      <c r="D22" s="552" t="s">
        <v>436</v>
      </c>
      <c r="E22" s="402" t="s">
        <v>408</v>
      </c>
      <c r="F22" s="400" t="s">
        <v>411</v>
      </c>
      <c r="G22" s="395" t="s">
        <v>1644</v>
      </c>
      <c r="H22" s="401">
        <v>1</v>
      </c>
      <c r="I22" s="397">
        <v>44</v>
      </c>
      <c r="J22" s="398">
        <v>1412</v>
      </c>
      <c r="K22" s="399">
        <v>0</v>
      </c>
      <c r="L22" s="399">
        <v>0</v>
      </c>
      <c r="M22" s="399">
        <v>282.24</v>
      </c>
      <c r="N22" s="399">
        <v>0</v>
      </c>
      <c r="O22" s="399">
        <v>245.27</v>
      </c>
      <c r="P22" s="399">
        <f t="shared" si="0"/>
        <v>1448.97</v>
      </c>
    </row>
    <row r="23" spans="1:16" ht="26.25" customHeight="1">
      <c r="A23" s="390" t="s">
        <v>402</v>
      </c>
      <c r="B23" s="551" t="s">
        <v>403</v>
      </c>
      <c r="C23" s="617" t="s">
        <v>1206</v>
      </c>
      <c r="D23" s="552" t="s">
        <v>437</v>
      </c>
      <c r="E23" s="402" t="s">
        <v>408</v>
      </c>
      <c r="F23" s="400" t="s">
        <v>438</v>
      </c>
      <c r="G23" s="395" t="s">
        <v>1644</v>
      </c>
      <c r="H23" s="401">
        <v>1</v>
      </c>
      <c r="I23" s="397">
        <v>40</v>
      </c>
      <c r="J23" s="398">
        <v>2452.1999999999998</v>
      </c>
      <c r="K23" s="399">
        <v>0</v>
      </c>
      <c r="L23" s="399">
        <v>0</v>
      </c>
      <c r="M23" s="399">
        <v>458.39</v>
      </c>
      <c r="N23" s="399">
        <v>0</v>
      </c>
      <c r="O23" s="399">
        <v>239.78</v>
      </c>
      <c r="P23" s="399">
        <f t="shared" si="0"/>
        <v>2670.8099999999995</v>
      </c>
    </row>
    <row r="24" spans="1:16" ht="26.25" customHeight="1">
      <c r="A24" s="390" t="s">
        <v>402</v>
      </c>
      <c r="B24" s="551" t="s">
        <v>403</v>
      </c>
      <c r="C24" s="617" t="s">
        <v>1207</v>
      </c>
      <c r="D24" s="552" t="s">
        <v>440</v>
      </c>
      <c r="E24" s="402" t="s">
        <v>408</v>
      </c>
      <c r="F24" s="394">
        <v>322205</v>
      </c>
      <c r="G24" s="395" t="s">
        <v>1644</v>
      </c>
      <c r="H24" s="401">
        <v>1</v>
      </c>
      <c r="I24" s="397">
        <v>44</v>
      </c>
      <c r="J24" s="398">
        <v>1412</v>
      </c>
      <c r="K24" s="399">
        <v>0</v>
      </c>
      <c r="L24" s="399">
        <v>0</v>
      </c>
      <c r="M24" s="399">
        <v>512.58000000000004</v>
      </c>
      <c r="N24" s="399">
        <v>0</v>
      </c>
      <c r="O24" s="399">
        <v>181.27</v>
      </c>
      <c r="P24" s="399">
        <f t="shared" si="0"/>
        <v>1743.31</v>
      </c>
    </row>
    <row r="25" spans="1:16" ht="26.25" customHeight="1">
      <c r="A25" s="390" t="s">
        <v>402</v>
      </c>
      <c r="B25" s="551" t="s">
        <v>403</v>
      </c>
      <c r="C25" s="617" t="s">
        <v>1208</v>
      </c>
      <c r="D25" s="552" t="s">
        <v>441</v>
      </c>
      <c r="E25" s="402" t="s">
        <v>419</v>
      </c>
      <c r="F25" s="395" t="s">
        <v>442</v>
      </c>
      <c r="G25" s="395" t="s">
        <v>1644</v>
      </c>
      <c r="H25" s="554">
        <v>2</v>
      </c>
      <c r="I25" s="397">
        <v>44</v>
      </c>
      <c r="J25" s="398">
        <v>1988.87</v>
      </c>
      <c r="K25" s="399">
        <v>0</v>
      </c>
      <c r="L25" s="399">
        <v>0</v>
      </c>
      <c r="M25" s="399">
        <v>397.23</v>
      </c>
      <c r="N25" s="399">
        <v>500</v>
      </c>
      <c r="O25" s="399">
        <v>246.15</v>
      </c>
      <c r="P25" s="399">
        <f t="shared" si="0"/>
        <v>2639.95</v>
      </c>
    </row>
    <row r="26" spans="1:16" ht="26.25" customHeight="1">
      <c r="A26" s="390" t="s">
        <v>402</v>
      </c>
      <c r="B26" s="551" t="s">
        <v>403</v>
      </c>
      <c r="C26" s="617" t="s">
        <v>1209</v>
      </c>
      <c r="D26" s="552" t="s">
        <v>443</v>
      </c>
      <c r="E26" s="402" t="s">
        <v>408</v>
      </c>
      <c r="F26" s="400" t="s">
        <v>409</v>
      </c>
      <c r="G26" s="395" t="s">
        <v>1644</v>
      </c>
      <c r="H26" s="401">
        <v>1</v>
      </c>
      <c r="I26" s="397">
        <v>26</v>
      </c>
      <c r="J26" s="398">
        <v>4011.29</v>
      </c>
      <c r="K26" s="399">
        <v>0</v>
      </c>
      <c r="L26" s="399">
        <v>0</v>
      </c>
      <c r="M26" s="399">
        <v>1080.3399999999999</v>
      </c>
      <c r="N26" s="399">
        <v>0</v>
      </c>
      <c r="O26" s="399">
        <v>786.8</v>
      </c>
      <c r="P26" s="399">
        <f t="shared" si="0"/>
        <v>4304.83</v>
      </c>
    </row>
    <row r="27" spans="1:16" ht="26.25" customHeight="1">
      <c r="A27" s="390" t="s">
        <v>402</v>
      </c>
      <c r="B27" s="551" t="s">
        <v>403</v>
      </c>
      <c r="C27" s="617" t="s">
        <v>1210</v>
      </c>
      <c r="D27" s="552" t="s">
        <v>444</v>
      </c>
      <c r="E27" s="402" t="s">
        <v>419</v>
      </c>
      <c r="F27" s="400" t="s">
        <v>445</v>
      </c>
      <c r="G27" s="395" t="s">
        <v>1644</v>
      </c>
      <c r="H27" s="401">
        <v>1</v>
      </c>
      <c r="I27" s="397">
        <v>44</v>
      </c>
      <c r="J27" s="398">
        <v>1692.6</v>
      </c>
      <c r="K27" s="399">
        <v>0</v>
      </c>
      <c r="L27" s="399">
        <v>0</v>
      </c>
      <c r="M27" s="399">
        <v>722.86</v>
      </c>
      <c r="N27" s="399">
        <v>0</v>
      </c>
      <c r="O27" s="399">
        <v>290.24</v>
      </c>
      <c r="P27" s="399">
        <f t="shared" si="0"/>
        <v>2125.2200000000003</v>
      </c>
    </row>
    <row r="28" spans="1:16" ht="26.25" customHeight="1">
      <c r="A28" s="390" t="s">
        <v>402</v>
      </c>
      <c r="B28" s="551" t="s">
        <v>403</v>
      </c>
      <c r="C28" s="617" t="s">
        <v>1211</v>
      </c>
      <c r="D28" s="552" t="s">
        <v>446</v>
      </c>
      <c r="E28" s="402" t="s">
        <v>405</v>
      </c>
      <c r="F28" s="400" t="s">
        <v>413</v>
      </c>
      <c r="G28" s="395" t="s">
        <v>1644</v>
      </c>
      <c r="H28" s="401">
        <v>1</v>
      </c>
      <c r="I28" s="397">
        <v>24</v>
      </c>
      <c r="J28" s="398">
        <v>9000</v>
      </c>
      <c r="K28" s="399">
        <v>0</v>
      </c>
      <c r="L28" s="399">
        <v>0</v>
      </c>
      <c r="M28" s="399">
        <v>742.81</v>
      </c>
      <c r="N28" s="399">
        <v>0</v>
      </c>
      <c r="O28" s="399">
        <v>7026</v>
      </c>
      <c r="P28" s="399">
        <f t="shared" si="0"/>
        <v>2716.8099999999995</v>
      </c>
    </row>
    <row r="29" spans="1:16" ht="26.25" customHeight="1">
      <c r="A29" s="390" t="s">
        <v>402</v>
      </c>
      <c r="B29" s="551" t="s">
        <v>403</v>
      </c>
      <c r="C29" s="617" t="s">
        <v>1212</v>
      </c>
      <c r="D29" s="552" t="s">
        <v>447</v>
      </c>
      <c r="E29" s="402" t="s">
        <v>408</v>
      </c>
      <c r="F29" s="400" t="s">
        <v>411</v>
      </c>
      <c r="G29" s="395" t="s">
        <v>1644</v>
      </c>
      <c r="H29" s="401">
        <v>1</v>
      </c>
      <c r="I29" s="397">
        <v>44</v>
      </c>
      <c r="J29" s="398">
        <v>1412</v>
      </c>
      <c r="K29" s="399">
        <v>0</v>
      </c>
      <c r="L29" s="399">
        <v>0</v>
      </c>
      <c r="M29" s="399">
        <v>483.5</v>
      </c>
      <c r="N29" s="399">
        <v>0</v>
      </c>
      <c r="O29" s="399">
        <v>235.13</v>
      </c>
      <c r="P29" s="399">
        <f t="shared" si="0"/>
        <v>1660.37</v>
      </c>
    </row>
    <row r="30" spans="1:16" ht="26.25" customHeight="1">
      <c r="A30" s="390" t="s">
        <v>402</v>
      </c>
      <c r="B30" s="551" t="s">
        <v>403</v>
      </c>
      <c r="C30" s="617" t="s">
        <v>1213</v>
      </c>
      <c r="D30" s="552" t="s">
        <v>448</v>
      </c>
      <c r="E30" s="402" t="s">
        <v>405</v>
      </c>
      <c r="F30" s="400" t="s">
        <v>413</v>
      </c>
      <c r="G30" s="395" t="s">
        <v>1644</v>
      </c>
      <c r="H30" s="401">
        <v>1</v>
      </c>
      <c r="I30" s="397">
        <v>24</v>
      </c>
      <c r="J30" s="398">
        <v>8000</v>
      </c>
      <c r="K30" s="399">
        <v>0</v>
      </c>
      <c r="L30" s="399">
        <v>0</v>
      </c>
      <c r="M30" s="399">
        <v>1514.82</v>
      </c>
      <c r="N30" s="399">
        <v>0</v>
      </c>
      <c r="O30" s="399">
        <v>2528.5300000000002</v>
      </c>
      <c r="P30" s="399">
        <f t="shared" si="0"/>
        <v>6986.2899999999991</v>
      </c>
    </row>
    <row r="31" spans="1:16" ht="26.25" customHeight="1">
      <c r="A31" s="390" t="s">
        <v>402</v>
      </c>
      <c r="B31" s="551" t="s">
        <v>403</v>
      </c>
      <c r="C31" s="617" t="s">
        <v>1214</v>
      </c>
      <c r="D31" s="552" t="s">
        <v>449</v>
      </c>
      <c r="E31" s="402" t="s">
        <v>408</v>
      </c>
      <c r="F31" s="400" t="s">
        <v>415</v>
      </c>
      <c r="G31" s="395" t="s">
        <v>1644</v>
      </c>
      <c r="H31" s="401">
        <v>1</v>
      </c>
      <c r="I31" s="397">
        <v>40</v>
      </c>
      <c r="J31" s="398">
        <v>2394.2600000000002</v>
      </c>
      <c r="K31" s="399">
        <v>0</v>
      </c>
      <c r="L31" s="399">
        <v>0</v>
      </c>
      <c r="M31" s="399">
        <v>282.39999999999998</v>
      </c>
      <c r="N31" s="399">
        <v>0</v>
      </c>
      <c r="O31" s="399">
        <v>221.01</v>
      </c>
      <c r="P31" s="399">
        <f t="shared" si="0"/>
        <v>2455.6500000000005</v>
      </c>
    </row>
    <row r="32" spans="1:16" s="417" customFormat="1" ht="26.25" customHeight="1">
      <c r="A32" s="410" t="s">
        <v>402</v>
      </c>
      <c r="B32" s="555" t="s">
        <v>403</v>
      </c>
      <c r="C32" s="617" t="s">
        <v>1215</v>
      </c>
      <c r="D32" s="556" t="s">
        <v>450</v>
      </c>
      <c r="E32" s="411" t="s">
        <v>408</v>
      </c>
      <c r="F32" s="412" t="s">
        <v>415</v>
      </c>
      <c r="G32" s="395" t="s">
        <v>1644</v>
      </c>
      <c r="H32" s="413">
        <v>1</v>
      </c>
      <c r="I32" s="414">
        <v>40</v>
      </c>
      <c r="J32" s="415">
        <v>1995.22</v>
      </c>
      <c r="K32" s="416">
        <v>0</v>
      </c>
      <c r="L32" s="416">
        <v>0</v>
      </c>
      <c r="M32" s="416">
        <v>999.57</v>
      </c>
      <c r="N32" s="416">
        <v>131.68</v>
      </c>
      <c r="O32" s="416">
        <v>297.68</v>
      </c>
      <c r="P32" s="416">
        <f t="shared" si="0"/>
        <v>2828.79</v>
      </c>
    </row>
    <row r="33" spans="1:16" ht="26.25" customHeight="1">
      <c r="A33" s="390" t="s">
        <v>402</v>
      </c>
      <c r="B33" s="551" t="s">
        <v>403</v>
      </c>
      <c r="C33" s="617" t="s">
        <v>1216</v>
      </c>
      <c r="D33" s="552" t="s">
        <v>451</v>
      </c>
      <c r="E33" s="402" t="s">
        <v>419</v>
      </c>
      <c r="F33" s="400" t="s">
        <v>452</v>
      </c>
      <c r="G33" s="395" t="s">
        <v>1644</v>
      </c>
      <c r="H33" s="554">
        <v>2</v>
      </c>
      <c r="I33" s="397">
        <v>44</v>
      </c>
      <c r="J33" s="398">
        <v>1902.6</v>
      </c>
      <c r="K33" s="399">
        <v>0</v>
      </c>
      <c r="L33" s="399">
        <v>0</v>
      </c>
      <c r="M33" s="399">
        <v>462.57</v>
      </c>
      <c r="N33" s="399">
        <v>0</v>
      </c>
      <c r="O33" s="399">
        <v>585.96</v>
      </c>
      <c r="P33" s="399">
        <f t="shared" si="0"/>
        <v>1779.21</v>
      </c>
    </row>
    <row r="34" spans="1:16" ht="26.25" customHeight="1">
      <c r="A34" s="390" t="s">
        <v>402</v>
      </c>
      <c r="B34" s="551" t="s">
        <v>403</v>
      </c>
      <c r="C34" s="617" t="s">
        <v>1217</v>
      </c>
      <c r="D34" s="552" t="s">
        <v>453</v>
      </c>
      <c r="E34" s="402" t="s">
        <v>405</v>
      </c>
      <c r="F34" s="400" t="s">
        <v>434</v>
      </c>
      <c r="G34" s="395" t="s">
        <v>1644</v>
      </c>
      <c r="H34" s="401">
        <v>1</v>
      </c>
      <c r="I34" s="397">
        <v>24</v>
      </c>
      <c r="J34" s="398">
        <v>266.67</v>
      </c>
      <c r="K34" s="399">
        <v>0</v>
      </c>
      <c r="L34" s="399">
        <v>0</v>
      </c>
      <c r="M34" s="399">
        <v>12036.67</v>
      </c>
      <c r="N34" s="399">
        <v>0</v>
      </c>
      <c r="O34" s="399">
        <v>12058.55</v>
      </c>
      <c r="P34" s="399">
        <f t="shared" si="0"/>
        <v>244.79000000000087</v>
      </c>
    </row>
    <row r="35" spans="1:16" s="417" customFormat="1" ht="26.25" customHeight="1">
      <c r="A35" s="410" t="s">
        <v>402</v>
      </c>
      <c r="B35" s="555" t="s">
        <v>403</v>
      </c>
      <c r="C35" s="617" t="s">
        <v>1218</v>
      </c>
      <c r="D35" s="556" t="s">
        <v>454</v>
      </c>
      <c r="E35" s="411" t="s">
        <v>408</v>
      </c>
      <c r="F35" s="412" t="s">
        <v>415</v>
      </c>
      <c r="G35" s="395" t="s">
        <v>1644</v>
      </c>
      <c r="H35" s="413">
        <v>1</v>
      </c>
      <c r="I35" s="414">
        <v>40</v>
      </c>
      <c r="J35" s="415">
        <v>2640.94</v>
      </c>
      <c r="K35" s="416">
        <v>0</v>
      </c>
      <c r="L35" s="416">
        <v>0</v>
      </c>
      <c r="M35" s="416">
        <v>688.71</v>
      </c>
      <c r="N35" s="416">
        <v>167.6</v>
      </c>
      <c r="O35" s="416">
        <v>360.01</v>
      </c>
      <c r="P35" s="416">
        <f t="shared" si="0"/>
        <v>3137.24</v>
      </c>
    </row>
    <row r="36" spans="1:16" s="238" customFormat="1" ht="26.25" customHeight="1">
      <c r="A36" s="404" t="s">
        <v>402</v>
      </c>
      <c r="B36" s="557" t="s">
        <v>403</v>
      </c>
      <c r="C36" s="617" t="s">
        <v>1219</v>
      </c>
      <c r="D36" s="558" t="s">
        <v>1086</v>
      </c>
      <c r="E36" s="405" t="s">
        <v>408</v>
      </c>
      <c r="F36" s="405" t="s">
        <v>411</v>
      </c>
      <c r="G36" s="395" t="s">
        <v>1644</v>
      </c>
      <c r="H36" s="406">
        <v>1</v>
      </c>
      <c r="I36" s="407">
        <v>44</v>
      </c>
      <c r="J36" s="408">
        <v>1412</v>
      </c>
      <c r="K36" s="409">
        <v>0</v>
      </c>
      <c r="L36" s="409">
        <v>0</v>
      </c>
      <c r="M36" s="409">
        <v>282.39999999999998</v>
      </c>
      <c r="N36" s="409">
        <v>0</v>
      </c>
      <c r="O36" s="409">
        <v>217.03</v>
      </c>
      <c r="P36" s="409">
        <f t="shared" si="0"/>
        <v>1477.3700000000001</v>
      </c>
    </row>
    <row r="37" spans="1:16" ht="26.25" customHeight="1">
      <c r="A37" s="390" t="s">
        <v>402</v>
      </c>
      <c r="B37" s="551" t="s">
        <v>403</v>
      </c>
      <c r="C37" s="617" t="s">
        <v>1220</v>
      </c>
      <c r="D37" s="552" t="s">
        <v>455</v>
      </c>
      <c r="E37" s="402" t="s">
        <v>419</v>
      </c>
      <c r="F37" s="400" t="s">
        <v>456</v>
      </c>
      <c r="G37" s="395" t="s">
        <v>1644</v>
      </c>
      <c r="H37" s="401">
        <v>1</v>
      </c>
      <c r="I37" s="397">
        <v>44</v>
      </c>
      <c r="J37" s="398">
        <v>1425</v>
      </c>
      <c r="K37" s="399">
        <v>0</v>
      </c>
      <c r="L37" s="399">
        <v>0</v>
      </c>
      <c r="M37" s="399">
        <v>530.54</v>
      </c>
      <c r="N37" s="399">
        <v>0</v>
      </c>
      <c r="O37" s="399">
        <v>155.81</v>
      </c>
      <c r="P37" s="399">
        <f t="shared" si="0"/>
        <v>1799.73</v>
      </c>
    </row>
    <row r="38" spans="1:16" ht="26.25" customHeight="1">
      <c r="A38" s="390" t="s">
        <v>402</v>
      </c>
      <c r="B38" s="551" t="s">
        <v>403</v>
      </c>
      <c r="C38" s="617" t="s">
        <v>1221</v>
      </c>
      <c r="D38" s="552" t="s">
        <v>457</v>
      </c>
      <c r="E38" s="402" t="s">
        <v>408</v>
      </c>
      <c r="F38" s="400" t="s">
        <v>411</v>
      </c>
      <c r="G38" s="395" t="s">
        <v>1644</v>
      </c>
      <c r="H38" s="401">
        <v>1</v>
      </c>
      <c r="I38" s="397">
        <v>44</v>
      </c>
      <c r="J38" s="398">
        <v>1412</v>
      </c>
      <c r="K38" s="399">
        <v>0</v>
      </c>
      <c r="L38" s="399">
        <v>0</v>
      </c>
      <c r="M38" s="399">
        <v>282.39999999999998</v>
      </c>
      <c r="N38" s="399">
        <v>0</v>
      </c>
      <c r="O38" s="399">
        <v>132.31</v>
      </c>
      <c r="P38" s="399">
        <f t="shared" si="0"/>
        <v>1562.0900000000001</v>
      </c>
    </row>
    <row r="39" spans="1:16" ht="26.25" customHeight="1">
      <c r="A39" s="390" t="s">
        <v>402</v>
      </c>
      <c r="B39" s="551" t="s">
        <v>403</v>
      </c>
      <c r="C39" s="617" t="s">
        <v>1222</v>
      </c>
      <c r="D39" s="552" t="s">
        <v>458</v>
      </c>
      <c r="E39" s="402" t="s">
        <v>405</v>
      </c>
      <c r="F39" s="400" t="s">
        <v>413</v>
      </c>
      <c r="G39" s="395" t="s">
        <v>1644</v>
      </c>
      <c r="H39" s="401">
        <v>1</v>
      </c>
      <c r="I39" s="397">
        <v>24</v>
      </c>
      <c r="J39" s="398">
        <v>7466.67</v>
      </c>
      <c r="K39" s="399">
        <v>0</v>
      </c>
      <c r="L39" s="399">
        <v>0</v>
      </c>
      <c r="M39" s="399">
        <v>2494.14</v>
      </c>
      <c r="N39" s="399">
        <v>0</v>
      </c>
      <c r="O39" s="399">
        <v>2503.14</v>
      </c>
      <c r="P39" s="399">
        <f t="shared" si="0"/>
        <v>7457.67</v>
      </c>
    </row>
    <row r="40" spans="1:16" ht="26.25" customHeight="1">
      <c r="A40" s="390" t="s">
        <v>402</v>
      </c>
      <c r="B40" s="551" t="s">
        <v>403</v>
      </c>
      <c r="C40" s="617" t="s">
        <v>1223</v>
      </c>
      <c r="D40" s="552" t="s">
        <v>1224</v>
      </c>
      <c r="E40" s="402" t="s">
        <v>408</v>
      </c>
      <c r="F40" s="400" t="s">
        <v>411</v>
      </c>
      <c r="G40" s="395" t="s">
        <v>1644</v>
      </c>
      <c r="H40" s="401">
        <v>1</v>
      </c>
      <c r="I40" s="397">
        <v>44</v>
      </c>
      <c r="J40" s="398">
        <v>1412</v>
      </c>
      <c r="K40" s="399">
        <v>0</v>
      </c>
      <c r="L40" s="399">
        <v>0</v>
      </c>
      <c r="M40" s="399">
        <v>1147.71</v>
      </c>
      <c r="N40" s="399">
        <v>0</v>
      </c>
      <c r="O40" s="399">
        <v>294.91000000000003</v>
      </c>
      <c r="P40" s="399">
        <f t="shared" si="0"/>
        <v>2264.8000000000002</v>
      </c>
    </row>
    <row r="41" spans="1:16" s="417" customFormat="1" ht="26.25" customHeight="1">
      <c r="A41" s="410" t="s">
        <v>402</v>
      </c>
      <c r="B41" s="555" t="s">
        <v>403</v>
      </c>
      <c r="C41" s="617" t="s">
        <v>1225</v>
      </c>
      <c r="D41" s="556" t="s">
        <v>460</v>
      </c>
      <c r="E41" s="411" t="s">
        <v>408</v>
      </c>
      <c r="F41" s="412" t="s">
        <v>415</v>
      </c>
      <c r="G41" s="395" t="s">
        <v>1644</v>
      </c>
      <c r="H41" s="413">
        <v>1</v>
      </c>
      <c r="I41" s="414">
        <v>40</v>
      </c>
      <c r="J41" s="415">
        <v>2394.2600000000002</v>
      </c>
      <c r="K41" s="416">
        <v>0</v>
      </c>
      <c r="L41" s="416">
        <v>0</v>
      </c>
      <c r="M41" s="416">
        <v>282.39999999999998</v>
      </c>
      <c r="N41" s="416">
        <v>131.68</v>
      </c>
      <c r="O41" s="416">
        <v>236.81</v>
      </c>
      <c r="P41" s="416">
        <f t="shared" si="0"/>
        <v>2571.5300000000002</v>
      </c>
    </row>
    <row r="42" spans="1:16" ht="26.25" customHeight="1">
      <c r="A42" s="390" t="s">
        <v>402</v>
      </c>
      <c r="B42" s="551" t="s">
        <v>403</v>
      </c>
      <c r="C42" s="617" t="s">
        <v>1226</v>
      </c>
      <c r="D42" s="552" t="s">
        <v>461</v>
      </c>
      <c r="E42" s="402" t="s">
        <v>419</v>
      </c>
      <c r="F42" s="403" t="s">
        <v>462</v>
      </c>
      <c r="G42" s="395" t="s">
        <v>1644</v>
      </c>
      <c r="H42" s="401">
        <v>1</v>
      </c>
      <c r="I42" s="397">
        <v>44</v>
      </c>
      <c r="J42" s="398">
        <v>1425</v>
      </c>
      <c r="K42" s="399">
        <v>0</v>
      </c>
      <c r="L42" s="399">
        <v>0</v>
      </c>
      <c r="M42" s="399">
        <v>606.83000000000004</v>
      </c>
      <c r="N42" s="399">
        <v>0</v>
      </c>
      <c r="O42" s="399">
        <v>155.69999999999999</v>
      </c>
      <c r="P42" s="399">
        <f t="shared" si="0"/>
        <v>1876.1299999999999</v>
      </c>
    </row>
    <row r="43" spans="1:16" ht="26.25" customHeight="1">
      <c r="A43" s="390" t="s">
        <v>402</v>
      </c>
      <c r="B43" s="551" t="s">
        <v>403</v>
      </c>
      <c r="C43" s="617" t="s">
        <v>1227</v>
      </c>
      <c r="D43" s="552" t="s">
        <v>463</v>
      </c>
      <c r="E43" s="402" t="s">
        <v>408</v>
      </c>
      <c r="F43" s="400" t="s">
        <v>415</v>
      </c>
      <c r="G43" s="395" t="s">
        <v>1644</v>
      </c>
      <c r="H43" s="401">
        <v>1</v>
      </c>
      <c r="I43" s="397">
        <v>40</v>
      </c>
      <c r="J43" s="398">
        <v>2394.2600000000002</v>
      </c>
      <c r="K43" s="399">
        <v>0</v>
      </c>
      <c r="L43" s="399">
        <v>0</v>
      </c>
      <c r="M43" s="399">
        <v>282.39999999999998</v>
      </c>
      <c r="N43" s="399">
        <v>131.68</v>
      </c>
      <c r="O43" s="399">
        <v>236.81</v>
      </c>
      <c r="P43" s="399">
        <f t="shared" si="0"/>
        <v>2571.5300000000002</v>
      </c>
    </row>
    <row r="44" spans="1:16" ht="26.25" customHeight="1">
      <c r="A44" s="390" t="s">
        <v>402</v>
      </c>
      <c r="B44" s="551" t="s">
        <v>403</v>
      </c>
      <c r="C44" s="617" t="s">
        <v>1228</v>
      </c>
      <c r="D44" s="552" t="s">
        <v>465</v>
      </c>
      <c r="E44" s="402" t="s">
        <v>419</v>
      </c>
      <c r="F44" s="403" t="s">
        <v>466</v>
      </c>
      <c r="G44" s="395" t="s">
        <v>1644</v>
      </c>
      <c r="H44" s="401">
        <v>1</v>
      </c>
      <c r="I44" s="397">
        <v>44</v>
      </c>
      <c r="J44" s="398">
        <v>1615.93</v>
      </c>
      <c r="K44" s="399">
        <v>0</v>
      </c>
      <c r="L44" s="399">
        <v>0</v>
      </c>
      <c r="M44" s="399">
        <v>1355.41</v>
      </c>
      <c r="N44" s="399">
        <v>0</v>
      </c>
      <c r="O44" s="399">
        <v>352.17</v>
      </c>
      <c r="P44" s="399">
        <f t="shared" si="0"/>
        <v>2619.17</v>
      </c>
    </row>
    <row r="45" spans="1:16" ht="26.25" customHeight="1">
      <c r="A45" s="390" t="s">
        <v>402</v>
      </c>
      <c r="B45" s="551" t="s">
        <v>403</v>
      </c>
      <c r="C45" s="617" t="s">
        <v>1229</v>
      </c>
      <c r="D45" s="552" t="s">
        <v>1230</v>
      </c>
      <c r="E45" s="402" t="s">
        <v>408</v>
      </c>
      <c r="F45" s="400" t="s">
        <v>438</v>
      </c>
      <c r="G45" s="395" t="s">
        <v>1644</v>
      </c>
      <c r="H45" s="413">
        <v>1</v>
      </c>
      <c r="I45" s="397">
        <v>30</v>
      </c>
      <c r="J45" s="398">
        <v>2452.1999999999998</v>
      </c>
      <c r="K45" s="399">
        <v>0</v>
      </c>
      <c r="L45" s="399">
        <v>0</v>
      </c>
      <c r="M45" s="399">
        <v>282.39999999999998</v>
      </c>
      <c r="N45" s="399">
        <v>0</v>
      </c>
      <c r="O45" s="399">
        <v>227.97</v>
      </c>
      <c r="P45" s="399">
        <f t="shared" si="0"/>
        <v>2506.63</v>
      </c>
    </row>
    <row r="46" spans="1:16" ht="26.25" customHeight="1">
      <c r="A46" s="390" t="s">
        <v>402</v>
      </c>
      <c r="B46" s="551" t="s">
        <v>403</v>
      </c>
      <c r="C46" s="617" t="s">
        <v>1231</v>
      </c>
      <c r="D46" s="552" t="s">
        <v>467</v>
      </c>
      <c r="E46" s="402" t="s">
        <v>419</v>
      </c>
      <c r="F46" s="400" t="s">
        <v>468</v>
      </c>
      <c r="G46" s="395" t="s">
        <v>1644</v>
      </c>
      <c r="H46" s="554">
        <v>2</v>
      </c>
      <c r="I46" s="397">
        <v>44</v>
      </c>
      <c r="J46" s="398">
        <v>1425</v>
      </c>
      <c r="K46" s="399">
        <v>0</v>
      </c>
      <c r="L46" s="399">
        <v>0</v>
      </c>
      <c r="M46" s="399">
        <v>624.80999999999995</v>
      </c>
      <c r="N46" s="399">
        <v>0</v>
      </c>
      <c r="O46" s="399">
        <v>249.8</v>
      </c>
      <c r="P46" s="399">
        <f t="shared" si="0"/>
        <v>1800.01</v>
      </c>
    </row>
    <row r="47" spans="1:16" ht="26.25" customHeight="1">
      <c r="A47" s="390" t="s">
        <v>402</v>
      </c>
      <c r="B47" s="551" t="s">
        <v>403</v>
      </c>
      <c r="C47" s="617" t="s">
        <v>1232</v>
      </c>
      <c r="D47" s="552" t="s">
        <v>469</v>
      </c>
      <c r="E47" s="402" t="s">
        <v>408</v>
      </c>
      <c r="F47" s="402" t="s">
        <v>409</v>
      </c>
      <c r="G47" s="395" t="s">
        <v>1644</v>
      </c>
      <c r="H47" s="396" t="s">
        <v>405</v>
      </c>
      <c r="I47" s="397">
        <v>26</v>
      </c>
      <c r="J47" s="398">
        <v>4011.29</v>
      </c>
      <c r="K47" s="399">
        <v>0</v>
      </c>
      <c r="L47" s="399">
        <v>0</v>
      </c>
      <c r="M47" s="399">
        <v>1902.61</v>
      </c>
      <c r="N47" s="399">
        <v>0</v>
      </c>
      <c r="O47" s="399">
        <v>1075.3699999999999</v>
      </c>
      <c r="P47" s="399">
        <f t="shared" si="0"/>
        <v>4838.53</v>
      </c>
    </row>
    <row r="48" spans="1:16" ht="26.25" customHeight="1">
      <c r="A48" s="390" t="s">
        <v>402</v>
      </c>
      <c r="B48" s="551" t="s">
        <v>403</v>
      </c>
      <c r="C48" s="617" t="s">
        <v>1233</v>
      </c>
      <c r="D48" s="552" t="s">
        <v>470</v>
      </c>
      <c r="E48" s="402" t="s">
        <v>408</v>
      </c>
      <c r="F48" s="403" t="s">
        <v>409</v>
      </c>
      <c r="G48" s="395" t="s">
        <v>1644</v>
      </c>
      <c r="H48" s="401">
        <v>1</v>
      </c>
      <c r="I48" s="397">
        <v>26</v>
      </c>
      <c r="J48" s="398">
        <v>4011.29</v>
      </c>
      <c r="K48" s="399">
        <v>0</v>
      </c>
      <c r="L48" s="399">
        <v>0</v>
      </c>
      <c r="M48" s="399">
        <v>1220.02</v>
      </c>
      <c r="N48" s="399">
        <v>0</v>
      </c>
      <c r="O48" s="399">
        <v>1338.09</v>
      </c>
      <c r="P48" s="399">
        <f t="shared" si="0"/>
        <v>3893.2199999999993</v>
      </c>
    </row>
    <row r="49" spans="1:16" ht="26.25" customHeight="1">
      <c r="A49" s="390" t="s">
        <v>402</v>
      </c>
      <c r="B49" s="551" t="s">
        <v>403</v>
      </c>
      <c r="C49" s="617" t="s">
        <v>1234</v>
      </c>
      <c r="D49" s="552" t="s">
        <v>471</v>
      </c>
      <c r="E49" s="402" t="s">
        <v>419</v>
      </c>
      <c r="F49" s="400" t="s">
        <v>468</v>
      </c>
      <c r="G49" s="395" t="s">
        <v>1644</v>
      </c>
      <c r="H49" s="401">
        <v>1</v>
      </c>
      <c r="I49" s="397">
        <v>44</v>
      </c>
      <c r="J49" s="398">
        <v>1425</v>
      </c>
      <c r="K49" s="399">
        <v>0</v>
      </c>
      <c r="L49" s="399">
        <v>0</v>
      </c>
      <c r="M49" s="399">
        <v>296.95999999999998</v>
      </c>
      <c r="N49" s="399">
        <v>0</v>
      </c>
      <c r="O49" s="399">
        <v>220.29</v>
      </c>
      <c r="P49" s="399">
        <f t="shared" si="0"/>
        <v>1501.67</v>
      </c>
    </row>
    <row r="50" spans="1:16" ht="26.25" customHeight="1">
      <c r="A50" s="390" t="s">
        <v>402</v>
      </c>
      <c r="B50" s="551" t="s">
        <v>403</v>
      </c>
      <c r="C50" s="617" t="s">
        <v>1235</v>
      </c>
      <c r="D50" s="553" t="s">
        <v>472</v>
      </c>
      <c r="E50" s="402" t="s">
        <v>408</v>
      </c>
      <c r="F50" s="400" t="s">
        <v>417</v>
      </c>
      <c r="G50" s="395" t="s">
        <v>1644</v>
      </c>
      <c r="H50" s="401">
        <v>1</v>
      </c>
      <c r="I50" s="397">
        <v>24</v>
      </c>
      <c r="J50" s="398">
        <v>2602.17</v>
      </c>
      <c r="K50" s="399">
        <v>0</v>
      </c>
      <c r="L50" s="399">
        <v>0</v>
      </c>
      <c r="M50" s="399">
        <v>1892.97</v>
      </c>
      <c r="N50" s="399">
        <v>0</v>
      </c>
      <c r="O50" s="399">
        <v>548.11</v>
      </c>
      <c r="P50" s="399">
        <f t="shared" si="0"/>
        <v>3947.03</v>
      </c>
    </row>
    <row r="51" spans="1:16" ht="26.25" customHeight="1">
      <c r="A51" s="390" t="s">
        <v>402</v>
      </c>
      <c r="B51" s="551" t="s">
        <v>403</v>
      </c>
      <c r="C51" s="617" t="s">
        <v>1236</v>
      </c>
      <c r="D51" s="553" t="s">
        <v>473</v>
      </c>
      <c r="E51" s="402" t="s">
        <v>419</v>
      </c>
      <c r="F51" s="400" t="s">
        <v>456</v>
      </c>
      <c r="G51" s="395" t="s">
        <v>1644</v>
      </c>
      <c r="H51" s="401">
        <v>1</v>
      </c>
      <c r="I51" s="397">
        <v>24</v>
      </c>
      <c r="J51" s="398">
        <v>1425</v>
      </c>
      <c r="K51" s="399">
        <v>0</v>
      </c>
      <c r="L51" s="399">
        <v>0</v>
      </c>
      <c r="M51" s="399">
        <v>689.77</v>
      </c>
      <c r="N51" s="399">
        <v>0</v>
      </c>
      <c r="O51" s="399">
        <v>170.14</v>
      </c>
      <c r="P51" s="399">
        <f t="shared" si="0"/>
        <v>1944.63</v>
      </c>
    </row>
    <row r="52" spans="1:16" ht="26.25" customHeight="1">
      <c r="A52" s="390" t="s">
        <v>402</v>
      </c>
      <c r="B52" s="551" t="s">
        <v>403</v>
      </c>
      <c r="C52" s="617" t="s">
        <v>1237</v>
      </c>
      <c r="D52" s="552" t="s">
        <v>1152</v>
      </c>
      <c r="E52" s="411" t="s">
        <v>408</v>
      </c>
      <c r="F52" s="412" t="s">
        <v>415</v>
      </c>
      <c r="G52" s="395" t="s">
        <v>1644</v>
      </c>
      <c r="H52" s="413">
        <v>1</v>
      </c>
      <c r="I52" s="414">
        <v>40</v>
      </c>
      <c r="J52" s="398">
        <v>2394.2600000000002</v>
      </c>
      <c r="K52" s="399">
        <v>0</v>
      </c>
      <c r="L52" s="399">
        <v>0</v>
      </c>
      <c r="M52" s="399">
        <v>282.39999999999998</v>
      </c>
      <c r="N52" s="399">
        <v>131.68</v>
      </c>
      <c r="O52" s="399">
        <v>236.81</v>
      </c>
      <c r="P52" s="399">
        <f t="shared" si="0"/>
        <v>2571.5300000000002</v>
      </c>
    </row>
    <row r="53" spans="1:16" ht="26.25" customHeight="1">
      <c r="A53" s="390" t="s">
        <v>402</v>
      </c>
      <c r="B53" s="551" t="s">
        <v>403</v>
      </c>
      <c r="C53" s="617" t="s">
        <v>1238</v>
      </c>
      <c r="D53" s="552" t="s">
        <v>474</v>
      </c>
      <c r="E53" s="402" t="s">
        <v>419</v>
      </c>
      <c r="F53" s="400" t="s">
        <v>421</v>
      </c>
      <c r="G53" s="395" t="s">
        <v>1644</v>
      </c>
      <c r="H53" s="554">
        <v>2</v>
      </c>
      <c r="I53" s="397">
        <v>44</v>
      </c>
      <c r="J53" s="398">
        <v>1282.5</v>
      </c>
      <c r="K53" s="399">
        <v>0</v>
      </c>
      <c r="L53" s="399">
        <v>0</v>
      </c>
      <c r="M53" s="399">
        <v>644.79999999999995</v>
      </c>
      <c r="N53" s="399">
        <v>0</v>
      </c>
      <c r="O53" s="399">
        <v>238.77</v>
      </c>
      <c r="P53" s="399">
        <f t="shared" si="0"/>
        <v>1688.53</v>
      </c>
    </row>
    <row r="54" spans="1:16" ht="26.25" customHeight="1">
      <c r="A54" s="390" t="s">
        <v>402</v>
      </c>
      <c r="B54" s="551" t="s">
        <v>403</v>
      </c>
      <c r="C54" s="617" t="s">
        <v>1239</v>
      </c>
      <c r="D54" s="552" t="s">
        <v>475</v>
      </c>
      <c r="E54" s="402" t="s">
        <v>408</v>
      </c>
      <c r="F54" s="400" t="s">
        <v>417</v>
      </c>
      <c r="G54" s="395" t="s">
        <v>1644</v>
      </c>
      <c r="H54" s="401">
        <v>1</v>
      </c>
      <c r="I54" s="397">
        <v>24</v>
      </c>
      <c r="J54" s="398">
        <v>2602.17</v>
      </c>
      <c r="K54" s="399">
        <v>0</v>
      </c>
      <c r="L54" s="399">
        <v>0</v>
      </c>
      <c r="M54" s="399">
        <v>3544.79</v>
      </c>
      <c r="N54" s="399">
        <v>0</v>
      </c>
      <c r="O54" s="399">
        <v>1152.68</v>
      </c>
      <c r="P54" s="399">
        <f t="shared" si="0"/>
        <v>4994.28</v>
      </c>
    </row>
    <row r="55" spans="1:16" ht="26.25" customHeight="1">
      <c r="A55" s="390" t="s">
        <v>402</v>
      </c>
      <c r="B55" s="551" t="s">
        <v>403</v>
      </c>
      <c r="C55" s="617" t="s">
        <v>1240</v>
      </c>
      <c r="D55" s="552" t="s">
        <v>476</v>
      </c>
      <c r="E55" s="402" t="s">
        <v>419</v>
      </c>
      <c r="F55" s="403" t="s">
        <v>423</v>
      </c>
      <c r="G55" s="395" t="s">
        <v>1644</v>
      </c>
      <c r="H55" s="401">
        <v>1</v>
      </c>
      <c r="I55" s="397">
        <v>44</v>
      </c>
      <c r="J55" s="398">
        <v>1425</v>
      </c>
      <c r="K55" s="399">
        <v>0</v>
      </c>
      <c r="L55" s="399">
        <v>0</v>
      </c>
      <c r="M55" s="399">
        <v>420.82</v>
      </c>
      <c r="N55" s="399">
        <v>0</v>
      </c>
      <c r="O55" s="399">
        <v>220.27</v>
      </c>
      <c r="P55" s="399">
        <f t="shared" si="0"/>
        <v>1625.55</v>
      </c>
    </row>
    <row r="56" spans="1:16" ht="26.25" customHeight="1">
      <c r="A56" s="390" t="s">
        <v>402</v>
      </c>
      <c r="B56" s="551" t="s">
        <v>403</v>
      </c>
      <c r="C56" s="617" t="s">
        <v>1241</v>
      </c>
      <c r="D56" s="552" t="s">
        <v>477</v>
      </c>
      <c r="E56" s="393">
        <v>1</v>
      </c>
      <c r="F56" s="393">
        <v>225125</v>
      </c>
      <c r="G56" s="395" t="s">
        <v>1644</v>
      </c>
      <c r="H56" s="401">
        <v>1</v>
      </c>
      <c r="I56" s="397">
        <v>24</v>
      </c>
      <c r="J56" s="398">
        <v>800</v>
      </c>
      <c r="K56" s="399">
        <v>0</v>
      </c>
      <c r="L56" s="399">
        <v>0</v>
      </c>
      <c r="M56" s="399">
        <v>17733.759999999998</v>
      </c>
      <c r="N56" s="399">
        <v>0</v>
      </c>
      <c r="O56" s="399">
        <v>16913.95</v>
      </c>
      <c r="P56" s="399">
        <f t="shared" si="0"/>
        <v>1619.8099999999977</v>
      </c>
    </row>
    <row r="57" spans="1:16" ht="26.25" customHeight="1">
      <c r="A57" s="390" t="s">
        <v>402</v>
      </c>
      <c r="B57" s="551" t="s">
        <v>403</v>
      </c>
      <c r="C57" s="617" t="s">
        <v>1242</v>
      </c>
      <c r="D57" s="552" t="s">
        <v>478</v>
      </c>
      <c r="E57" s="402" t="s">
        <v>405</v>
      </c>
      <c r="F57" s="403" t="s">
        <v>413</v>
      </c>
      <c r="G57" s="395" t="s">
        <v>1644</v>
      </c>
      <c r="H57" s="401">
        <v>1</v>
      </c>
      <c r="I57" s="397">
        <v>24</v>
      </c>
      <c r="J57" s="398">
        <v>6133.33</v>
      </c>
      <c r="K57" s="399">
        <v>10247.43</v>
      </c>
      <c r="L57" s="399">
        <v>0</v>
      </c>
      <c r="M57" s="399">
        <v>4622.5200000000004</v>
      </c>
      <c r="N57" s="399">
        <v>0</v>
      </c>
      <c r="O57" s="399">
        <v>5155.59</v>
      </c>
      <c r="P57" s="399">
        <f t="shared" si="0"/>
        <v>5600.26</v>
      </c>
    </row>
    <row r="58" spans="1:16" ht="26.25" customHeight="1">
      <c r="A58" s="390" t="s">
        <v>402</v>
      </c>
      <c r="B58" s="551" t="s">
        <v>403</v>
      </c>
      <c r="C58" s="617" t="s">
        <v>1243</v>
      </c>
      <c r="D58" s="552" t="s">
        <v>479</v>
      </c>
      <c r="E58" s="402" t="s">
        <v>408</v>
      </c>
      <c r="F58" s="403" t="s">
        <v>480</v>
      </c>
      <c r="G58" s="395" t="s">
        <v>1644</v>
      </c>
      <c r="H58" s="401">
        <v>1</v>
      </c>
      <c r="I58" s="397">
        <v>12</v>
      </c>
      <c r="J58" s="398">
        <v>2541.6</v>
      </c>
      <c r="K58" s="399">
        <v>0</v>
      </c>
      <c r="L58" s="399">
        <v>0</v>
      </c>
      <c r="M58" s="399">
        <v>1776.76</v>
      </c>
      <c r="N58" s="399">
        <v>0</v>
      </c>
      <c r="O58" s="399">
        <v>596.73</v>
      </c>
      <c r="P58" s="399">
        <f t="shared" si="0"/>
        <v>3721.6299999999997</v>
      </c>
    </row>
    <row r="59" spans="1:16" ht="26.25" customHeight="1">
      <c r="A59" s="390" t="s">
        <v>402</v>
      </c>
      <c r="B59" s="551" t="s">
        <v>403</v>
      </c>
      <c r="C59" s="617" t="s">
        <v>1244</v>
      </c>
      <c r="D59" s="552" t="s">
        <v>481</v>
      </c>
      <c r="E59" s="402" t="s">
        <v>408</v>
      </c>
      <c r="F59" s="403" t="s">
        <v>411</v>
      </c>
      <c r="G59" s="395" t="s">
        <v>1644</v>
      </c>
      <c r="H59" s="401">
        <v>1</v>
      </c>
      <c r="I59" s="397">
        <v>44</v>
      </c>
      <c r="J59" s="398">
        <v>1412</v>
      </c>
      <c r="K59" s="399">
        <v>0</v>
      </c>
      <c r="L59" s="399">
        <v>0</v>
      </c>
      <c r="M59" s="399">
        <v>422.01</v>
      </c>
      <c r="N59" s="399">
        <v>0</v>
      </c>
      <c r="O59" s="399">
        <v>160.55000000000001</v>
      </c>
      <c r="P59" s="399">
        <f t="shared" si="0"/>
        <v>1673.46</v>
      </c>
    </row>
    <row r="60" spans="1:16" ht="26.25" customHeight="1">
      <c r="A60" s="390" t="s">
        <v>402</v>
      </c>
      <c r="B60" s="551" t="s">
        <v>403</v>
      </c>
      <c r="C60" s="617" t="s">
        <v>1245</v>
      </c>
      <c r="D60" s="552" t="s">
        <v>482</v>
      </c>
      <c r="E60" s="402" t="s">
        <v>408</v>
      </c>
      <c r="F60" s="400" t="s">
        <v>417</v>
      </c>
      <c r="G60" s="395" t="s">
        <v>1644</v>
      </c>
      <c r="H60" s="401">
        <v>1</v>
      </c>
      <c r="I60" s="397">
        <v>12</v>
      </c>
      <c r="J60" s="398">
        <v>2602.17</v>
      </c>
      <c r="K60" s="399">
        <v>0</v>
      </c>
      <c r="L60" s="399">
        <v>0</v>
      </c>
      <c r="M60" s="399">
        <v>1596.63</v>
      </c>
      <c r="N60" s="399">
        <v>0</v>
      </c>
      <c r="O60" s="399">
        <v>530.02</v>
      </c>
      <c r="P60" s="399">
        <f t="shared" si="0"/>
        <v>3668.78</v>
      </c>
    </row>
    <row r="61" spans="1:16" ht="26.25" customHeight="1">
      <c r="A61" s="390" t="s">
        <v>402</v>
      </c>
      <c r="B61" s="551" t="s">
        <v>403</v>
      </c>
      <c r="C61" s="617" t="s">
        <v>1246</v>
      </c>
      <c r="D61" s="552" t="s">
        <v>483</v>
      </c>
      <c r="E61" s="402" t="s">
        <v>408</v>
      </c>
      <c r="F61" s="400" t="s">
        <v>421</v>
      </c>
      <c r="G61" s="395" t="s">
        <v>1644</v>
      </c>
      <c r="H61" s="401">
        <v>1</v>
      </c>
      <c r="I61" s="397">
        <v>44</v>
      </c>
      <c r="J61" s="398">
        <v>1425</v>
      </c>
      <c r="K61" s="399">
        <v>0</v>
      </c>
      <c r="L61" s="399">
        <v>0</v>
      </c>
      <c r="M61" s="399">
        <v>282.39999999999998</v>
      </c>
      <c r="N61" s="399">
        <v>0</v>
      </c>
      <c r="O61" s="399">
        <v>1707.4</v>
      </c>
      <c r="P61" s="399">
        <f t="shared" si="0"/>
        <v>0</v>
      </c>
    </row>
    <row r="62" spans="1:16" ht="26.25" customHeight="1">
      <c r="A62" s="390" t="s">
        <v>402</v>
      </c>
      <c r="B62" s="551" t="s">
        <v>403</v>
      </c>
      <c r="C62" s="617" t="s">
        <v>1247</v>
      </c>
      <c r="D62" s="552" t="s">
        <v>484</v>
      </c>
      <c r="E62" s="402" t="s">
        <v>408</v>
      </c>
      <c r="F62" s="403" t="s">
        <v>415</v>
      </c>
      <c r="G62" s="395" t="s">
        <v>1644</v>
      </c>
      <c r="H62" s="401">
        <v>1</v>
      </c>
      <c r="I62" s="397">
        <v>40</v>
      </c>
      <c r="J62" s="398">
        <v>5466.78</v>
      </c>
      <c r="K62" s="399">
        <v>0</v>
      </c>
      <c r="L62" s="399">
        <v>0</v>
      </c>
      <c r="M62" s="399">
        <v>964.02</v>
      </c>
      <c r="N62" s="399">
        <v>0</v>
      </c>
      <c r="O62" s="399">
        <v>1394.83</v>
      </c>
      <c r="P62" s="399">
        <f t="shared" si="0"/>
        <v>5035.9699999999993</v>
      </c>
    </row>
    <row r="63" spans="1:16" ht="26.25" customHeight="1">
      <c r="A63" s="390" t="s">
        <v>402</v>
      </c>
      <c r="B63" s="551" t="s">
        <v>403</v>
      </c>
      <c r="C63" s="617" t="s">
        <v>1248</v>
      </c>
      <c r="D63" s="552" t="s">
        <v>485</v>
      </c>
      <c r="E63" s="402" t="s">
        <v>419</v>
      </c>
      <c r="F63" s="403" t="s">
        <v>462</v>
      </c>
      <c r="G63" s="395" t="s">
        <v>1644</v>
      </c>
      <c r="H63" s="401">
        <v>1</v>
      </c>
      <c r="I63" s="397">
        <v>44</v>
      </c>
      <c r="J63" s="398">
        <v>1425</v>
      </c>
      <c r="K63" s="399">
        <v>0</v>
      </c>
      <c r="L63" s="399">
        <v>0</v>
      </c>
      <c r="M63" s="399">
        <v>528.76</v>
      </c>
      <c r="N63" s="399">
        <v>0</v>
      </c>
      <c r="O63" s="399">
        <v>241.15</v>
      </c>
      <c r="P63" s="399">
        <f t="shared" si="0"/>
        <v>1712.61</v>
      </c>
    </row>
    <row r="64" spans="1:16" ht="26.25" customHeight="1">
      <c r="A64" s="390" t="s">
        <v>402</v>
      </c>
      <c r="B64" s="551" t="s">
        <v>403</v>
      </c>
      <c r="C64" s="617" t="s">
        <v>1249</v>
      </c>
      <c r="D64" s="552" t="s">
        <v>486</v>
      </c>
      <c r="E64" s="402" t="s">
        <v>408</v>
      </c>
      <c r="F64" s="400" t="s">
        <v>438</v>
      </c>
      <c r="G64" s="395" t="s">
        <v>1644</v>
      </c>
      <c r="H64" s="401">
        <v>1</v>
      </c>
      <c r="I64" s="397">
        <v>30</v>
      </c>
      <c r="J64" s="398">
        <v>2452.1999999999998</v>
      </c>
      <c r="K64" s="399">
        <v>0</v>
      </c>
      <c r="L64" s="399">
        <v>0</v>
      </c>
      <c r="M64" s="399">
        <v>429.79</v>
      </c>
      <c r="N64" s="399">
        <v>0</v>
      </c>
      <c r="O64" s="399">
        <v>245.65</v>
      </c>
      <c r="P64" s="399">
        <f t="shared" si="0"/>
        <v>2636.3399999999997</v>
      </c>
    </row>
    <row r="65" spans="1:16" ht="26.25" customHeight="1">
      <c r="A65" s="390" t="s">
        <v>402</v>
      </c>
      <c r="B65" s="551" t="s">
        <v>403</v>
      </c>
      <c r="C65" s="617" t="s">
        <v>1250</v>
      </c>
      <c r="D65" s="552" t="s">
        <v>487</v>
      </c>
      <c r="E65" s="402" t="s">
        <v>408</v>
      </c>
      <c r="F65" s="403" t="s">
        <v>423</v>
      </c>
      <c r="G65" s="395" t="s">
        <v>1644</v>
      </c>
      <c r="H65" s="401">
        <v>1</v>
      </c>
      <c r="I65" s="397">
        <v>44</v>
      </c>
      <c r="J65" s="398">
        <v>1412</v>
      </c>
      <c r="K65" s="399">
        <v>0</v>
      </c>
      <c r="L65" s="399">
        <v>0</v>
      </c>
      <c r="M65" s="399">
        <v>498.95</v>
      </c>
      <c r="N65" s="399">
        <v>0</v>
      </c>
      <c r="O65" s="399">
        <v>151.80000000000001</v>
      </c>
      <c r="P65" s="399">
        <f t="shared" si="0"/>
        <v>1759.15</v>
      </c>
    </row>
    <row r="66" spans="1:16" ht="26.25" customHeight="1">
      <c r="A66" s="390" t="s">
        <v>402</v>
      </c>
      <c r="B66" s="551" t="s">
        <v>403</v>
      </c>
      <c r="C66" s="617" t="s">
        <v>1251</v>
      </c>
      <c r="D66" s="552" t="s">
        <v>12</v>
      </c>
      <c r="E66" s="402" t="s">
        <v>419</v>
      </c>
      <c r="F66" s="400" t="s">
        <v>464</v>
      </c>
      <c r="G66" s="395" t="s">
        <v>1644</v>
      </c>
      <c r="H66" s="401">
        <v>1</v>
      </c>
      <c r="I66" s="397">
        <v>44</v>
      </c>
      <c r="J66" s="398">
        <v>13407.6</v>
      </c>
      <c r="K66" s="399">
        <v>0</v>
      </c>
      <c r="L66" s="399">
        <v>0</v>
      </c>
      <c r="M66" s="399">
        <v>282.39999999999998</v>
      </c>
      <c r="N66" s="399">
        <v>0</v>
      </c>
      <c r="O66" s="399">
        <v>3528.67</v>
      </c>
      <c r="P66" s="399">
        <f t="shared" ref="P66:P130" si="1">J66+M66+N66-O66</f>
        <v>10161.33</v>
      </c>
    </row>
    <row r="67" spans="1:16" ht="26.25" customHeight="1">
      <c r="A67" s="390" t="s">
        <v>402</v>
      </c>
      <c r="B67" s="551" t="s">
        <v>403</v>
      </c>
      <c r="C67" s="617" t="s">
        <v>1252</v>
      </c>
      <c r="D67" s="552" t="s">
        <v>488</v>
      </c>
      <c r="E67" s="402" t="s">
        <v>419</v>
      </c>
      <c r="F67" s="403" t="s">
        <v>462</v>
      </c>
      <c r="G67" s="395" t="s">
        <v>1644</v>
      </c>
      <c r="H67" s="401">
        <v>1</v>
      </c>
      <c r="I67" s="397">
        <v>44</v>
      </c>
      <c r="J67" s="398">
        <v>1425</v>
      </c>
      <c r="K67" s="399">
        <v>0</v>
      </c>
      <c r="L67" s="399">
        <v>0</v>
      </c>
      <c r="M67" s="399">
        <v>1056.01</v>
      </c>
      <c r="N67" s="399">
        <v>0</v>
      </c>
      <c r="O67" s="399">
        <v>288.82</v>
      </c>
      <c r="P67" s="399">
        <f t="shared" si="1"/>
        <v>2192.19</v>
      </c>
    </row>
    <row r="68" spans="1:16" ht="26.25" customHeight="1">
      <c r="A68" s="390" t="s">
        <v>402</v>
      </c>
      <c r="B68" s="551" t="s">
        <v>403</v>
      </c>
      <c r="C68" s="617" t="s">
        <v>1253</v>
      </c>
      <c r="D68" s="552" t="s">
        <v>489</v>
      </c>
      <c r="E68" s="393">
        <v>2</v>
      </c>
      <c r="F68" s="394">
        <v>322205</v>
      </c>
      <c r="G68" s="395" t="s">
        <v>1644</v>
      </c>
      <c r="H68" s="418">
        <v>1</v>
      </c>
      <c r="I68" s="419">
        <v>44</v>
      </c>
      <c r="J68" s="398">
        <v>1412</v>
      </c>
      <c r="K68" s="399">
        <v>0</v>
      </c>
      <c r="L68" s="399">
        <v>0</v>
      </c>
      <c r="M68" s="399">
        <v>421.76</v>
      </c>
      <c r="N68" s="399">
        <v>0</v>
      </c>
      <c r="O68" s="399">
        <v>246.65</v>
      </c>
      <c r="P68" s="399">
        <f t="shared" si="1"/>
        <v>1587.11</v>
      </c>
    </row>
    <row r="69" spans="1:16" ht="26.25" customHeight="1">
      <c r="A69" s="390" t="s">
        <v>402</v>
      </c>
      <c r="B69" s="551" t="s">
        <v>403</v>
      </c>
      <c r="C69" s="617" t="s">
        <v>1254</v>
      </c>
      <c r="D69" s="552" t="s">
        <v>490</v>
      </c>
      <c r="E69" s="402" t="s">
        <v>408</v>
      </c>
      <c r="F69" s="400" t="s">
        <v>411</v>
      </c>
      <c r="G69" s="395" t="s">
        <v>1644</v>
      </c>
      <c r="H69" s="401">
        <v>1</v>
      </c>
      <c r="I69" s="397">
        <v>44</v>
      </c>
      <c r="J69" s="398">
        <v>1412</v>
      </c>
      <c r="K69" s="399">
        <v>0</v>
      </c>
      <c r="L69" s="399">
        <v>0</v>
      </c>
      <c r="M69" s="399">
        <v>481.05</v>
      </c>
      <c r="N69" s="399">
        <v>0</v>
      </c>
      <c r="O69" s="399">
        <v>263.14999999999998</v>
      </c>
      <c r="P69" s="399">
        <f t="shared" si="1"/>
        <v>1629.9</v>
      </c>
    </row>
    <row r="70" spans="1:16" ht="26.25" customHeight="1">
      <c r="A70" s="390" t="s">
        <v>402</v>
      </c>
      <c r="B70" s="551" t="s">
        <v>403</v>
      </c>
      <c r="C70" s="617" t="s">
        <v>1255</v>
      </c>
      <c r="D70" s="552" t="s">
        <v>491</v>
      </c>
      <c r="E70" s="402" t="s">
        <v>419</v>
      </c>
      <c r="F70" s="400" t="s">
        <v>439</v>
      </c>
      <c r="G70" s="395" t="s">
        <v>1644</v>
      </c>
      <c r="H70" s="401">
        <v>1</v>
      </c>
      <c r="I70" s="397">
        <v>44</v>
      </c>
      <c r="J70" s="398">
        <v>1653.38</v>
      </c>
      <c r="K70" s="399">
        <v>0</v>
      </c>
      <c r="L70" s="399">
        <v>0</v>
      </c>
      <c r="M70" s="399">
        <v>359.16</v>
      </c>
      <c r="N70" s="399">
        <v>0</v>
      </c>
      <c r="O70" s="399">
        <v>260.14</v>
      </c>
      <c r="P70" s="399">
        <f t="shared" si="1"/>
        <v>1752.4</v>
      </c>
    </row>
    <row r="71" spans="1:16" ht="26.25" customHeight="1">
      <c r="A71" s="390" t="s">
        <v>402</v>
      </c>
      <c r="B71" s="551" t="s">
        <v>403</v>
      </c>
      <c r="C71" s="617" t="s">
        <v>1256</v>
      </c>
      <c r="D71" s="552" t="s">
        <v>492</v>
      </c>
      <c r="E71" s="402" t="s">
        <v>408</v>
      </c>
      <c r="F71" s="400" t="s">
        <v>429</v>
      </c>
      <c r="G71" s="395" t="s">
        <v>1644</v>
      </c>
      <c r="H71" s="401">
        <v>1</v>
      </c>
      <c r="I71" s="397">
        <v>44</v>
      </c>
      <c r="J71" s="398">
        <v>1425.6</v>
      </c>
      <c r="K71" s="399">
        <v>0</v>
      </c>
      <c r="L71" s="399">
        <v>0</v>
      </c>
      <c r="M71" s="399">
        <v>550.79</v>
      </c>
      <c r="N71" s="399">
        <v>0</v>
      </c>
      <c r="O71" s="399">
        <v>152.19999999999999</v>
      </c>
      <c r="P71" s="399">
        <f t="shared" si="1"/>
        <v>1824.1899999999998</v>
      </c>
    </row>
    <row r="72" spans="1:16" ht="26.25" customHeight="1">
      <c r="A72" s="390" t="s">
        <v>402</v>
      </c>
      <c r="B72" s="551" t="s">
        <v>403</v>
      </c>
      <c r="C72" s="617" t="s">
        <v>1257</v>
      </c>
      <c r="D72" s="552" t="s">
        <v>493</v>
      </c>
      <c r="E72" s="393">
        <v>2</v>
      </c>
      <c r="F72" s="394">
        <v>322205</v>
      </c>
      <c r="G72" s="395" t="s">
        <v>1644</v>
      </c>
      <c r="H72" s="418">
        <v>1</v>
      </c>
      <c r="I72" s="419">
        <v>44</v>
      </c>
      <c r="J72" s="398">
        <v>1412</v>
      </c>
      <c r="K72" s="399">
        <v>0</v>
      </c>
      <c r="L72" s="399">
        <v>0</v>
      </c>
      <c r="M72" s="399">
        <v>344.62</v>
      </c>
      <c r="N72" s="399">
        <v>0</v>
      </c>
      <c r="O72" s="399">
        <v>250.87</v>
      </c>
      <c r="P72" s="399">
        <f t="shared" si="1"/>
        <v>1505.75</v>
      </c>
    </row>
    <row r="73" spans="1:16" ht="26.25" customHeight="1">
      <c r="A73" s="390" t="s">
        <v>402</v>
      </c>
      <c r="B73" s="551" t="s">
        <v>403</v>
      </c>
      <c r="C73" s="617" t="s">
        <v>1258</v>
      </c>
      <c r="D73" s="552" t="s">
        <v>494</v>
      </c>
      <c r="E73" s="402" t="s">
        <v>408</v>
      </c>
      <c r="F73" s="400" t="s">
        <v>409</v>
      </c>
      <c r="G73" s="395" t="s">
        <v>1644</v>
      </c>
      <c r="H73" s="401">
        <v>1</v>
      </c>
      <c r="I73" s="397">
        <v>26</v>
      </c>
      <c r="J73" s="398">
        <v>4011.29</v>
      </c>
      <c r="K73" s="399">
        <v>0</v>
      </c>
      <c r="L73" s="399">
        <v>0</v>
      </c>
      <c r="M73" s="399">
        <v>2616.37</v>
      </c>
      <c r="N73" s="399">
        <v>0</v>
      </c>
      <c r="O73" s="399">
        <v>1201.43</v>
      </c>
      <c r="P73" s="399">
        <f t="shared" si="1"/>
        <v>5426.23</v>
      </c>
    </row>
    <row r="74" spans="1:16" ht="26.25" customHeight="1">
      <c r="A74" s="390" t="s">
        <v>402</v>
      </c>
      <c r="B74" s="551" t="s">
        <v>403</v>
      </c>
      <c r="C74" s="617" t="s">
        <v>1259</v>
      </c>
      <c r="D74" s="552" t="s">
        <v>495</v>
      </c>
      <c r="E74" s="402" t="s">
        <v>408</v>
      </c>
      <c r="F74" s="400" t="s">
        <v>411</v>
      </c>
      <c r="G74" s="395" t="s">
        <v>1644</v>
      </c>
      <c r="H74" s="401">
        <v>1</v>
      </c>
      <c r="I74" s="397">
        <v>44</v>
      </c>
      <c r="J74" s="398">
        <v>1412</v>
      </c>
      <c r="K74" s="399">
        <v>0</v>
      </c>
      <c r="L74" s="399">
        <v>0</v>
      </c>
      <c r="M74" s="399">
        <v>483.36</v>
      </c>
      <c r="N74" s="399">
        <v>0</v>
      </c>
      <c r="O74" s="399">
        <v>383.38</v>
      </c>
      <c r="P74" s="399">
        <f t="shared" si="1"/>
        <v>1511.98</v>
      </c>
    </row>
    <row r="75" spans="1:16" ht="26.25" customHeight="1">
      <c r="A75" s="390" t="s">
        <v>402</v>
      </c>
      <c r="B75" s="551" t="s">
        <v>403</v>
      </c>
      <c r="C75" s="617" t="s">
        <v>1260</v>
      </c>
      <c r="D75" s="559" t="s">
        <v>496</v>
      </c>
      <c r="E75" s="560" t="s">
        <v>419</v>
      </c>
      <c r="F75" s="420" t="s">
        <v>407</v>
      </c>
      <c r="G75" s="395" t="s">
        <v>1644</v>
      </c>
      <c r="H75" s="401">
        <v>1</v>
      </c>
      <c r="I75" s="397">
        <v>44</v>
      </c>
      <c r="J75" s="398">
        <v>1282.5</v>
      </c>
      <c r="K75" s="399">
        <v>0</v>
      </c>
      <c r="L75" s="399">
        <v>0</v>
      </c>
      <c r="M75" s="399">
        <v>866.45</v>
      </c>
      <c r="N75" s="399">
        <v>0</v>
      </c>
      <c r="O75" s="399">
        <v>258.72000000000003</v>
      </c>
      <c r="P75" s="399">
        <f t="shared" si="1"/>
        <v>1890.2299999999998</v>
      </c>
    </row>
    <row r="76" spans="1:16" ht="26.25" customHeight="1">
      <c r="A76" s="390" t="s">
        <v>402</v>
      </c>
      <c r="B76" s="551" t="s">
        <v>403</v>
      </c>
      <c r="C76" s="617" t="s">
        <v>1261</v>
      </c>
      <c r="D76" s="561" t="s">
        <v>1120</v>
      </c>
      <c r="E76" s="618" t="s">
        <v>408</v>
      </c>
      <c r="F76" s="619" t="s">
        <v>411</v>
      </c>
      <c r="G76" s="395" t="s">
        <v>1644</v>
      </c>
      <c r="H76" s="401">
        <v>1</v>
      </c>
      <c r="I76" s="397">
        <v>44</v>
      </c>
      <c r="J76" s="398">
        <v>1412</v>
      </c>
      <c r="K76" s="399">
        <v>0</v>
      </c>
      <c r="L76" s="399">
        <v>0</v>
      </c>
      <c r="M76" s="399">
        <v>312.97000000000003</v>
      </c>
      <c r="N76" s="399">
        <v>0</v>
      </c>
      <c r="O76" s="399">
        <v>135.06</v>
      </c>
      <c r="P76" s="399">
        <f t="shared" si="1"/>
        <v>1589.91</v>
      </c>
    </row>
    <row r="77" spans="1:16" ht="26.25" customHeight="1">
      <c r="A77" s="390" t="s">
        <v>402</v>
      </c>
      <c r="B77" s="551" t="s">
        <v>403</v>
      </c>
      <c r="C77" s="617" t="s">
        <v>504</v>
      </c>
      <c r="D77" s="552" t="s">
        <v>1262</v>
      </c>
      <c r="E77" s="393">
        <v>3</v>
      </c>
      <c r="F77" s="393">
        <v>252405</v>
      </c>
      <c r="G77" s="395" t="s">
        <v>1644</v>
      </c>
      <c r="H77" s="401">
        <v>1</v>
      </c>
      <c r="I77" s="397">
        <v>44</v>
      </c>
      <c r="J77" s="398">
        <v>3347.84</v>
      </c>
      <c r="K77" s="399">
        <v>0</v>
      </c>
      <c r="L77" s="399">
        <v>0</v>
      </c>
      <c r="M77" s="399">
        <v>430.24</v>
      </c>
      <c r="N77" s="399">
        <v>0</v>
      </c>
      <c r="O77" s="399">
        <v>3641.32</v>
      </c>
      <c r="P77" s="399">
        <f t="shared" si="1"/>
        <v>136.75999999999976</v>
      </c>
    </row>
    <row r="78" spans="1:16" ht="26.25" customHeight="1">
      <c r="A78" s="390" t="s">
        <v>402</v>
      </c>
      <c r="B78" s="551" t="s">
        <v>403</v>
      </c>
      <c r="C78" s="617" t="s">
        <v>1263</v>
      </c>
      <c r="D78" s="552" t="s">
        <v>497</v>
      </c>
      <c r="E78" s="402" t="s">
        <v>408</v>
      </c>
      <c r="F78" s="400" t="s">
        <v>415</v>
      </c>
      <c r="G78" s="395" t="s">
        <v>1644</v>
      </c>
      <c r="H78" s="401">
        <v>1</v>
      </c>
      <c r="I78" s="397">
        <v>40</v>
      </c>
      <c r="J78" s="398">
        <v>2314.4499999999998</v>
      </c>
      <c r="K78" s="399">
        <v>0</v>
      </c>
      <c r="L78" s="399">
        <v>0</v>
      </c>
      <c r="M78" s="399">
        <v>1189.24</v>
      </c>
      <c r="N78" s="399">
        <v>0</v>
      </c>
      <c r="O78" s="399">
        <v>520.19000000000005</v>
      </c>
      <c r="P78" s="399">
        <f t="shared" si="1"/>
        <v>2983.4999999999995</v>
      </c>
    </row>
    <row r="79" spans="1:16" ht="26.25" customHeight="1">
      <c r="A79" s="390" t="s">
        <v>402</v>
      </c>
      <c r="B79" s="551" t="s">
        <v>403</v>
      </c>
      <c r="C79" s="617" t="s">
        <v>1264</v>
      </c>
      <c r="D79" s="552" t="s">
        <v>498</v>
      </c>
      <c r="E79" s="402" t="s">
        <v>405</v>
      </c>
      <c r="F79" s="400" t="s">
        <v>499</v>
      </c>
      <c r="G79" s="395" t="s">
        <v>1644</v>
      </c>
      <c r="H79" s="401">
        <v>1</v>
      </c>
      <c r="I79" s="397">
        <v>44</v>
      </c>
      <c r="J79" s="398">
        <v>18000</v>
      </c>
      <c r="K79" s="399">
        <v>0</v>
      </c>
      <c r="L79" s="399">
        <v>0</v>
      </c>
      <c r="M79" s="399">
        <v>282.39999999999998</v>
      </c>
      <c r="N79" s="399">
        <v>0</v>
      </c>
      <c r="O79" s="399">
        <v>18282.400000000001</v>
      </c>
      <c r="P79" s="399">
        <f t="shared" si="1"/>
        <v>0</v>
      </c>
    </row>
    <row r="80" spans="1:16" ht="26.25" customHeight="1">
      <c r="A80" s="390" t="s">
        <v>402</v>
      </c>
      <c r="B80" s="551" t="s">
        <v>403</v>
      </c>
      <c r="C80" s="617" t="s">
        <v>1265</v>
      </c>
      <c r="D80" s="556" t="s">
        <v>500</v>
      </c>
      <c r="E80" s="402" t="s">
        <v>408</v>
      </c>
      <c r="F80" s="400" t="s">
        <v>415</v>
      </c>
      <c r="G80" s="395" t="s">
        <v>1644</v>
      </c>
      <c r="H80" s="401">
        <v>1</v>
      </c>
      <c r="I80" s="397">
        <v>40</v>
      </c>
      <c r="J80" s="398">
        <v>2394.2600000000002</v>
      </c>
      <c r="K80" s="399">
        <v>0</v>
      </c>
      <c r="L80" s="399">
        <v>0</v>
      </c>
      <c r="M80" s="399">
        <v>282.39999999999998</v>
      </c>
      <c r="N80" s="399">
        <v>131.68</v>
      </c>
      <c r="O80" s="399">
        <v>236.81</v>
      </c>
      <c r="P80" s="399">
        <f t="shared" si="1"/>
        <v>2571.5300000000002</v>
      </c>
    </row>
    <row r="81" spans="1:16" ht="26.25" customHeight="1">
      <c r="A81" s="390" t="s">
        <v>402</v>
      </c>
      <c r="B81" s="551" t="s">
        <v>403</v>
      </c>
      <c r="C81" s="617" t="s">
        <v>1266</v>
      </c>
      <c r="D81" s="552" t="s">
        <v>501</v>
      </c>
      <c r="E81" s="402" t="s">
        <v>419</v>
      </c>
      <c r="F81" s="403" t="s">
        <v>423</v>
      </c>
      <c r="G81" s="395" t="s">
        <v>1644</v>
      </c>
      <c r="H81" s="401">
        <v>1</v>
      </c>
      <c r="I81" s="397">
        <v>44</v>
      </c>
      <c r="J81" s="398">
        <v>1425</v>
      </c>
      <c r="K81" s="399">
        <v>0</v>
      </c>
      <c r="L81" s="399">
        <v>0</v>
      </c>
      <c r="M81" s="399">
        <v>664.45</v>
      </c>
      <c r="N81" s="399">
        <v>0</v>
      </c>
      <c r="O81" s="399">
        <v>167.87</v>
      </c>
      <c r="P81" s="399">
        <f t="shared" si="1"/>
        <v>1921.58</v>
      </c>
    </row>
    <row r="82" spans="1:16" ht="26.25" customHeight="1">
      <c r="A82" s="390" t="s">
        <v>402</v>
      </c>
      <c r="B82" s="551" t="s">
        <v>403</v>
      </c>
      <c r="C82" s="617" t="s">
        <v>502</v>
      </c>
      <c r="D82" s="552" t="s">
        <v>503</v>
      </c>
      <c r="E82" s="402" t="s">
        <v>419</v>
      </c>
      <c r="F82" s="403" t="s">
        <v>462</v>
      </c>
      <c r="G82" s="395" t="s">
        <v>1644</v>
      </c>
      <c r="H82" s="401">
        <v>1</v>
      </c>
      <c r="I82" s="397">
        <v>44</v>
      </c>
      <c r="J82" s="398">
        <v>1425</v>
      </c>
      <c r="K82" s="399">
        <v>0</v>
      </c>
      <c r="L82" s="399">
        <v>0</v>
      </c>
      <c r="M82" s="399">
        <v>971.42</v>
      </c>
      <c r="N82" s="399">
        <v>0</v>
      </c>
      <c r="O82" s="399">
        <v>195.49</v>
      </c>
      <c r="P82" s="399">
        <f t="shared" si="1"/>
        <v>2200.9300000000003</v>
      </c>
    </row>
    <row r="83" spans="1:16" ht="26.25" customHeight="1">
      <c r="A83" s="390" t="s">
        <v>402</v>
      </c>
      <c r="B83" s="551" t="s">
        <v>403</v>
      </c>
      <c r="C83" s="617" t="s">
        <v>1267</v>
      </c>
      <c r="D83" s="552" t="s">
        <v>505</v>
      </c>
      <c r="E83" s="402" t="s">
        <v>419</v>
      </c>
      <c r="F83" s="400" t="s">
        <v>456</v>
      </c>
      <c r="G83" s="395" t="s">
        <v>1644</v>
      </c>
      <c r="H83" s="554">
        <v>2</v>
      </c>
      <c r="I83" s="397">
        <v>44</v>
      </c>
      <c r="J83" s="398">
        <v>1425</v>
      </c>
      <c r="K83" s="398">
        <v>0</v>
      </c>
      <c r="L83" s="399">
        <v>0</v>
      </c>
      <c r="M83" s="398">
        <v>295.76</v>
      </c>
      <c r="N83" s="399">
        <v>0</v>
      </c>
      <c r="O83" s="399">
        <v>220.18</v>
      </c>
      <c r="P83" s="399">
        <f t="shared" si="1"/>
        <v>1500.58</v>
      </c>
    </row>
    <row r="84" spans="1:16" ht="26.25" customHeight="1">
      <c r="A84" s="390" t="s">
        <v>402</v>
      </c>
      <c r="B84" s="551" t="s">
        <v>403</v>
      </c>
      <c r="C84" s="617" t="s">
        <v>1268</v>
      </c>
      <c r="D84" s="552" t="s">
        <v>506</v>
      </c>
      <c r="E84" s="402" t="s">
        <v>419</v>
      </c>
      <c r="F84" s="400" t="s">
        <v>421</v>
      </c>
      <c r="G84" s="395" t="s">
        <v>1644</v>
      </c>
      <c r="H84" s="401">
        <v>1</v>
      </c>
      <c r="I84" s="397">
        <v>44</v>
      </c>
      <c r="J84" s="398">
        <v>1425</v>
      </c>
      <c r="K84" s="399">
        <v>0</v>
      </c>
      <c r="L84" s="399">
        <v>0</v>
      </c>
      <c r="M84" s="399">
        <v>311.39</v>
      </c>
      <c r="N84" s="399">
        <v>0</v>
      </c>
      <c r="O84" s="399">
        <v>221.59</v>
      </c>
      <c r="P84" s="399">
        <f t="shared" si="1"/>
        <v>1514.8</v>
      </c>
    </row>
    <row r="85" spans="1:16" ht="26.25" customHeight="1">
      <c r="A85" s="390" t="s">
        <v>402</v>
      </c>
      <c r="B85" s="551" t="s">
        <v>403</v>
      </c>
      <c r="C85" s="617" t="s">
        <v>1269</v>
      </c>
      <c r="D85" s="552" t="s">
        <v>507</v>
      </c>
      <c r="E85" s="402" t="s">
        <v>408</v>
      </c>
      <c r="F85" s="400" t="s">
        <v>417</v>
      </c>
      <c r="G85" s="395" t="s">
        <v>1644</v>
      </c>
      <c r="H85" s="401">
        <v>1</v>
      </c>
      <c r="I85" s="397">
        <v>24</v>
      </c>
      <c r="J85" s="398">
        <v>2602.17</v>
      </c>
      <c r="K85" s="399">
        <v>0</v>
      </c>
      <c r="L85" s="399">
        <v>0</v>
      </c>
      <c r="M85" s="399">
        <v>1769.37</v>
      </c>
      <c r="N85" s="399">
        <v>0</v>
      </c>
      <c r="O85" s="399">
        <v>530.29999999999995</v>
      </c>
      <c r="P85" s="399">
        <f t="shared" si="1"/>
        <v>3841.24</v>
      </c>
    </row>
    <row r="86" spans="1:16" ht="26.25" customHeight="1">
      <c r="A86" s="390" t="s">
        <v>402</v>
      </c>
      <c r="B86" s="551" t="s">
        <v>403</v>
      </c>
      <c r="C86" s="617" t="s">
        <v>1270</v>
      </c>
      <c r="D86" s="552" t="s">
        <v>508</v>
      </c>
      <c r="E86" s="402" t="s">
        <v>419</v>
      </c>
      <c r="F86" s="400" t="s">
        <v>445</v>
      </c>
      <c r="G86" s="395" t="s">
        <v>1644</v>
      </c>
      <c r="H86" s="401">
        <v>1</v>
      </c>
      <c r="I86" s="397">
        <v>44</v>
      </c>
      <c r="J86" s="398">
        <v>1692.6</v>
      </c>
      <c r="K86" s="399">
        <v>0</v>
      </c>
      <c r="L86" s="399">
        <v>0</v>
      </c>
      <c r="M86" s="399">
        <v>679.27</v>
      </c>
      <c r="N86" s="399">
        <v>0</v>
      </c>
      <c r="O86" s="399">
        <v>185.31</v>
      </c>
      <c r="P86" s="399">
        <f t="shared" si="1"/>
        <v>2186.56</v>
      </c>
    </row>
    <row r="87" spans="1:16" ht="26.25" customHeight="1">
      <c r="A87" s="390" t="s">
        <v>402</v>
      </c>
      <c r="B87" s="551" t="s">
        <v>403</v>
      </c>
      <c r="C87" s="617" t="s">
        <v>1271</v>
      </c>
      <c r="D87" s="552" t="s">
        <v>509</v>
      </c>
      <c r="E87" s="402" t="s">
        <v>405</v>
      </c>
      <c r="F87" s="400" t="s">
        <v>413</v>
      </c>
      <c r="G87" s="395" t="s">
        <v>1644</v>
      </c>
      <c r="H87" s="401">
        <v>1</v>
      </c>
      <c r="I87" s="397">
        <v>24</v>
      </c>
      <c r="J87" s="398">
        <v>9000</v>
      </c>
      <c r="K87" s="399">
        <v>0</v>
      </c>
      <c r="L87" s="399">
        <v>0</v>
      </c>
      <c r="M87" s="399">
        <v>5699.39</v>
      </c>
      <c r="N87" s="399">
        <v>0</v>
      </c>
      <c r="O87" s="399">
        <v>3754.11</v>
      </c>
      <c r="P87" s="399">
        <f t="shared" si="1"/>
        <v>10945.279999999999</v>
      </c>
    </row>
    <row r="88" spans="1:16" s="238" customFormat="1" ht="26.25" customHeight="1">
      <c r="A88" s="404" t="s">
        <v>402</v>
      </c>
      <c r="B88" s="557" t="s">
        <v>403</v>
      </c>
      <c r="C88" s="617" t="s">
        <v>1272</v>
      </c>
      <c r="D88" s="558" t="s">
        <v>1087</v>
      </c>
      <c r="E88" s="405" t="s">
        <v>405</v>
      </c>
      <c r="F88" s="405" t="s">
        <v>413</v>
      </c>
      <c r="G88" s="395" t="s">
        <v>1644</v>
      </c>
      <c r="H88" s="406">
        <v>1</v>
      </c>
      <c r="I88" s="407">
        <v>24</v>
      </c>
      <c r="J88" s="408">
        <v>8000</v>
      </c>
      <c r="K88" s="409">
        <v>0</v>
      </c>
      <c r="L88" s="399">
        <v>0</v>
      </c>
      <c r="M88" s="409">
        <v>6913.16</v>
      </c>
      <c r="N88" s="399">
        <v>0</v>
      </c>
      <c r="O88" s="409">
        <v>3881.99</v>
      </c>
      <c r="P88" s="399">
        <f t="shared" si="1"/>
        <v>11031.17</v>
      </c>
    </row>
    <row r="89" spans="1:16" ht="26.25" customHeight="1">
      <c r="A89" s="390" t="s">
        <v>402</v>
      </c>
      <c r="B89" s="551" t="s">
        <v>403</v>
      </c>
      <c r="C89" s="617" t="s">
        <v>1273</v>
      </c>
      <c r="D89" s="552" t="s">
        <v>510</v>
      </c>
      <c r="E89" s="402" t="s">
        <v>405</v>
      </c>
      <c r="F89" s="400" t="s">
        <v>499</v>
      </c>
      <c r="G89" s="395" t="s">
        <v>1644</v>
      </c>
      <c r="H89" s="401">
        <v>1</v>
      </c>
      <c r="I89" s="397">
        <v>24</v>
      </c>
      <c r="J89" s="398">
        <v>9000</v>
      </c>
      <c r="K89" s="399">
        <v>0</v>
      </c>
      <c r="L89" s="399">
        <v>0</v>
      </c>
      <c r="M89" s="399">
        <v>8791.64</v>
      </c>
      <c r="N89" s="399">
        <v>0</v>
      </c>
      <c r="O89" s="399">
        <v>4656.62</v>
      </c>
      <c r="P89" s="399">
        <f t="shared" si="1"/>
        <v>13135.02</v>
      </c>
    </row>
    <row r="90" spans="1:16" ht="26.25" customHeight="1">
      <c r="A90" s="390" t="s">
        <v>402</v>
      </c>
      <c r="B90" s="551" t="s">
        <v>403</v>
      </c>
      <c r="C90" s="617" t="s">
        <v>1274</v>
      </c>
      <c r="D90" s="552" t="s">
        <v>511</v>
      </c>
      <c r="E90" s="402" t="s">
        <v>408</v>
      </c>
      <c r="F90" s="400" t="s">
        <v>411</v>
      </c>
      <c r="G90" s="395" t="s">
        <v>1644</v>
      </c>
      <c r="H90" s="401">
        <v>1</v>
      </c>
      <c r="I90" s="397">
        <v>12</v>
      </c>
      <c r="J90" s="398">
        <v>1412</v>
      </c>
      <c r="K90" s="399">
        <v>0</v>
      </c>
      <c r="L90" s="399">
        <v>0</v>
      </c>
      <c r="M90" s="399">
        <v>282.39999999999998</v>
      </c>
      <c r="N90" s="399">
        <v>0</v>
      </c>
      <c r="O90" s="399">
        <v>132.31</v>
      </c>
      <c r="P90" s="399">
        <f t="shared" si="1"/>
        <v>1562.0900000000001</v>
      </c>
    </row>
    <row r="91" spans="1:16" ht="26.25" customHeight="1">
      <c r="A91" s="390" t="s">
        <v>402</v>
      </c>
      <c r="B91" s="551" t="s">
        <v>403</v>
      </c>
      <c r="C91" s="617" t="s">
        <v>1275</v>
      </c>
      <c r="D91" s="552" t="s">
        <v>512</v>
      </c>
      <c r="E91" s="402" t="s">
        <v>408</v>
      </c>
      <c r="F91" s="403" t="s">
        <v>480</v>
      </c>
      <c r="G91" s="395" t="s">
        <v>1644</v>
      </c>
      <c r="H91" s="401">
        <v>1</v>
      </c>
      <c r="I91" s="397">
        <v>12</v>
      </c>
      <c r="J91" s="398">
        <v>2456.88</v>
      </c>
      <c r="K91" s="399">
        <v>0</v>
      </c>
      <c r="L91" s="399">
        <v>0</v>
      </c>
      <c r="M91" s="399">
        <v>1862.88</v>
      </c>
      <c r="N91" s="399">
        <v>0</v>
      </c>
      <c r="O91" s="399">
        <v>589.67999999999995</v>
      </c>
      <c r="P91" s="399">
        <f t="shared" si="1"/>
        <v>3730.0800000000004</v>
      </c>
    </row>
    <row r="92" spans="1:16" ht="26.25" customHeight="1">
      <c r="A92" s="390" t="s">
        <v>402</v>
      </c>
      <c r="B92" s="551" t="s">
        <v>403</v>
      </c>
      <c r="C92" s="617" t="s">
        <v>1276</v>
      </c>
      <c r="D92" s="552" t="s">
        <v>513</v>
      </c>
      <c r="E92" s="402" t="s">
        <v>419</v>
      </c>
      <c r="F92" s="400" t="s">
        <v>456</v>
      </c>
      <c r="G92" s="395" t="s">
        <v>1644</v>
      </c>
      <c r="H92" s="554">
        <v>2</v>
      </c>
      <c r="I92" s="397">
        <v>44</v>
      </c>
      <c r="J92" s="398">
        <v>1425</v>
      </c>
      <c r="K92" s="399">
        <v>0</v>
      </c>
      <c r="L92" s="399">
        <v>0</v>
      </c>
      <c r="M92" s="399">
        <v>324.02</v>
      </c>
      <c r="N92" s="399">
        <v>0</v>
      </c>
      <c r="O92" s="399">
        <v>222.73</v>
      </c>
      <c r="P92" s="399">
        <f t="shared" si="1"/>
        <v>1526.29</v>
      </c>
    </row>
    <row r="93" spans="1:16" ht="26.25" customHeight="1">
      <c r="A93" s="390" t="s">
        <v>402</v>
      </c>
      <c r="B93" s="551" t="s">
        <v>403</v>
      </c>
      <c r="C93" s="617" t="s">
        <v>1277</v>
      </c>
      <c r="D93" s="552" t="s">
        <v>514</v>
      </c>
      <c r="E93" s="402" t="s">
        <v>408</v>
      </c>
      <c r="F93" s="403" t="s">
        <v>515</v>
      </c>
      <c r="G93" s="395" t="s">
        <v>1644</v>
      </c>
      <c r="H93" s="401">
        <v>1</v>
      </c>
      <c r="I93" s="397">
        <v>40</v>
      </c>
      <c r="J93" s="398">
        <v>3408.34</v>
      </c>
      <c r="K93" s="399">
        <v>0</v>
      </c>
      <c r="L93" s="399">
        <v>0</v>
      </c>
      <c r="M93" s="399">
        <v>282.39999999999998</v>
      </c>
      <c r="N93" s="399">
        <v>0</v>
      </c>
      <c r="O93" s="399">
        <v>430.15</v>
      </c>
      <c r="P93" s="399">
        <f t="shared" si="1"/>
        <v>3260.59</v>
      </c>
    </row>
    <row r="94" spans="1:16" ht="26.25" customHeight="1">
      <c r="A94" s="390" t="s">
        <v>402</v>
      </c>
      <c r="B94" s="551" t="s">
        <v>403</v>
      </c>
      <c r="C94" s="617" t="s">
        <v>1278</v>
      </c>
      <c r="D94" s="552" t="s">
        <v>516</v>
      </c>
      <c r="E94" s="402" t="s">
        <v>408</v>
      </c>
      <c r="F94" s="400" t="s">
        <v>480</v>
      </c>
      <c r="G94" s="395" t="s">
        <v>1644</v>
      </c>
      <c r="H94" s="401">
        <v>1</v>
      </c>
      <c r="I94" s="397">
        <v>12</v>
      </c>
      <c r="J94" s="398">
        <v>2541.6</v>
      </c>
      <c r="K94" s="399">
        <v>0</v>
      </c>
      <c r="L94" s="399">
        <v>0</v>
      </c>
      <c r="M94" s="399">
        <v>1827.16</v>
      </c>
      <c r="N94" s="399">
        <v>0</v>
      </c>
      <c r="O94" s="399">
        <v>603.79</v>
      </c>
      <c r="P94" s="399">
        <f t="shared" si="1"/>
        <v>3764.9700000000003</v>
      </c>
    </row>
    <row r="95" spans="1:16" ht="26.25" customHeight="1">
      <c r="A95" s="390" t="s">
        <v>402</v>
      </c>
      <c r="B95" s="551" t="s">
        <v>403</v>
      </c>
      <c r="C95" s="617" t="s">
        <v>1279</v>
      </c>
      <c r="D95" s="552" t="s">
        <v>517</v>
      </c>
      <c r="E95" s="402" t="s">
        <v>419</v>
      </c>
      <c r="F95" s="400" t="s">
        <v>518</v>
      </c>
      <c r="G95" s="395" t="s">
        <v>1644</v>
      </c>
      <c r="H95" s="401">
        <v>1</v>
      </c>
      <c r="I95" s="397">
        <v>44</v>
      </c>
      <c r="J95" s="398">
        <v>3200</v>
      </c>
      <c r="K95" s="399">
        <v>0</v>
      </c>
      <c r="L95" s="399">
        <v>0</v>
      </c>
      <c r="M95" s="399">
        <v>443.21</v>
      </c>
      <c r="N95" s="399">
        <v>0</v>
      </c>
      <c r="O95" s="399">
        <v>417.32</v>
      </c>
      <c r="P95" s="399">
        <f t="shared" si="1"/>
        <v>3225.89</v>
      </c>
    </row>
    <row r="96" spans="1:16" ht="26.25" customHeight="1">
      <c r="A96" s="390" t="s">
        <v>402</v>
      </c>
      <c r="B96" s="551" t="s">
        <v>403</v>
      </c>
      <c r="C96" s="617" t="s">
        <v>1280</v>
      </c>
      <c r="D96" s="552" t="s">
        <v>519</v>
      </c>
      <c r="E96" s="402" t="s">
        <v>408</v>
      </c>
      <c r="F96" s="400" t="s">
        <v>411</v>
      </c>
      <c r="G96" s="395" t="s">
        <v>1644</v>
      </c>
      <c r="H96" s="401">
        <v>1</v>
      </c>
      <c r="I96" s="397">
        <v>44</v>
      </c>
      <c r="J96" s="398">
        <v>1317.87</v>
      </c>
      <c r="K96" s="399">
        <v>0</v>
      </c>
      <c r="L96" s="399">
        <v>0</v>
      </c>
      <c r="M96" s="399">
        <v>564.58000000000004</v>
      </c>
      <c r="N96" s="399">
        <v>0</v>
      </c>
      <c r="O96" s="399">
        <v>262.2</v>
      </c>
      <c r="P96" s="399">
        <f t="shared" si="1"/>
        <v>1620.2499999999998</v>
      </c>
    </row>
    <row r="97" spans="1:16" ht="26.25" customHeight="1">
      <c r="A97" s="390" t="s">
        <v>402</v>
      </c>
      <c r="B97" s="551" t="s">
        <v>403</v>
      </c>
      <c r="C97" s="617" t="s">
        <v>1281</v>
      </c>
      <c r="D97" s="552" t="s">
        <v>520</v>
      </c>
      <c r="E97" s="402" t="s">
        <v>408</v>
      </c>
      <c r="F97" s="400" t="s">
        <v>411</v>
      </c>
      <c r="G97" s="395" t="s">
        <v>1644</v>
      </c>
      <c r="H97" s="401">
        <v>1</v>
      </c>
      <c r="I97" s="397">
        <v>44</v>
      </c>
      <c r="J97" s="398">
        <v>1412</v>
      </c>
      <c r="K97" s="399">
        <v>0</v>
      </c>
      <c r="L97" s="399">
        <v>0</v>
      </c>
      <c r="M97" s="399">
        <v>489.87</v>
      </c>
      <c r="N97" s="399">
        <v>0</v>
      </c>
      <c r="O97" s="399">
        <v>263.94</v>
      </c>
      <c r="P97" s="399">
        <f t="shared" si="1"/>
        <v>1637.9299999999998</v>
      </c>
    </row>
    <row r="98" spans="1:16" ht="26.25" customHeight="1">
      <c r="A98" s="390" t="s">
        <v>402</v>
      </c>
      <c r="B98" s="551" t="s">
        <v>403</v>
      </c>
      <c r="C98" s="617" t="s">
        <v>1282</v>
      </c>
      <c r="D98" s="563" t="s">
        <v>521</v>
      </c>
      <c r="E98" s="560" t="s">
        <v>419</v>
      </c>
      <c r="F98" s="564" t="s">
        <v>407</v>
      </c>
      <c r="G98" s="395" t="s">
        <v>1644</v>
      </c>
      <c r="H98" s="401">
        <v>1</v>
      </c>
      <c r="I98" s="397">
        <v>44</v>
      </c>
      <c r="J98" s="398">
        <v>1425</v>
      </c>
      <c r="K98" s="399">
        <v>0</v>
      </c>
      <c r="L98" s="399">
        <v>0</v>
      </c>
      <c r="M98" s="399">
        <v>608.54999999999995</v>
      </c>
      <c r="N98" s="399">
        <v>0</v>
      </c>
      <c r="O98" s="399">
        <v>586.17999999999995</v>
      </c>
      <c r="P98" s="399">
        <f t="shared" si="1"/>
        <v>1447.37</v>
      </c>
    </row>
    <row r="99" spans="1:16" ht="26.25" customHeight="1">
      <c r="A99" s="390" t="s">
        <v>402</v>
      </c>
      <c r="B99" s="551" t="s">
        <v>403</v>
      </c>
      <c r="C99" s="617" t="s">
        <v>1127</v>
      </c>
      <c r="D99" s="561" t="s">
        <v>1121</v>
      </c>
      <c r="E99" s="618" t="s">
        <v>408</v>
      </c>
      <c r="F99" s="421" t="s">
        <v>411</v>
      </c>
      <c r="G99" s="395" t="s">
        <v>1644</v>
      </c>
      <c r="H99" s="422">
        <v>1</v>
      </c>
      <c r="I99" s="397">
        <v>44</v>
      </c>
      <c r="J99" s="398">
        <v>1412</v>
      </c>
      <c r="K99" s="399">
        <v>0</v>
      </c>
      <c r="L99" s="399">
        <v>0</v>
      </c>
      <c r="M99" s="399">
        <v>499.58</v>
      </c>
      <c r="N99" s="399">
        <v>0</v>
      </c>
      <c r="O99" s="399">
        <v>236.41</v>
      </c>
      <c r="P99" s="399">
        <f t="shared" si="1"/>
        <v>1675.1699999999998</v>
      </c>
    </row>
    <row r="100" spans="1:16" ht="26.25" customHeight="1">
      <c r="A100" s="390" t="s">
        <v>402</v>
      </c>
      <c r="B100" s="551" t="s">
        <v>403</v>
      </c>
      <c r="C100" s="617" t="s">
        <v>1283</v>
      </c>
      <c r="D100" s="565" t="s">
        <v>1284</v>
      </c>
      <c r="E100" s="501" t="s">
        <v>405</v>
      </c>
      <c r="F100" s="503" t="s">
        <v>434</v>
      </c>
      <c r="G100" s="395" t="s">
        <v>1644</v>
      </c>
      <c r="H100" s="422">
        <v>1</v>
      </c>
      <c r="I100" s="397">
        <v>24</v>
      </c>
      <c r="J100" s="398">
        <v>9000</v>
      </c>
      <c r="K100" s="399">
        <v>0</v>
      </c>
      <c r="L100" s="399">
        <v>0</v>
      </c>
      <c r="M100" s="399">
        <v>282.39999999999998</v>
      </c>
      <c r="N100" s="399">
        <v>0</v>
      </c>
      <c r="O100" s="399">
        <v>2316.58</v>
      </c>
      <c r="P100" s="399">
        <f t="shared" si="1"/>
        <v>6965.82</v>
      </c>
    </row>
    <row r="101" spans="1:16" ht="26.25" customHeight="1">
      <c r="A101" s="390" t="s">
        <v>402</v>
      </c>
      <c r="B101" s="551" t="s">
        <v>403</v>
      </c>
      <c r="C101" s="617" t="s">
        <v>1285</v>
      </c>
      <c r="D101" s="566" t="s">
        <v>522</v>
      </c>
      <c r="E101" s="423" t="s">
        <v>408</v>
      </c>
      <c r="F101" s="424" t="s">
        <v>415</v>
      </c>
      <c r="G101" s="395" t="s">
        <v>1644</v>
      </c>
      <c r="H101" s="422">
        <v>1</v>
      </c>
      <c r="I101" s="397">
        <v>40</v>
      </c>
      <c r="J101" s="398">
        <v>1915.41</v>
      </c>
      <c r="K101" s="399">
        <v>3308.25</v>
      </c>
      <c r="L101" s="399">
        <v>0</v>
      </c>
      <c r="M101" s="399">
        <v>1008.94</v>
      </c>
      <c r="N101" s="399">
        <v>0</v>
      </c>
      <c r="O101" s="399">
        <v>834.35</v>
      </c>
      <c r="P101" s="399">
        <f t="shared" si="1"/>
        <v>2090.0000000000005</v>
      </c>
    </row>
    <row r="102" spans="1:16" ht="26.25" customHeight="1">
      <c r="A102" s="390" t="s">
        <v>402</v>
      </c>
      <c r="B102" s="551" t="s">
        <v>403</v>
      </c>
      <c r="C102" s="617" t="s">
        <v>1286</v>
      </c>
      <c r="D102" s="552" t="s">
        <v>523</v>
      </c>
      <c r="E102" s="393">
        <v>3</v>
      </c>
      <c r="F102" s="393">
        <v>411010</v>
      </c>
      <c r="G102" s="395" t="s">
        <v>1644</v>
      </c>
      <c r="H102" s="401">
        <v>1</v>
      </c>
      <c r="I102" s="397">
        <v>44</v>
      </c>
      <c r="J102" s="398">
        <v>3347.84</v>
      </c>
      <c r="K102" s="399">
        <v>0</v>
      </c>
      <c r="L102" s="399">
        <v>0</v>
      </c>
      <c r="M102" s="399">
        <v>371.56</v>
      </c>
      <c r="N102" s="399">
        <v>0</v>
      </c>
      <c r="O102" s="399">
        <v>638.76</v>
      </c>
      <c r="P102" s="399">
        <f t="shared" si="1"/>
        <v>3080.6400000000003</v>
      </c>
    </row>
    <row r="103" spans="1:16" ht="26.25" customHeight="1">
      <c r="A103" s="390" t="s">
        <v>402</v>
      </c>
      <c r="B103" s="551" t="s">
        <v>403</v>
      </c>
      <c r="C103" s="617" t="s">
        <v>1287</v>
      </c>
      <c r="D103" s="552" t="s">
        <v>524</v>
      </c>
      <c r="E103" s="402" t="s">
        <v>405</v>
      </c>
      <c r="F103" s="400" t="s">
        <v>499</v>
      </c>
      <c r="G103" s="395" t="s">
        <v>1644</v>
      </c>
      <c r="H103" s="401">
        <v>1</v>
      </c>
      <c r="I103" s="397">
        <v>24</v>
      </c>
      <c r="J103" s="398">
        <v>8000</v>
      </c>
      <c r="K103" s="399">
        <v>0</v>
      </c>
      <c r="L103" s="399">
        <v>0</v>
      </c>
      <c r="M103" s="399">
        <v>282.39999999999998</v>
      </c>
      <c r="N103" s="399">
        <v>0</v>
      </c>
      <c r="O103" s="399">
        <v>1227.3399999999999</v>
      </c>
      <c r="P103" s="399">
        <f t="shared" si="1"/>
        <v>7055.0599999999995</v>
      </c>
    </row>
    <row r="104" spans="1:16" ht="26.25" customHeight="1">
      <c r="A104" s="390" t="s">
        <v>402</v>
      </c>
      <c r="B104" s="551" t="s">
        <v>403</v>
      </c>
      <c r="C104" s="617" t="s">
        <v>1128</v>
      </c>
      <c r="D104" s="552" t="s">
        <v>1129</v>
      </c>
      <c r="E104" s="402" t="s">
        <v>419</v>
      </c>
      <c r="F104" s="400" t="s">
        <v>445</v>
      </c>
      <c r="G104" s="395" t="s">
        <v>1644</v>
      </c>
      <c r="H104" s="401">
        <v>1</v>
      </c>
      <c r="I104" s="397">
        <v>44</v>
      </c>
      <c r="J104" s="398">
        <v>1692.6</v>
      </c>
      <c r="K104" s="399">
        <v>0</v>
      </c>
      <c r="L104" s="399">
        <v>0</v>
      </c>
      <c r="M104" s="399">
        <v>527.04</v>
      </c>
      <c r="N104" s="399">
        <v>0</v>
      </c>
      <c r="O104" s="399">
        <v>179.42</v>
      </c>
      <c r="P104" s="399">
        <f t="shared" si="1"/>
        <v>2040.2199999999998</v>
      </c>
    </row>
    <row r="105" spans="1:16" ht="26.25" customHeight="1">
      <c r="A105" s="390" t="s">
        <v>402</v>
      </c>
      <c r="B105" s="551" t="s">
        <v>403</v>
      </c>
      <c r="C105" s="617" t="s">
        <v>1130</v>
      </c>
      <c r="D105" s="552" t="s">
        <v>1131</v>
      </c>
      <c r="E105" s="402" t="s">
        <v>408</v>
      </c>
      <c r="F105" s="400" t="s">
        <v>434</v>
      </c>
      <c r="G105" s="395" t="s">
        <v>1644</v>
      </c>
      <c r="H105" s="401">
        <v>1</v>
      </c>
      <c r="I105" s="397">
        <v>40</v>
      </c>
      <c r="J105" s="398">
        <v>2394.2600000000002</v>
      </c>
      <c r="K105" s="399">
        <v>0</v>
      </c>
      <c r="L105" s="399">
        <v>0</v>
      </c>
      <c r="M105" s="399">
        <v>282.39999999999998</v>
      </c>
      <c r="N105" s="399">
        <v>0</v>
      </c>
      <c r="O105" s="399">
        <v>221.01</v>
      </c>
      <c r="P105" s="399">
        <f t="shared" si="1"/>
        <v>2455.6500000000005</v>
      </c>
    </row>
    <row r="106" spans="1:16" ht="26.25" customHeight="1">
      <c r="A106" s="390" t="s">
        <v>402</v>
      </c>
      <c r="B106" s="551" t="s">
        <v>403</v>
      </c>
      <c r="C106" s="617" t="s">
        <v>1288</v>
      </c>
      <c r="D106" s="552" t="s">
        <v>525</v>
      </c>
      <c r="E106" s="402" t="s">
        <v>405</v>
      </c>
      <c r="F106" s="403" t="s">
        <v>434</v>
      </c>
      <c r="G106" s="395" t="s">
        <v>1644</v>
      </c>
      <c r="H106" s="401">
        <v>1</v>
      </c>
      <c r="I106" s="397">
        <v>24</v>
      </c>
      <c r="J106" s="398">
        <v>8000</v>
      </c>
      <c r="K106" s="399">
        <v>0</v>
      </c>
      <c r="L106" s="399">
        <v>0</v>
      </c>
      <c r="M106" s="399">
        <v>2379.1</v>
      </c>
      <c r="N106" s="399">
        <v>0</v>
      </c>
      <c r="O106" s="399">
        <v>2461.7600000000002</v>
      </c>
      <c r="P106" s="399">
        <f t="shared" si="1"/>
        <v>7917.34</v>
      </c>
    </row>
    <row r="107" spans="1:16" ht="26.25" customHeight="1">
      <c r="A107" s="390" t="s">
        <v>402</v>
      </c>
      <c r="B107" s="551" t="s">
        <v>403</v>
      </c>
      <c r="C107" s="617" t="s">
        <v>1289</v>
      </c>
      <c r="D107" s="552" t="s">
        <v>526</v>
      </c>
      <c r="E107" s="402" t="s">
        <v>408</v>
      </c>
      <c r="F107" s="400" t="s">
        <v>415</v>
      </c>
      <c r="G107" s="395" t="s">
        <v>1644</v>
      </c>
      <c r="H107" s="401">
        <v>1</v>
      </c>
      <c r="I107" s="397">
        <v>40</v>
      </c>
      <c r="J107" s="398">
        <v>3047.24</v>
      </c>
      <c r="K107" s="399">
        <v>0</v>
      </c>
      <c r="L107" s="399">
        <v>0</v>
      </c>
      <c r="M107" s="399">
        <v>1227.7</v>
      </c>
      <c r="N107" s="399">
        <v>0</v>
      </c>
      <c r="O107" s="399">
        <v>592.65</v>
      </c>
      <c r="P107" s="399">
        <f t="shared" si="1"/>
        <v>3682.2899999999995</v>
      </c>
    </row>
    <row r="108" spans="1:16" ht="26.25" customHeight="1">
      <c r="A108" s="390" t="s">
        <v>402</v>
      </c>
      <c r="B108" s="551" t="s">
        <v>403</v>
      </c>
      <c r="C108" s="617" t="s">
        <v>1290</v>
      </c>
      <c r="D108" s="552" t="s">
        <v>527</v>
      </c>
      <c r="E108" s="402" t="s">
        <v>408</v>
      </c>
      <c r="F108" s="400" t="s">
        <v>415</v>
      </c>
      <c r="G108" s="395" t="s">
        <v>1644</v>
      </c>
      <c r="H108" s="401">
        <v>1</v>
      </c>
      <c r="I108" s="397">
        <v>40</v>
      </c>
      <c r="J108" s="398">
        <v>2394.2600000000002</v>
      </c>
      <c r="K108" s="399">
        <v>0</v>
      </c>
      <c r="L108" s="399">
        <v>0</v>
      </c>
      <c r="M108" s="399">
        <v>453.91</v>
      </c>
      <c r="N108" s="399">
        <v>0</v>
      </c>
      <c r="O108" s="399">
        <v>241.59</v>
      </c>
      <c r="P108" s="399">
        <f t="shared" si="1"/>
        <v>2606.58</v>
      </c>
    </row>
    <row r="109" spans="1:16" ht="26.25" customHeight="1">
      <c r="A109" s="390" t="s">
        <v>402</v>
      </c>
      <c r="B109" s="551" t="s">
        <v>403</v>
      </c>
      <c r="C109" s="617" t="s">
        <v>1291</v>
      </c>
      <c r="D109" s="552" t="s">
        <v>528</v>
      </c>
      <c r="E109" s="402" t="s">
        <v>419</v>
      </c>
      <c r="F109" s="400" t="s">
        <v>407</v>
      </c>
      <c r="G109" s="395" t="s">
        <v>1644</v>
      </c>
      <c r="H109" s="401">
        <v>1</v>
      </c>
      <c r="I109" s="397">
        <v>44</v>
      </c>
      <c r="J109" s="398">
        <v>1562.07</v>
      </c>
      <c r="K109" s="399">
        <v>0</v>
      </c>
      <c r="L109" s="399">
        <v>0</v>
      </c>
      <c r="M109" s="399">
        <v>646.05999999999995</v>
      </c>
      <c r="N109" s="399">
        <v>0</v>
      </c>
      <c r="O109" s="399">
        <v>287.75</v>
      </c>
      <c r="P109" s="399">
        <f t="shared" si="1"/>
        <v>1920.38</v>
      </c>
    </row>
    <row r="110" spans="1:16" ht="26.25" customHeight="1">
      <c r="A110" s="390" t="s">
        <v>402</v>
      </c>
      <c r="B110" s="551" t="s">
        <v>403</v>
      </c>
      <c r="C110" s="617" t="s">
        <v>1292</v>
      </c>
      <c r="D110" s="552" t="s">
        <v>529</v>
      </c>
      <c r="E110" s="402" t="s">
        <v>419</v>
      </c>
      <c r="F110" s="402" t="s">
        <v>452</v>
      </c>
      <c r="G110" s="395" t="s">
        <v>1644</v>
      </c>
      <c r="H110" s="401">
        <v>1</v>
      </c>
      <c r="I110" s="397">
        <v>11</v>
      </c>
      <c r="J110" s="398">
        <v>1653.38</v>
      </c>
      <c r="K110" s="399">
        <v>0</v>
      </c>
      <c r="L110" s="399">
        <v>0</v>
      </c>
      <c r="M110" s="399">
        <v>371.56</v>
      </c>
      <c r="N110" s="399">
        <v>0</v>
      </c>
      <c r="O110" s="399">
        <v>774.9</v>
      </c>
      <c r="P110" s="399">
        <f t="shared" si="1"/>
        <v>1250.04</v>
      </c>
    </row>
    <row r="111" spans="1:16" ht="26.25" customHeight="1">
      <c r="A111" s="390" t="s">
        <v>402</v>
      </c>
      <c r="B111" s="551" t="s">
        <v>403</v>
      </c>
      <c r="C111" s="617" t="s">
        <v>1293</v>
      </c>
      <c r="D111" s="552" t="s">
        <v>530</v>
      </c>
      <c r="E111" s="402" t="s">
        <v>405</v>
      </c>
      <c r="F111" s="400" t="s">
        <v>413</v>
      </c>
      <c r="G111" s="395" t="s">
        <v>1644</v>
      </c>
      <c r="H111" s="401">
        <v>1</v>
      </c>
      <c r="I111" s="397">
        <v>24</v>
      </c>
      <c r="J111" s="398">
        <v>9000</v>
      </c>
      <c r="K111" s="399">
        <v>0</v>
      </c>
      <c r="L111" s="399">
        <v>0</v>
      </c>
      <c r="M111" s="399">
        <v>5536.02</v>
      </c>
      <c r="N111" s="399">
        <v>0</v>
      </c>
      <c r="O111" s="399">
        <v>6508.63</v>
      </c>
      <c r="P111" s="399">
        <f t="shared" si="1"/>
        <v>8027.39</v>
      </c>
    </row>
    <row r="112" spans="1:16" ht="26.25" customHeight="1">
      <c r="A112" s="390" t="s">
        <v>402</v>
      </c>
      <c r="B112" s="551" t="s">
        <v>403</v>
      </c>
      <c r="C112" s="617" t="s">
        <v>1294</v>
      </c>
      <c r="D112" s="552" t="s">
        <v>531</v>
      </c>
      <c r="E112" s="402" t="s">
        <v>419</v>
      </c>
      <c r="F112" s="403" t="s">
        <v>423</v>
      </c>
      <c r="G112" s="395" t="s">
        <v>1644</v>
      </c>
      <c r="H112" s="401">
        <v>1</v>
      </c>
      <c r="I112" s="397">
        <v>44</v>
      </c>
      <c r="J112" s="398">
        <v>1425</v>
      </c>
      <c r="K112" s="399">
        <v>0</v>
      </c>
      <c r="L112" s="399">
        <v>0</v>
      </c>
      <c r="M112" s="399">
        <v>1971.99</v>
      </c>
      <c r="N112" s="399">
        <v>0</v>
      </c>
      <c r="O112" s="399">
        <v>436.34</v>
      </c>
      <c r="P112" s="399">
        <f t="shared" si="1"/>
        <v>2960.6499999999996</v>
      </c>
    </row>
    <row r="113" spans="1:16" ht="26.25" customHeight="1">
      <c r="A113" s="390" t="s">
        <v>402</v>
      </c>
      <c r="B113" s="551" t="s">
        <v>403</v>
      </c>
      <c r="C113" s="617" t="s">
        <v>1295</v>
      </c>
      <c r="D113" s="552" t="s">
        <v>532</v>
      </c>
      <c r="E113" s="402" t="s">
        <v>405</v>
      </c>
      <c r="F113" s="400" t="s">
        <v>434</v>
      </c>
      <c r="G113" s="395" t="s">
        <v>1644</v>
      </c>
      <c r="H113" s="401">
        <v>1</v>
      </c>
      <c r="I113" s="397">
        <v>24</v>
      </c>
      <c r="J113" s="398">
        <v>9000</v>
      </c>
      <c r="K113" s="399">
        <v>0</v>
      </c>
      <c r="L113" s="399">
        <v>0</v>
      </c>
      <c r="M113" s="399">
        <v>1663.62</v>
      </c>
      <c r="N113" s="399">
        <v>0</v>
      </c>
      <c r="O113" s="399">
        <v>1882.18</v>
      </c>
      <c r="P113" s="399">
        <f t="shared" si="1"/>
        <v>8781.4399999999987</v>
      </c>
    </row>
    <row r="114" spans="1:16" ht="26.25" customHeight="1">
      <c r="A114" s="390" t="s">
        <v>402</v>
      </c>
      <c r="B114" s="391" t="s">
        <v>403</v>
      </c>
      <c r="C114" s="562">
        <v>70799239488</v>
      </c>
      <c r="D114" s="392" t="s">
        <v>533</v>
      </c>
      <c r="E114" s="402" t="s">
        <v>419</v>
      </c>
      <c r="F114" s="402" t="s">
        <v>468</v>
      </c>
      <c r="G114" s="395" t="s">
        <v>1644</v>
      </c>
      <c r="H114" s="401">
        <v>1</v>
      </c>
      <c r="I114" s="397">
        <v>44</v>
      </c>
      <c r="J114" s="398">
        <v>1425</v>
      </c>
      <c r="K114" s="399">
        <v>0</v>
      </c>
      <c r="L114" s="399">
        <v>0</v>
      </c>
      <c r="M114" s="399">
        <v>296.17</v>
      </c>
      <c r="N114" s="399">
        <v>0</v>
      </c>
      <c r="O114" s="399">
        <v>220.22</v>
      </c>
      <c r="P114" s="399">
        <f t="shared" si="1"/>
        <v>1500.95</v>
      </c>
    </row>
    <row r="115" spans="1:16" ht="26.25" customHeight="1">
      <c r="A115" s="390" t="s">
        <v>402</v>
      </c>
      <c r="B115" s="551" t="s">
        <v>403</v>
      </c>
      <c r="C115" s="620">
        <v>87899655404</v>
      </c>
      <c r="D115" s="552" t="s">
        <v>1645</v>
      </c>
      <c r="E115" s="402" t="s">
        <v>408</v>
      </c>
      <c r="F115" s="618" t="s">
        <v>411</v>
      </c>
      <c r="G115" s="395" t="s">
        <v>1644</v>
      </c>
      <c r="H115" s="401">
        <v>1</v>
      </c>
      <c r="I115" s="397">
        <v>44</v>
      </c>
      <c r="J115" s="398">
        <v>1364.93</v>
      </c>
      <c r="K115" s="399">
        <v>0</v>
      </c>
      <c r="L115" s="399">
        <v>0</v>
      </c>
      <c r="M115" s="399">
        <v>320.43</v>
      </c>
      <c r="N115" s="399">
        <v>0</v>
      </c>
      <c r="O115" s="399">
        <v>131.44999999999999</v>
      </c>
      <c r="P115" s="399">
        <f t="shared" si="1"/>
        <v>1553.91</v>
      </c>
    </row>
    <row r="116" spans="1:16" ht="26.25" customHeight="1">
      <c r="A116" s="390" t="s">
        <v>402</v>
      </c>
      <c r="B116" s="551" t="s">
        <v>403</v>
      </c>
      <c r="C116" s="617" t="s">
        <v>1296</v>
      </c>
      <c r="D116" s="552" t="s">
        <v>534</v>
      </c>
      <c r="E116" s="402" t="s">
        <v>408</v>
      </c>
      <c r="F116" s="400" t="s">
        <v>415</v>
      </c>
      <c r="G116" s="395" t="s">
        <v>1644</v>
      </c>
      <c r="H116" s="401">
        <v>1</v>
      </c>
      <c r="I116" s="397">
        <v>40</v>
      </c>
      <c r="J116" s="398">
        <v>2394.2600000000002</v>
      </c>
      <c r="K116" s="399">
        <v>0</v>
      </c>
      <c r="L116" s="399">
        <v>0</v>
      </c>
      <c r="M116" s="399">
        <v>720.52</v>
      </c>
      <c r="N116" s="399">
        <v>131.68</v>
      </c>
      <c r="O116" s="399">
        <v>321.07</v>
      </c>
      <c r="P116" s="399">
        <f t="shared" si="1"/>
        <v>2925.39</v>
      </c>
    </row>
    <row r="117" spans="1:16" ht="26.25" customHeight="1">
      <c r="A117" s="390" t="s">
        <v>402</v>
      </c>
      <c r="B117" s="551" t="s">
        <v>403</v>
      </c>
      <c r="C117" s="617" t="s">
        <v>1297</v>
      </c>
      <c r="D117" s="552" t="s">
        <v>535</v>
      </c>
      <c r="E117" s="402" t="s">
        <v>419</v>
      </c>
      <c r="F117" s="400" t="s">
        <v>462</v>
      </c>
      <c r="G117" s="395" t="s">
        <v>1644</v>
      </c>
      <c r="H117" s="401">
        <v>1</v>
      </c>
      <c r="I117" s="397">
        <v>44</v>
      </c>
      <c r="J117" s="398">
        <v>1425</v>
      </c>
      <c r="K117" s="399">
        <v>0</v>
      </c>
      <c r="L117" s="399">
        <v>0</v>
      </c>
      <c r="M117" s="399">
        <v>297.42</v>
      </c>
      <c r="N117" s="399">
        <v>0</v>
      </c>
      <c r="O117" s="399">
        <v>220.33</v>
      </c>
      <c r="P117" s="399">
        <f t="shared" si="1"/>
        <v>1502.0900000000001</v>
      </c>
    </row>
    <row r="118" spans="1:16" ht="26.25" customHeight="1">
      <c r="A118" s="390" t="s">
        <v>402</v>
      </c>
      <c r="B118" s="551" t="s">
        <v>403</v>
      </c>
      <c r="C118" s="617" t="s">
        <v>1132</v>
      </c>
      <c r="D118" s="567" t="s">
        <v>1133</v>
      </c>
      <c r="E118" s="568" t="s">
        <v>419</v>
      </c>
      <c r="F118" s="569" t="s">
        <v>550</v>
      </c>
      <c r="G118" s="395" t="s">
        <v>1644</v>
      </c>
      <c r="H118" s="401">
        <v>1</v>
      </c>
      <c r="I118" s="397">
        <v>44</v>
      </c>
      <c r="J118" s="398">
        <v>2755.64</v>
      </c>
      <c r="K118" s="399">
        <v>0</v>
      </c>
      <c r="L118" s="399">
        <v>0</v>
      </c>
      <c r="M118" s="399">
        <v>479.23</v>
      </c>
      <c r="N118" s="399">
        <v>0</v>
      </c>
      <c r="O118" s="399">
        <v>318.82</v>
      </c>
      <c r="P118" s="399">
        <f t="shared" si="1"/>
        <v>2916.0499999999997</v>
      </c>
    </row>
    <row r="119" spans="1:16" ht="26.25" customHeight="1">
      <c r="A119" s="390" t="s">
        <v>402</v>
      </c>
      <c r="B119" s="551" t="s">
        <v>403</v>
      </c>
      <c r="C119" s="617" t="s">
        <v>1298</v>
      </c>
      <c r="D119" s="565" t="s">
        <v>536</v>
      </c>
      <c r="E119" s="619" t="s">
        <v>408</v>
      </c>
      <c r="F119" s="618" t="s">
        <v>411</v>
      </c>
      <c r="G119" s="395" t="s">
        <v>1644</v>
      </c>
      <c r="H119" s="401">
        <v>1</v>
      </c>
      <c r="I119" s="397">
        <v>44</v>
      </c>
      <c r="J119" s="398">
        <v>1412</v>
      </c>
      <c r="K119" s="399">
        <v>0</v>
      </c>
      <c r="L119" s="399">
        <v>0</v>
      </c>
      <c r="M119" s="399">
        <v>484.03</v>
      </c>
      <c r="N119" s="399">
        <v>0</v>
      </c>
      <c r="O119" s="399">
        <v>245.27</v>
      </c>
      <c r="P119" s="399">
        <f t="shared" si="1"/>
        <v>1650.76</v>
      </c>
    </row>
    <row r="120" spans="1:16" ht="26.25" customHeight="1">
      <c r="A120" s="390" t="s">
        <v>402</v>
      </c>
      <c r="B120" s="551" t="s">
        <v>403</v>
      </c>
      <c r="C120" s="617" t="s">
        <v>1299</v>
      </c>
      <c r="D120" s="552" t="s">
        <v>537</v>
      </c>
      <c r="E120" s="423" t="s">
        <v>419</v>
      </c>
      <c r="F120" s="424" t="s">
        <v>423</v>
      </c>
      <c r="G120" s="395" t="s">
        <v>1644</v>
      </c>
      <c r="H120" s="422">
        <v>1</v>
      </c>
      <c r="I120" s="397">
        <v>44</v>
      </c>
      <c r="J120" s="398">
        <v>1282.5</v>
      </c>
      <c r="K120" s="399">
        <v>0</v>
      </c>
      <c r="L120" s="399">
        <v>0</v>
      </c>
      <c r="M120" s="399">
        <v>1700.87</v>
      </c>
      <c r="N120" s="399">
        <v>0</v>
      </c>
      <c r="O120" s="399">
        <v>355.04</v>
      </c>
      <c r="P120" s="399">
        <f t="shared" si="1"/>
        <v>2628.33</v>
      </c>
    </row>
    <row r="121" spans="1:16" ht="26.25" customHeight="1">
      <c r="A121" s="390" t="s">
        <v>402</v>
      </c>
      <c r="B121" s="551" t="s">
        <v>403</v>
      </c>
      <c r="C121" s="617" t="s">
        <v>1300</v>
      </c>
      <c r="D121" s="565" t="s">
        <v>1122</v>
      </c>
      <c r="E121" s="619" t="s">
        <v>419</v>
      </c>
      <c r="F121" s="424" t="s">
        <v>423</v>
      </c>
      <c r="G121" s="395" t="s">
        <v>1644</v>
      </c>
      <c r="H121" s="422">
        <v>1</v>
      </c>
      <c r="I121" s="397">
        <v>44</v>
      </c>
      <c r="J121" s="398">
        <v>1425</v>
      </c>
      <c r="K121" s="399">
        <v>0</v>
      </c>
      <c r="L121" s="399">
        <v>0</v>
      </c>
      <c r="M121" s="399">
        <v>586.76</v>
      </c>
      <c r="N121" s="399">
        <v>0</v>
      </c>
      <c r="O121" s="399">
        <v>246.37</v>
      </c>
      <c r="P121" s="399">
        <f t="shared" si="1"/>
        <v>1765.3899999999999</v>
      </c>
    </row>
    <row r="122" spans="1:16" ht="26.25" customHeight="1">
      <c r="A122" s="390" t="s">
        <v>402</v>
      </c>
      <c r="B122" s="551" t="s">
        <v>403</v>
      </c>
      <c r="C122" s="617" t="s">
        <v>1301</v>
      </c>
      <c r="D122" s="552" t="s">
        <v>538</v>
      </c>
      <c r="E122" s="402" t="s">
        <v>419</v>
      </c>
      <c r="F122" s="403" t="s">
        <v>423</v>
      </c>
      <c r="G122" s="395" t="s">
        <v>1644</v>
      </c>
      <c r="H122" s="401">
        <v>1</v>
      </c>
      <c r="I122" s="397">
        <v>44</v>
      </c>
      <c r="J122" s="398">
        <v>1377.5</v>
      </c>
      <c r="K122" s="399">
        <v>0</v>
      </c>
      <c r="L122" s="399">
        <v>0</v>
      </c>
      <c r="M122" s="399">
        <v>1051.4100000000001</v>
      </c>
      <c r="N122" s="399">
        <v>0</v>
      </c>
      <c r="O122" s="399">
        <v>283.92</v>
      </c>
      <c r="P122" s="399">
        <f t="shared" si="1"/>
        <v>2144.9899999999998</v>
      </c>
    </row>
    <row r="123" spans="1:16" ht="26.25" customHeight="1">
      <c r="A123" s="390" t="s">
        <v>402</v>
      </c>
      <c r="B123" s="551" t="s">
        <v>403</v>
      </c>
      <c r="C123" s="617" t="s">
        <v>1302</v>
      </c>
      <c r="D123" s="552" t="s">
        <v>1138</v>
      </c>
      <c r="E123" s="402" t="s">
        <v>405</v>
      </c>
      <c r="F123" s="400" t="s">
        <v>413</v>
      </c>
      <c r="G123" s="395" t="s">
        <v>1644</v>
      </c>
      <c r="H123" s="425">
        <v>1</v>
      </c>
      <c r="I123" s="426">
        <v>24</v>
      </c>
      <c r="J123" s="398">
        <v>8000</v>
      </c>
      <c r="K123" s="399">
        <v>0</v>
      </c>
      <c r="L123" s="399">
        <v>0</v>
      </c>
      <c r="M123" s="399">
        <v>10838.07</v>
      </c>
      <c r="N123" s="399">
        <v>0</v>
      </c>
      <c r="O123" s="399">
        <v>5722.64</v>
      </c>
      <c r="P123" s="399">
        <f t="shared" si="1"/>
        <v>13115.43</v>
      </c>
    </row>
    <row r="124" spans="1:16" ht="26.25" customHeight="1">
      <c r="A124" s="390" t="s">
        <v>402</v>
      </c>
      <c r="B124" s="551" t="s">
        <v>403</v>
      </c>
      <c r="C124" s="617" t="s">
        <v>1303</v>
      </c>
      <c r="D124" s="552" t="s">
        <v>539</v>
      </c>
      <c r="E124" s="402" t="s">
        <v>408</v>
      </c>
      <c r="F124" s="403" t="s">
        <v>411</v>
      </c>
      <c r="G124" s="395" t="s">
        <v>1644</v>
      </c>
      <c r="H124" s="401">
        <v>1</v>
      </c>
      <c r="I124" s="397">
        <v>44</v>
      </c>
      <c r="J124" s="398">
        <v>1412</v>
      </c>
      <c r="K124" s="399">
        <v>0</v>
      </c>
      <c r="L124" s="399">
        <v>0</v>
      </c>
      <c r="M124" s="399">
        <v>674.97</v>
      </c>
      <c r="N124" s="399">
        <v>0</v>
      </c>
      <c r="O124" s="399">
        <v>167.65</v>
      </c>
      <c r="P124" s="399">
        <f t="shared" si="1"/>
        <v>1919.3200000000002</v>
      </c>
    </row>
    <row r="125" spans="1:16" ht="26.25" customHeight="1">
      <c r="A125" s="390" t="s">
        <v>402</v>
      </c>
      <c r="B125" s="551" t="s">
        <v>403</v>
      </c>
      <c r="C125" s="617" t="s">
        <v>1304</v>
      </c>
      <c r="D125" s="552" t="s">
        <v>540</v>
      </c>
      <c r="E125" s="402" t="s">
        <v>408</v>
      </c>
      <c r="F125" s="400" t="s">
        <v>411</v>
      </c>
      <c r="G125" s="395" t="s">
        <v>1644</v>
      </c>
      <c r="H125" s="425">
        <v>1</v>
      </c>
      <c r="I125" s="426">
        <v>44</v>
      </c>
      <c r="J125" s="398">
        <v>1270.8</v>
      </c>
      <c r="K125" s="399">
        <v>0</v>
      </c>
      <c r="L125" s="399">
        <v>0</v>
      </c>
      <c r="M125" s="399">
        <v>639.47</v>
      </c>
      <c r="N125" s="621">
        <v>0</v>
      </c>
      <c r="O125" s="399">
        <v>486.02</v>
      </c>
      <c r="P125" s="427">
        <f t="shared" si="1"/>
        <v>1424.25</v>
      </c>
    </row>
    <row r="126" spans="1:16" ht="26.25" customHeight="1">
      <c r="A126" s="390" t="s">
        <v>402</v>
      </c>
      <c r="B126" s="551" t="s">
        <v>403</v>
      </c>
      <c r="C126" s="617" t="s">
        <v>1305</v>
      </c>
      <c r="D126" s="552" t="s">
        <v>541</v>
      </c>
      <c r="E126" s="402" t="s">
        <v>408</v>
      </c>
      <c r="F126" s="403" t="s">
        <v>409</v>
      </c>
      <c r="G126" s="395" t="s">
        <v>1644</v>
      </c>
      <c r="H126" s="425">
        <v>1</v>
      </c>
      <c r="I126" s="426">
        <v>26</v>
      </c>
      <c r="J126" s="398">
        <v>4011.29</v>
      </c>
      <c r="K126" s="399">
        <v>0</v>
      </c>
      <c r="L126" s="399">
        <v>0</v>
      </c>
      <c r="M126" s="399">
        <v>1930</v>
      </c>
      <c r="N126" s="621">
        <v>0</v>
      </c>
      <c r="O126" s="399">
        <v>1097.22</v>
      </c>
      <c r="P126" s="427">
        <f t="shared" si="1"/>
        <v>4844.07</v>
      </c>
    </row>
    <row r="127" spans="1:16" ht="26.25" customHeight="1">
      <c r="A127" s="390" t="s">
        <v>402</v>
      </c>
      <c r="B127" s="551" t="s">
        <v>403</v>
      </c>
      <c r="C127" s="617" t="s">
        <v>1306</v>
      </c>
      <c r="D127" s="556" t="s">
        <v>542</v>
      </c>
      <c r="E127" s="402" t="s">
        <v>408</v>
      </c>
      <c r="F127" s="400" t="s">
        <v>543</v>
      </c>
      <c r="G127" s="395" t="s">
        <v>1644</v>
      </c>
      <c r="H127" s="428">
        <v>2</v>
      </c>
      <c r="I127" s="426">
        <v>44</v>
      </c>
      <c r="J127" s="398">
        <v>1462.52</v>
      </c>
      <c r="K127" s="399">
        <v>0</v>
      </c>
      <c r="L127" s="399">
        <v>0</v>
      </c>
      <c r="M127" s="399">
        <v>1551.99</v>
      </c>
      <c r="N127" s="621">
        <v>0</v>
      </c>
      <c r="O127" s="399">
        <v>273.82</v>
      </c>
      <c r="P127" s="427">
        <f t="shared" si="1"/>
        <v>2740.69</v>
      </c>
    </row>
    <row r="128" spans="1:16" ht="26.25" customHeight="1">
      <c r="A128" s="390" t="s">
        <v>402</v>
      </c>
      <c r="B128" s="551" t="s">
        <v>403</v>
      </c>
      <c r="C128" s="617" t="s">
        <v>1307</v>
      </c>
      <c r="D128" s="552" t="s">
        <v>544</v>
      </c>
      <c r="E128" s="402" t="s">
        <v>419</v>
      </c>
      <c r="F128" s="395" t="s">
        <v>466</v>
      </c>
      <c r="G128" s="395" t="s">
        <v>1644</v>
      </c>
      <c r="H128" s="428">
        <v>2</v>
      </c>
      <c r="I128" s="426">
        <v>44</v>
      </c>
      <c r="J128" s="398">
        <v>3779.16</v>
      </c>
      <c r="K128" s="399">
        <v>0</v>
      </c>
      <c r="L128" s="399">
        <v>0</v>
      </c>
      <c r="M128" s="399">
        <v>497.53</v>
      </c>
      <c r="N128" s="621">
        <v>0</v>
      </c>
      <c r="O128" s="399">
        <v>587.1</v>
      </c>
      <c r="P128" s="427">
        <f t="shared" si="1"/>
        <v>3689.5899999999997</v>
      </c>
    </row>
    <row r="129" spans="1:16" ht="26.25" customHeight="1">
      <c r="A129" s="390" t="s">
        <v>402</v>
      </c>
      <c r="B129" s="551" t="s">
        <v>403</v>
      </c>
      <c r="C129" s="617" t="s">
        <v>1308</v>
      </c>
      <c r="D129" s="552" t="s">
        <v>545</v>
      </c>
      <c r="E129" s="402" t="s">
        <v>419</v>
      </c>
      <c r="F129" s="400" t="s">
        <v>456</v>
      </c>
      <c r="G129" s="395" t="s">
        <v>1644</v>
      </c>
      <c r="H129" s="428">
        <v>2</v>
      </c>
      <c r="I129" s="426">
        <v>44</v>
      </c>
      <c r="J129" s="398">
        <v>1425</v>
      </c>
      <c r="K129" s="399">
        <v>0</v>
      </c>
      <c r="L129" s="399">
        <v>0</v>
      </c>
      <c r="M129" s="399">
        <v>295.51</v>
      </c>
      <c r="N129" s="621">
        <v>0</v>
      </c>
      <c r="O129" s="399">
        <v>672.44</v>
      </c>
      <c r="P129" s="427">
        <f t="shared" si="1"/>
        <v>1048.07</v>
      </c>
    </row>
    <row r="130" spans="1:16" ht="26.25" customHeight="1">
      <c r="A130" s="390" t="s">
        <v>402</v>
      </c>
      <c r="B130" s="551" t="s">
        <v>403</v>
      </c>
      <c r="C130" s="617" t="s">
        <v>1309</v>
      </c>
      <c r="D130" s="552" t="s">
        <v>546</v>
      </c>
      <c r="E130" s="402" t="s">
        <v>419</v>
      </c>
      <c r="F130" s="400" t="s">
        <v>445</v>
      </c>
      <c r="G130" s="395" t="s">
        <v>1644</v>
      </c>
      <c r="H130" s="425">
        <v>1</v>
      </c>
      <c r="I130" s="426">
        <v>44</v>
      </c>
      <c r="J130" s="398">
        <v>1692.6</v>
      </c>
      <c r="K130" s="399">
        <v>0</v>
      </c>
      <c r="L130" s="399">
        <v>0</v>
      </c>
      <c r="M130" s="399">
        <v>442.78</v>
      </c>
      <c r="N130" s="621">
        <v>0</v>
      </c>
      <c r="O130" s="399">
        <v>164.01</v>
      </c>
      <c r="P130" s="427">
        <f t="shared" si="1"/>
        <v>1971.3700000000001</v>
      </c>
    </row>
    <row r="131" spans="1:16" ht="26.25" customHeight="1">
      <c r="A131" s="390" t="s">
        <v>402</v>
      </c>
      <c r="B131" s="551" t="s">
        <v>403</v>
      </c>
      <c r="C131" s="617" t="s">
        <v>1310</v>
      </c>
      <c r="D131" s="552" t="s">
        <v>1311</v>
      </c>
      <c r="E131" s="402" t="s">
        <v>419</v>
      </c>
      <c r="F131" s="395" t="s">
        <v>466</v>
      </c>
      <c r="G131" s="395" t="s">
        <v>1644</v>
      </c>
      <c r="H131" s="425">
        <v>1</v>
      </c>
      <c r="I131" s="426">
        <v>20</v>
      </c>
      <c r="J131" s="398">
        <v>663.39</v>
      </c>
      <c r="K131" s="399">
        <v>0</v>
      </c>
      <c r="L131" s="399">
        <v>0</v>
      </c>
      <c r="M131" s="399">
        <v>0</v>
      </c>
      <c r="N131" s="621">
        <v>0</v>
      </c>
      <c r="O131" s="399">
        <v>90.55</v>
      </c>
      <c r="P131" s="427">
        <f t="shared" ref="P131:P142" si="2">J131+M131+N131-O131</f>
        <v>572.84</v>
      </c>
    </row>
    <row r="132" spans="1:16" ht="26.25" customHeight="1">
      <c r="A132" s="390" t="s">
        <v>402</v>
      </c>
      <c r="B132" s="551" t="s">
        <v>403</v>
      </c>
      <c r="C132" s="617" t="s">
        <v>1312</v>
      </c>
      <c r="D132" s="552" t="s">
        <v>547</v>
      </c>
      <c r="E132" s="402" t="s">
        <v>405</v>
      </c>
      <c r="F132" s="400" t="s">
        <v>413</v>
      </c>
      <c r="G132" s="395" t="s">
        <v>1644</v>
      </c>
      <c r="H132" s="425">
        <v>1</v>
      </c>
      <c r="I132" s="426">
        <v>24</v>
      </c>
      <c r="J132" s="398">
        <v>266.67</v>
      </c>
      <c r="K132" s="399">
        <v>0</v>
      </c>
      <c r="L132" s="399">
        <v>0</v>
      </c>
      <c r="M132" s="399">
        <v>13768.1</v>
      </c>
      <c r="N132" s="621">
        <v>0</v>
      </c>
      <c r="O132" s="399">
        <v>13127.38</v>
      </c>
      <c r="P132" s="427">
        <f t="shared" si="2"/>
        <v>907.39000000000124</v>
      </c>
    </row>
    <row r="133" spans="1:16" ht="26.25" customHeight="1">
      <c r="A133" s="390" t="s">
        <v>402</v>
      </c>
      <c r="B133" s="551" t="s">
        <v>403</v>
      </c>
      <c r="C133" s="617" t="s">
        <v>1313</v>
      </c>
      <c r="D133" s="552" t="s">
        <v>548</v>
      </c>
      <c r="E133" s="402" t="s">
        <v>419</v>
      </c>
      <c r="F133" s="400" t="s">
        <v>456</v>
      </c>
      <c r="G133" s="395" t="s">
        <v>1644</v>
      </c>
      <c r="H133" s="425">
        <v>1</v>
      </c>
      <c r="I133" s="426">
        <v>44</v>
      </c>
      <c r="J133" s="398">
        <v>1425</v>
      </c>
      <c r="K133" s="399">
        <v>0</v>
      </c>
      <c r="L133" s="399">
        <v>0</v>
      </c>
      <c r="M133" s="399">
        <v>576.42999999999995</v>
      </c>
      <c r="N133" s="621">
        <v>0</v>
      </c>
      <c r="O133" s="399">
        <v>633.73</v>
      </c>
      <c r="P133" s="427">
        <f t="shared" si="2"/>
        <v>1367.6999999999998</v>
      </c>
    </row>
    <row r="134" spans="1:16" ht="26.25" customHeight="1">
      <c r="A134" s="390" t="s">
        <v>402</v>
      </c>
      <c r="B134" s="551" t="s">
        <v>403</v>
      </c>
      <c r="C134" s="617" t="s">
        <v>1314</v>
      </c>
      <c r="D134" s="552" t="s">
        <v>1315</v>
      </c>
      <c r="E134" s="402" t="s">
        <v>419</v>
      </c>
      <c r="F134" s="400" t="s">
        <v>462</v>
      </c>
      <c r="G134" s="395" t="s">
        <v>1644</v>
      </c>
      <c r="H134" s="425">
        <v>1</v>
      </c>
      <c r="I134" s="426">
        <v>44</v>
      </c>
      <c r="J134" s="398">
        <v>1425</v>
      </c>
      <c r="K134" s="399">
        <v>0</v>
      </c>
      <c r="L134" s="399">
        <v>0</v>
      </c>
      <c r="M134" s="399">
        <v>344.44</v>
      </c>
      <c r="N134" s="621">
        <v>0</v>
      </c>
      <c r="O134" s="399">
        <v>218.98</v>
      </c>
      <c r="P134" s="427">
        <f t="shared" si="2"/>
        <v>1550.46</v>
      </c>
    </row>
    <row r="135" spans="1:16" ht="26.25" customHeight="1">
      <c r="A135" s="390" t="s">
        <v>402</v>
      </c>
      <c r="B135" s="551" t="s">
        <v>403</v>
      </c>
      <c r="C135" s="617" t="s">
        <v>1316</v>
      </c>
      <c r="D135" s="552" t="s">
        <v>549</v>
      </c>
      <c r="E135" s="402" t="s">
        <v>408</v>
      </c>
      <c r="F135" s="400" t="s">
        <v>429</v>
      </c>
      <c r="G135" s="395" t="s">
        <v>1644</v>
      </c>
      <c r="H135" s="425">
        <v>1</v>
      </c>
      <c r="I135" s="426">
        <v>44</v>
      </c>
      <c r="J135" s="398">
        <v>1425.6</v>
      </c>
      <c r="K135" s="399">
        <v>0</v>
      </c>
      <c r="L135" s="399">
        <v>0</v>
      </c>
      <c r="M135" s="399">
        <v>1341.39</v>
      </c>
      <c r="N135" s="621">
        <v>0</v>
      </c>
      <c r="O135" s="399">
        <v>315.67</v>
      </c>
      <c r="P135" s="427">
        <f t="shared" si="2"/>
        <v>2451.3199999999997</v>
      </c>
    </row>
    <row r="136" spans="1:16" ht="26.25" customHeight="1">
      <c r="A136" s="390" t="s">
        <v>402</v>
      </c>
      <c r="B136" s="551" t="s">
        <v>403</v>
      </c>
      <c r="C136" s="617" t="s">
        <v>1317</v>
      </c>
      <c r="D136" s="552" t="s">
        <v>551</v>
      </c>
      <c r="E136" s="402" t="s">
        <v>419</v>
      </c>
      <c r="F136" s="403" t="s">
        <v>456</v>
      </c>
      <c r="G136" s="395" t="s">
        <v>1644</v>
      </c>
      <c r="H136" s="425">
        <v>1</v>
      </c>
      <c r="I136" s="426">
        <v>44</v>
      </c>
      <c r="J136" s="398">
        <v>1425</v>
      </c>
      <c r="K136" s="399">
        <v>0</v>
      </c>
      <c r="L136" s="399">
        <v>0</v>
      </c>
      <c r="M136" s="399">
        <v>588.76</v>
      </c>
      <c r="N136" s="621">
        <v>0</v>
      </c>
      <c r="O136" s="399">
        <v>239.57</v>
      </c>
      <c r="P136" s="427">
        <f t="shared" si="2"/>
        <v>1774.19</v>
      </c>
    </row>
    <row r="137" spans="1:16" ht="26.25" customHeight="1">
      <c r="A137" s="390" t="s">
        <v>402</v>
      </c>
      <c r="B137" s="551" t="s">
        <v>403</v>
      </c>
      <c r="C137" s="617" t="s">
        <v>1318</v>
      </c>
      <c r="D137" s="552" t="s">
        <v>552</v>
      </c>
      <c r="E137" s="402" t="s">
        <v>408</v>
      </c>
      <c r="F137" s="395" t="s">
        <v>480</v>
      </c>
      <c r="G137" s="395" t="s">
        <v>1644</v>
      </c>
      <c r="H137" s="425">
        <v>1</v>
      </c>
      <c r="I137" s="426">
        <v>12</v>
      </c>
      <c r="J137" s="398">
        <v>2541.6</v>
      </c>
      <c r="K137" s="399">
        <v>0</v>
      </c>
      <c r="L137" s="399">
        <v>0</v>
      </c>
      <c r="M137" s="399">
        <v>1765.08</v>
      </c>
      <c r="N137" s="621">
        <v>0</v>
      </c>
      <c r="O137" s="399">
        <v>595.03</v>
      </c>
      <c r="P137" s="427">
        <f t="shared" si="2"/>
        <v>3711.6500000000005</v>
      </c>
    </row>
    <row r="138" spans="1:16" ht="26.25" customHeight="1">
      <c r="A138" s="390" t="s">
        <v>402</v>
      </c>
      <c r="B138" s="551" t="s">
        <v>403</v>
      </c>
      <c r="C138" s="617" t="s">
        <v>1319</v>
      </c>
      <c r="D138" s="552" t="s">
        <v>553</v>
      </c>
      <c r="E138" s="402" t="s">
        <v>408</v>
      </c>
      <c r="F138" s="400" t="s">
        <v>411</v>
      </c>
      <c r="G138" s="395" t="s">
        <v>1644</v>
      </c>
      <c r="H138" s="425">
        <v>1</v>
      </c>
      <c r="I138" s="426">
        <v>44</v>
      </c>
      <c r="J138" s="398">
        <v>1412</v>
      </c>
      <c r="K138" s="399">
        <v>0</v>
      </c>
      <c r="L138" s="399">
        <v>0</v>
      </c>
      <c r="M138" s="399">
        <v>482.36</v>
      </c>
      <c r="N138" s="621">
        <v>0</v>
      </c>
      <c r="O138" s="399">
        <v>235.02</v>
      </c>
      <c r="P138" s="427">
        <f t="shared" si="2"/>
        <v>1659.3400000000001</v>
      </c>
    </row>
    <row r="139" spans="1:16" ht="26.25" customHeight="1">
      <c r="A139" s="390" t="s">
        <v>402</v>
      </c>
      <c r="B139" s="551" t="s">
        <v>403</v>
      </c>
      <c r="C139" s="617" t="s">
        <v>1320</v>
      </c>
      <c r="D139" s="552" t="s">
        <v>554</v>
      </c>
      <c r="E139" s="402" t="s">
        <v>408</v>
      </c>
      <c r="F139" s="403" t="s">
        <v>411</v>
      </c>
      <c r="G139" s="395" t="s">
        <v>1644</v>
      </c>
      <c r="H139" s="425">
        <v>1</v>
      </c>
      <c r="I139" s="426">
        <v>44</v>
      </c>
      <c r="J139" s="398">
        <v>1412</v>
      </c>
      <c r="K139" s="399">
        <v>0</v>
      </c>
      <c r="L139" s="399">
        <v>0</v>
      </c>
      <c r="M139" s="399">
        <v>461.94</v>
      </c>
      <c r="N139" s="621">
        <v>0</v>
      </c>
      <c r="O139" s="399">
        <v>261.43</v>
      </c>
      <c r="P139" s="427">
        <f t="shared" si="2"/>
        <v>1612.51</v>
      </c>
    </row>
    <row r="140" spans="1:16" ht="26.25" customHeight="1">
      <c r="A140" s="390" t="s">
        <v>402</v>
      </c>
      <c r="B140" s="551" t="s">
        <v>403</v>
      </c>
      <c r="C140" s="617" t="s">
        <v>1321</v>
      </c>
      <c r="D140" s="552" t="s">
        <v>555</v>
      </c>
      <c r="E140" s="402" t="s">
        <v>419</v>
      </c>
      <c r="F140" s="400" t="s">
        <v>462</v>
      </c>
      <c r="G140" s="395" t="s">
        <v>1644</v>
      </c>
      <c r="H140" s="425">
        <v>1</v>
      </c>
      <c r="I140" s="426">
        <v>44</v>
      </c>
      <c r="J140" s="398">
        <v>1425</v>
      </c>
      <c r="K140" s="399">
        <v>0</v>
      </c>
      <c r="L140" s="399">
        <v>0</v>
      </c>
      <c r="M140" s="399">
        <v>293.27</v>
      </c>
      <c r="N140" s="621">
        <v>0</v>
      </c>
      <c r="O140" s="399">
        <v>1708.21</v>
      </c>
      <c r="P140" s="427">
        <f t="shared" si="2"/>
        <v>10.059999999999945</v>
      </c>
    </row>
    <row r="141" spans="1:16" ht="26.25" customHeight="1">
      <c r="A141" s="390" t="s">
        <v>402</v>
      </c>
      <c r="B141" s="551" t="s">
        <v>403</v>
      </c>
      <c r="C141" s="617" t="s">
        <v>1322</v>
      </c>
      <c r="D141" s="552" t="s">
        <v>556</v>
      </c>
      <c r="E141" s="402" t="s">
        <v>408</v>
      </c>
      <c r="F141" s="403" t="s">
        <v>411</v>
      </c>
      <c r="G141" s="395" t="s">
        <v>1644</v>
      </c>
      <c r="H141" s="425">
        <v>1</v>
      </c>
      <c r="I141" s="426">
        <v>44</v>
      </c>
      <c r="J141" s="398">
        <v>1412</v>
      </c>
      <c r="K141" s="399">
        <v>0</v>
      </c>
      <c r="L141" s="399">
        <v>0</v>
      </c>
      <c r="M141" s="399">
        <v>1148.08</v>
      </c>
      <c r="N141" s="621">
        <v>0</v>
      </c>
      <c r="O141" s="399">
        <v>2505.0100000000002</v>
      </c>
      <c r="P141" s="427">
        <f t="shared" si="2"/>
        <v>55.069999999999709</v>
      </c>
    </row>
    <row r="142" spans="1:16" ht="26.25" customHeight="1">
      <c r="A142" s="390" t="s">
        <v>402</v>
      </c>
      <c r="B142" s="551" t="s">
        <v>403</v>
      </c>
      <c r="C142" s="617" t="s">
        <v>1323</v>
      </c>
      <c r="D142" s="552" t="s">
        <v>557</v>
      </c>
      <c r="E142" s="402" t="s">
        <v>419</v>
      </c>
      <c r="F142" s="400" t="s">
        <v>423</v>
      </c>
      <c r="G142" s="395" t="s">
        <v>1644</v>
      </c>
      <c r="H142" s="425">
        <v>1</v>
      </c>
      <c r="I142" s="426">
        <v>44</v>
      </c>
      <c r="J142" s="398">
        <v>1425</v>
      </c>
      <c r="K142" s="399">
        <v>0</v>
      </c>
      <c r="L142" s="399">
        <v>0</v>
      </c>
      <c r="M142" s="399">
        <v>937.34</v>
      </c>
      <c r="N142" s="621">
        <v>0</v>
      </c>
      <c r="O142" s="399">
        <v>192.42</v>
      </c>
      <c r="P142" s="427">
        <f t="shared" si="2"/>
        <v>2169.92</v>
      </c>
    </row>
    <row r="143" spans="1:16" ht="26.25" customHeight="1">
      <c r="A143" s="390" t="s">
        <v>402</v>
      </c>
      <c r="B143" s="551" t="s">
        <v>403</v>
      </c>
      <c r="C143" s="617" t="s">
        <v>1324</v>
      </c>
      <c r="D143" s="552" t="s">
        <v>558</v>
      </c>
      <c r="E143" s="402" t="s">
        <v>408</v>
      </c>
      <c r="F143" s="400" t="s">
        <v>480</v>
      </c>
      <c r="G143" s="395" t="s">
        <v>1644</v>
      </c>
      <c r="H143" s="425">
        <v>1</v>
      </c>
      <c r="I143" s="426">
        <v>12</v>
      </c>
      <c r="J143" s="398">
        <v>2541.6</v>
      </c>
      <c r="K143" s="399">
        <v>0</v>
      </c>
      <c r="L143" s="399">
        <v>0</v>
      </c>
      <c r="M143" s="399">
        <v>1525.82</v>
      </c>
      <c r="N143" s="621">
        <v>0</v>
      </c>
      <c r="O143" s="399">
        <v>533.20000000000005</v>
      </c>
      <c r="P143" s="427">
        <f>J143+M143+N143+-O143</f>
        <v>3534.2200000000003</v>
      </c>
    </row>
    <row r="144" spans="1:16" ht="26.25" customHeight="1">
      <c r="A144" s="390" t="s">
        <v>402</v>
      </c>
      <c r="B144" s="551" t="s">
        <v>403</v>
      </c>
      <c r="C144" s="617" t="s">
        <v>1325</v>
      </c>
      <c r="D144" s="552" t="s">
        <v>559</v>
      </c>
      <c r="E144" s="402" t="s">
        <v>419</v>
      </c>
      <c r="F144" s="395" t="s">
        <v>499</v>
      </c>
      <c r="G144" s="395" t="s">
        <v>1644</v>
      </c>
      <c r="H144" s="428">
        <v>2</v>
      </c>
      <c r="I144" s="426">
        <v>44</v>
      </c>
      <c r="J144" s="398">
        <v>10892.27</v>
      </c>
      <c r="K144" s="399">
        <v>0</v>
      </c>
      <c r="L144" s="399">
        <v>0</v>
      </c>
      <c r="M144" s="399">
        <v>672.05</v>
      </c>
      <c r="N144" s="621">
        <v>400</v>
      </c>
      <c r="O144" s="399">
        <v>2869.53</v>
      </c>
      <c r="P144" s="427">
        <f t="shared" ref="P144:P159" si="3">J144+M144+N144-O144</f>
        <v>9094.7899999999991</v>
      </c>
    </row>
    <row r="145" spans="1:16" ht="26.25" customHeight="1">
      <c r="A145" s="390" t="s">
        <v>402</v>
      </c>
      <c r="B145" s="551" t="s">
        <v>403</v>
      </c>
      <c r="C145" s="617" t="s">
        <v>1326</v>
      </c>
      <c r="D145" s="552" t="s">
        <v>560</v>
      </c>
      <c r="E145" s="402" t="s">
        <v>408</v>
      </c>
      <c r="F145" s="395" t="s">
        <v>417</v>
      </c>
      <c r="G145" s="395" t="s">
        <v>1644</v>
      </c>
      <c r="H145" s="425">
        <v>1</v>
      </c>
      <c r="I145" s="426">
        <v>24</v>
      </c>
      <c r="J145" s="398">
        <v>2602.17</v>
      </c>
      <c r="K145" s="399">
        <v>0</v>
      </c>
      <c r="L145" s="399">
        <v>0</v>
      </c>
      <c r="M145" s="399">
        <v>175.77</v>
      </c>
      <c r="N145" s="621">
        <v>0</v>
      </c>
      <c r="O145" s="399">
        <v>2602.17</v>
      </c>
      <c r="P145" s="427">
        <f t="shared" si="3"/>
        <v>175.76999999999998</v>
      </c>
    </row>
    <row r="146" spans="1:16" ht="26.25" customHeight="1">
      <c r="A146" s="390" t="s">
        <v>402</v>
      </c>
      <c r="B146" s="551" t="s">
        <v>403</v>
      </c>
      <c r="C146" s="617" t="s">
        <v>1327</v>
      </c>
      <c r="D146" s="552" t="s">
        <v>561</v>
      </c>
      <c r="E146" s="402" t="s">
        <v>408</v>
      </c>
      <c r="F146" s="400" t="s">
        <v>417</v>
      </c>
      <c r="G146" s="395" t="s">
        <v>1644</v>
      </c>
      <c r="H146" s="425">
        <v>1</v>
      </c>
      <c r="I146" s="426">
        <v>44</v>
      </c>
      <c r="J146" s="398">
        <v>2602.17</v>
      </c>
      <c r="K146" s="399">
        <v>0</v>
      </c>
      <c r="L146" s="399">
        <v>0</v>
      </c>
      <c r="M146" s="399">
        <v>1813.4</v>
      </c>
      <c r="N146" s="621">
        <v>0</v>
      </c>
      <c r="O146" s="399">
        <v>884.66</v>
      </c>
      <c r="P146" s="427">
        <f t="shared" si="3"/>
        <v>3530.91</v>
      </c>
    </row>
    <row r="147" spans="1:16" s="238" customFormat="1" ht="26.25" customHeight="1">
      <c r="A147" s="404" t="s">
        <v>402</v>
      </c>
      <c r="B147" s="557" t="s">
        <v>403</v>
      </c>
      <c r="C147" s="617" t="s">
        <v>1328</v>
      </c>
      <c r="D147" s="558" t="s">
        <v>1088</v>
      </c>
      <c r="E147" s="405" t="s">
        <v>419</v>
      </c>
      <c r="F147" s="405" t="s">
        <v>421</v>
      </c>
      <c r="G147" s="395" t="s">
        <v>1644</v>
      </c>
      <c r="H147" s="406">
        <v>1</v>
      </c>
      <c r="I147" s="407">
        <v>44</v>
      </c>
      <c r="J147" s="408">
        <v>1425</v>
      </c>
      <c r="K147" s="409">
        <v>0</v>
      </c>
      <c r="L147" s="399">
        <v>0</v>
      </c>
      <c r="M147" s="409">
        <v>284.35000000000002</v>
      </c>
      <c r="N147" s="621">
        <v>0</v>
      </c>
      <c r="O147" s="409">
        <v>219.16</v>
      </c>
      <c r="P147" s="409">
        <f t="shared" si="3"/>
        <v>1490.1899999999998</v>
      </c>
    </row>
    <row r="148" spans="1:16" ht="26.25" customHeight="1">
      <c r="A148" s="390" t="s">
        <v>402</v>
      </c>
      <c r="B148" s="551" t="s">
        <v>403</v>
      </c>
      <c r="C148" s="617" t="s">
        <v>1329</v>
      </c>
      <c r="D148" s="552" t="s">
        <v>562</v>
      </c>
      <c r="E148" s="393">
        <v>3</v>
      </c>
      <c r="F148" s="400" t="s">
        <v>456</v>
      </c>
      <c r="G148" s="395" t="s">
        <v>1644</v>
      </c>
      <c r="H148" s="425">
        <v>1</v>
      </c>
      <c r="I148" s="426">
        <v>44</v>
      </c>
      <c r="J148" s="398">
        <v>1425</v>
      </c>
      <c r="K148" s="399">
        <v>0</v>
      </c>
      <c r="L148" s="399">
        <v>0</v>
      </c>
      <c r="M148" s="399">
        <v>530.05999999999995</v>
      </c>
      <c r="N148" s="621">
        <v>0</v>
      </c>
      <c r="O148" s="399">
        <v>155.77000000000001</v>
      </c>
      <c r="P148" s="427">
        <f t="shared" si="3"/>
        <v>1799.29</v>
      </c>
    </row>
    <row r="149" spans="1:16" ht="26.25" customHeight="1">
      <c r="A149" s="390" t="s">
        <v>402</v>
      </c>
      <c r="B149" s="551" t="s">
        <v>403</v>
      </c>
      <c r="C149" s="617" t="s">
        <v>1330</v>
      </c>
      <c r="D149" s="552" t="s">
        <v>1155</v>
      </c>
      <c r="E149" s="402" t="s">
        <v>419</v>
      </c>
      <c r="F149" s="403" t="s">
        <v>423</v>
      </c>
      <c r="G149" s="395" t="s">
        <v>1644</v>
      </c>
      <c r="H149" s="401">
        <v>1</v>
      </c>
      <c r="I149" s="397">
        <v>44</v>
      </c>
      <c r="J149" s="398">
        <v>1425</v>
      </c>
      <c r="K149" s="399">
        <v>0</v>
      </c>
      <c r="L149" s="399">
        <v>0</v>
      </c>
      <c r="M149" s="399">
        <v>600.69000000000005</v>
      </c>
      <c r="N149" s="621">
        <v>0</v>
      </c>
      <c r="O149" s="399">
        <v>247.63</v>
      </c>
      <c r="P149" s="427">
        <f t="shared" si="3"/>
        <v>1778.06</v>
      </c>
    </row>
    <row r="150" spans="1:16" ht="26.25" customHeight="1">
      <c r="A150" s="390" t="s">
        <v>402</v>
      </c>
      <c r="B150" s="551" t="s">
        <v>403</v>
      </c>
      <c r="C150" s="617" t="s">
        <v>1331</v>
      </c>
      <c r="D150" s="552" t="s">
        <v>563</v>
      </c>
      <c r="E150" s="402" t="s">
        <v>408</v>
      </c>
      <c r="F150" s="403" t="s">
        <v>415</v>
      </c>
      <c r="G150" s="395" t="s">
        <v>1644</v>
      </c>
      <c r="H150" s="401">
        <v>1</v>
      </c>
      <c r="I150" s="397">
        <v>40</v>
      </c>
      <c r="J150" s="398">
        <v>2394.2600000000002</v>
      </c>
      <c r="K150" s="399">
        <v>0</v>
      </c>
      <c r="L150" s="399">
        <v>0</v>
      </c>
      <c r="M150" s="399">
        <v>282.39999999999998</v>
      </c>
      <c r="N150" s="399">
        <v>0</v>
      </c>
      <c r="O150" s="399">
        <v>2676.66</v>
      </c>
      <c r="P150" s="399">
        <f t="shared" si="3"/>
        <v>0</v>
      </c>
    </row>
    <row r="151" spans="1:16" ht="26.25" customHeight="1">
      <c r="A151" s="390" t="s">
        <v>402</v>
      </c>
      <c r="B151" s="551" t="s">
        <v>403</v>
      </c>
      <c r="C151" s="617" t="s">
        <v>1332</v>
      </c>
      <c r="D151" s="552" t="s">
        <v>564</v>
      </c>
      <c r="E151" s="402" t="s">
        <v>405</v>
      </c>
      <c r="F151" s="403" t="s">
        <v>413</v>
      </c>
      <c r="G151" s="395" t="s">
        <v>1644</v>
      </c>
      <c r="H151" s="425">
        <v>1</v>
      </c>
      <c r="I151" s="426">
        <v>24</v>
      </c>
      <c r="J151" s="398">
        <v>8000</v>
      </c>
      <c r="K151" s="399">
        <v>0</v>
      </c>
      <c r="L151" s="399">
        <v>0</v>
      </c>
      <c r="M151" s="399">
        <v>282.39999999999998</v>
      </c>
      <c r="N151" s="621">
        <v>0</v>
      </c>
      <c r="O151" s="399">
        <v>1227.3399999999999</v>
      </c>
      <c r="P151" s="427">
        <f t="shared" si="3"/>
        <v>7055.0599999999995</v>
      </c>
    </row>
    <row r="152" spans="1:16" ht="26.25" customHeight="1">
      <c r="A152" s="390" t="s">
        <v>402</v>
      </c>
      <c r="B152" s="551" t="s">
        <v>403</v>
      </c>
      <c r="C152" s="617" t="s">
        <v>1333</v>
      </c>
      <c r="D152" s="552" t="s">
        <v>565</v>
      </c>
      <c r="E152" s="402" t="s">
        <v>408</v>
      </c>
      <c r="F152" s="400" t="s">
        <v>429</v>
      </c>
      <c r="G152" s="395" t="s">
        <v>1644</v>
      </c>
      <c r="H152" s="425">
        <v>1</v>
      </c>
      <c r="I152" s="426">
        <v>44</v>
      </c>
      <c r="J152" s="398">
        <v>1425.6</v>
      </c>
      <c r="K152" s="399">
        <v>0</v>
      </c>
      <c r="L152" s="399">
        <v>0</v>
      </c>
      <c r="M152" s="399">
        <v>513.75</v>
      </c>
      <c r="N152" s="621">
        <v>0</v>
      </c>
      <c r="O152" s="399">
        <v>501.17</v>
      </c>
      <c r="P152" s="427">
        <f t="shared" si="3"/>
        <v>1438.1799999999998</v>
      </c>
    </row>
    <row r="153" spans="1:16" ht="26.25" customHeight="1">
      <c r="A153" s="390" t="s">
        <v>402</v>
      </c>
      <c r="B153" s="551" t="s">
        <v>403</v>
      </c>
      <c r="C153" s="617" t="s">
        <v>1334</v>
      </c>
      <c r="D153" s="552" t="s">
        <v>566</v>
      </c>
      <c r="E153" s="402" t="s">
        <v>408</v>
      </c>
      <c r="F153" s="400" t="s">
        <v>415</v>
      </c>
      <c r="G153" s="395" t="s">
        <v>1644</v>
      </c>
      <c r="H153" s="425">
        <v>1</v>
      </c>
      <c r="I153" s="426">
        <v>40</v>
      </c>
      <c r="J153" s="398">
        <v>2394.2600000000002</v>
      </c>
      <c r="K153" s="399">
        <v>0</v>
      </c>
      <c r="L153" s="399">
        <v>0</v>
      </c>
      <c r="M153" s="399">
        <v>720.52</v>
      </c>
      <c r="N153" s="621">
        <v>0</v>
      </c>
      <c r="O153" s="399">
        <v>295.39999999999998</v>
      </c>
      <c r="P153" s="427">
        <f t="shared" si="3"/>
        <v>2819.38</v>
      </c>
    </row>
    <row r="154" spans="1:16" ht="26.25" customHeight="1">
      <c r="A154" s="390" t="s">
        <v>402</v>
      </c>
      <c r="B154" s="551" t="s">
        <v>403</v>
      </c>
      <c r="C154" s="617" t="s">
        <v>1335</v>
      </c>
      <c r="D154" s="552" t="s">
        <v>567</v>
      </c>
      <c r="E154" s="402" t="s">
        <v>419</v>
      </c>
      <c r="F154" s="400" t="s">
        <v>468</v>
      </c>
      <c r="G154" s="395" t="s">
        <v>1644</v>
      </c>
      <c r="H154" s="425">
        <v>1</v>
      </c>
      <c r="I154" s="426">
        <v>44</v>
      </c>
      <c r="J154" s="398">
        <v>1425</v>
      </c>
      <c r="K154" s="399">
        <v>0</v>
      </c>
      <c r="L154" s="399">
        <v>0</v>
      </c>
      <c r="M154" s="399">
        <v>516.70000000000005</v>
      </c>
      <c r="N154" s="621">
        <v>0</v>
      </c>
      <c r="O154" s="399">
        <v>240.07</v>
      </c>
      <c r="P154" s="427">
        <f t="shared" si="3"/>
        <v>1701.63</v>
      </c>
    </row>
    <row r="155" spans="1:16" s="238" customFormat="1" ht="26.25" customHeight="1">
      <c r="A155" s="404" t="s">
        <v>402</v>
      </c>
      <c r="B155" s="557" t="s">
        <v>403</v>
      </c>
      <c r="C155" s="617" t="s">
        <v>1336</v>
      </c>
      <c r="D155" s="558" t="s">
        <v>1089</v>
      </c>
      <c r="E155" s="570">
        <v>1</v>
      </c>
      <c r="F155" s="571" t="s">
        <v>434</v>
      </c>
      <c r="G155" s="395" t="s">
        <v>1644</v>
      </c>
      <c r="H155" s="572">
        <v>1</v>
      </c>
      <c r="I155" s="573">
        <v>24</v>
      </c>
      <c r="J155" s="408">
        <v>8000</v>
      </c>
      <c r="K155" s="399">
        <v>0</v>
      </c>
      <c r="L155" s="399">
        <v>0</v>
      </c>
      <c r="M155" s="409">
        <v>1925.62</v>
      </c>
      <c r="N155" s="621">
        <v>0</v>
      </c>
      <c r="O155" s="409">
        <v>2493.46</v>
      </c>
      <c r="P155" s="409">
        <f t="shared" si="3"/>
        <v>7432.1599999999989</v>
      </c>
    </row>
    <row r="156" spans="1:16" ht="26.25" customHeight="1">
      <c r="A156" s="390" t="s">
        <v>402</v>
      </c>
      <c r="B156" s="551" t="s">
        <v>403</v>
      </c>
      <c r="C156" s="617" t="s">
        <v>1337</v>
      </c>
      <c r="D156" s="552" t="s">
        <v>568</v>
      </c>
      <c r="E156" s="402" t="s">
        <v>419</v>
      </c>
      <c r="F156" s="403" t="s">
        <v>456</v>
      </c>
      <c r="G156" s="395" t="s">
        <v>1644</v>
      </c>
      <c r="H156" s="425">
        <v>1</v>
      </c>
      <c r="I156" s="426">
        <v>44</v>
      </c>
      <c r="J156" s="398">
        <v>1377.5</v>
      </c>
      <c r="K156" s="399">
        <v>0</v>
      </c>
      <c r="L156" s="399">
        <v>0</v>
      </c>
      <c r="M156" s="399">
        <v>729.81</v>
      </c>
      <c r="N156" s="621">
        <v>0</v>
      </c>
      <c r="O156" s="399">
        <v>607.14</v>
      </c>
      <c r="P156" s="427">
        <f t="shared" si="3"/>
        <v>1500.17</v>
      </c>
    </row>
    <row r="157" spans="1:16" s="622" customFormat="1" ht="26.25" customHeight="1">
      <c r="A157" s="390" t="s">
        <v>402</v>
      </c>
      <c r="B157" s="551" t="s">
        <v>403</v>
      </c>
      <c r="C157" s="617" t="s">
        <v>1338</v>
      </c>
      <c r="D157" s="552" t="s">
        <v>1139</v>
      </c>
      <c r="E157" s="402" t="s">
        <v>405</v>
      </c>
      <c r="F157" s="400" t="s">
        <v>413</v>
      </c>
      <c r="G157" s="395" t="s">
        <v>1644</v>
      </c>
      <c r="H157" s="425">
        <v>1</v>
      </c>
      <c r="I157" s="426">
        <v>24</v>
      </c>
      <c r="J157" s="398">
        <v>7733.33</v>
      </c>
      <c r="K157" s="399">
        <v>0</v>
      </c>
      <c r="L157" s="399">
        <v>0</v>
      </c>
      <c r="M157" s="399">
        <v>7068.23</v>
      </c>
      <c r="N157" s="621">
        <v>0</v>
      </c>
      <c r="O157" s="399">
        <v>6393.39</v>
      </c>
      <c r="P157" s="427">
        <f t="shared" si="3"/>
        <v>8408.1699999999983</v>
      </c>
    </row>
    <row r="158" spans="1:16" ht="26.25" customHeight="1">
      <c r="A158" s="390" t="s">
        <v>402</v>
      </c>
      <c r="B158" s="551" t="s">
        <v>403</v>
      </c>
      <c r="C158" s="617" t="s">
        <v>1339</v>
      </c>
      <c r="D158" s="552" t="s">
        <v>569</v>
      </c>
      <c r="E158" s="402" t="s">
        <v>419</v>
      </c>
      <c r="F158" s="403" t="s">
        <v>570</v>
      </c>
      <c r="G158" s="395" t="s">
        <v>1644</v>
      </c>
      <c r="H158" s="428">
        <v>2</v>
      </c>
      <c r="I158" s="426">
        <v>44</v>
      </c>
      <c r="J158" s="398">
        <v>1889.58</v>
      </c>
      <c r="K158" s="399">
        <v>0</v>
      </c>
      <c r="L158" s="399">
        <v>0</v>
      </c>
      <c r="M158" s="399">
        <v>1343.63</v>
      </c>
      <c r="N158" s="621">
        <v>0</v>
      </c>
      <c r="O158" s="399">
        <v>318.49</v>
      </c>
      <c r="P158" s="427">
        <f t="shared" si="3"/>
        <v>2914.7200000000003</v>
      </c>
    </row>
    <row r="159" spans="1:16" ht="26.25" customHeight="1">
      <c r="A159" s="390" t="s">
        <v>402</v>
      </c>
      <c r="B159" s="551" t="s">
        <v>403</v>
      </c>
      <c r="C159" s="617" t="s">
        <v>573</v>
      </c>
      <c r="D159" s="552" t="s">
        <v>571</v>
      </c>
      <c r="E159" s="393">
        <v>2</v>
      </c>
      <c r="F159" s="394">
        <v>322205</v>
      </c>
      <c r="G159" s="395" t="s">
        <v>1644</v>
      </c>
      <c r="H159" s="429">
        <v>1</v>
      </c>
      <c r="I159" s="430">
        <v>44</v>
      </c>
      <c r="J159" s="398">
        <v>1412</v>
      </c>
      <c r="K159" s="399">
        <v>0</v>
      </c>
      <c r="L159" s="399">
        <v>0</v>
      </c>
      <c r="M159" s="399">
        <v>1128.57</v>
      </c>
      <c r="N159" s="621">
        <v>0</v>
      </c>
      <c r="O159" s="399">
        <v>2485.5100000000002</v>
      </c>
      <c r="P159" s="427">
        <f t="shared" si="3"/>
        <v>55.059999999999491</v>
      </c>
    </row>
    <row r="160" spans="1:16" ht="26.25" customHeight="1">
      <c r="A160" s="390" t="s">
        <v>402</v>
      </c>
      <c r="B160" s="551" t="s">
        <v>403</v>
      </c>
      <c r="C160" s="617" t="s">
        <v>1340</v>
      </c>
      <c r="D160" s="552" t="s">
        <v>572</v>
      </c>
      <c r="E160" s="393">
        <v>1</v>
      </c>
      <c r="F160" s="403" t="s">
        <v>434</v>
      </c>
      <c r="G160" s="395" t="s">
        <v>1644</v>
      </c>
      <c r="H160" s="429">
        <v>1</v>
      </c>
      <c r="I160" s="430">
        <v>24</v>
      </c>
      <c r="J160" s="398">
        <v>8000</v>
      </c>
      <c r="K160" s="399">
        <v>0</v>
      </c>
      <c r="L160" s="399">
        <v>0</v>
      </c>
      <c r="M160" s="399">
        <v>3946.26</v>
      </c>
      <c r="N160" s="621">
        <v>0</v>
      </c>
      <c r="O160" s="399">
        <v>3049.14</v>
      </c>
      <c r="P160" s="427">
        <f>J160+M160+N160-O160</f>
        <v>8897.1200000000008</v>
      </c>
    </row>
    <row r="161" spans="1:16" ht="26.25" customHeight="1">
      <c r="A161" s="390" t="s">
        <v>402</v>
      </c>
      <c r="B161" s="551" t="s">
        <v>403</v>
      </c>
      <c r="C161" s="617" t="s">
        <v>577</v>
      </c>
      <c r="D161" s="552" t="s">
        <v>574</v>
      </c>
      <c r="E161" s="393">
        <v>2</v>
      </c>
      <c r="F161" s="394">
        <v>322205</v>
      </c>
      <c r="G161" s="395" t="s">
        <v>1644</v>
      </c>
      <c r="H161" s="429">
        <v>1</v>
      </c>
      <c r="I161" s="430">
        <v>44</v>
      </c>
      <c r="J161" s="398">
        <v>1412</v>
      </c>
      <c r="K161" s="399">
        <v>0</v>
      </c>
      <c r="L161" s="399">
        <v>0</v>
      </c>
      <c r="M161" s="399">
        <v>732.33</v>
      </c>
      <c r="N161" s="621">
        <v>0</v>
      </c>
      <c r="O161" s="399">
        <v>285.77</v>
      </c>
      <c r="P161" s="427">
        <f t="shared" ref="P161:P165" si="4">J161+M161+N161-O161</f>
        <v>1858.56</v>
      </c>
    </row>
    <row r="162" spans="1:16" ht="26.25" customHeight="1">
      <c r="A162" s="390" t="s">
        <v>402</v>
      </c>
      <c r="B162" s="551" t="s">
        <v>403</v>
      </c>
      <c r="C162" s="617" t="s">
        <v>575</v>
      </c>
      <c r="D162" s="552" t="s">
        <v>576</v>
      </c>
      <c r="E162" s="402" t="s">
        <v>419</v>
      </c>
      <c r="F162" s="395" t="s">
        <v>466</v>
      </c>
      <c r="G162" s="395" t="s">
        <v>1644</v>
      </c>
      <c r="H162" s="425">
        <v>1</v>
      </c>
      <c r="I162" s="426">
        <v>20</v>
      </c>
      <c r="J162" s="398">
        <v>663.39</v>
      </c>
      <c r="K162" s="399">
        <v>0</v>
      </c>
      <c r="L162" s="399">
        <v>0</v>
      </c>
      <c r="M162" s="399">
        <v>0</v>
      </c>
      <c r="N162" s="621">
        <v>0</v>
      </c>
      <c r="O162" s="399">
        <v>90.55</v>
      </c>
      <c r="P162" s="427">
        <f t="shared" si="4"/>
        <v>572.84</v>
      </c>
    </row>
    <row r="163" spans="1:16" ht="26.25" customHeight="1">
      <c r="A163" s="390" t="s">
        <v>402</v>
      </c>
      <c r="B163" s="551" t="s">
        <v>403</v>
      </c>
      <c r="C163" s="617" t="s">
        <v>579</v>
      </c>
      <c r="D163" s="552" t="s">
        <v>578</v>
      </c>
      <c r="E163" s="393">
        <v>2</v>
      </c>
      <c r="F163" s="431">
        <v>223505</v>
      </c>
      <c r="G163" s="395" t="s">
        <v>1644</v>
      </c>
      <c r="H163" s="425">
        <v>1</v>
      </c>
      <c r="I163" s="426">
        <v>40</v>
      </c>
      <c r="J163" s="398">
        <v>2394.2600000000002</v>
      </c>
      <c r="K163" s="399">
        <v>0</v>
      </c>
      <c r="L163" s="399">
        <v>0</v>
      </c>
      <c r="M163" s="399">
        <v>282.39999999999998</v>
      </c>
      <c r="N163" s="621">
        <v>0</v>
      </c>
      <c r="O163" s="399">
        <v>220.01</v>
      </c>
      <c r="P163" s="427">
        <f t="shared" si="4"/>
        <v>2456.6500000000005</v>
      </c>
    </row>
    <row r="164" spans="1:16" ht="26.25" customHeight="1">
      <c r="A164" s="390" t="s">
        <v>402</v>
      </c>
      <c r="B164" s="551" t="s">
        <v>403</v>
      </c>
      <c r="C164" s="617" t="s">
        <v>581</v>
      </c>
      <c r="D164" s="552" t="s">
        <v>580</v>
      </c>
      <c r="E164" s="393">
        <v>2</v>
      </c>
      <c r="F164" s="432">
        <v>223405</v>
      </c>
      <c r="G164" s="395" t="s">
        <v>1644</v>
      </c>
      <c r="H164" s="429">
        <v>1</v>
      </c>
      <c r="I164" s="430">
        <v>26</v>
      </c>
      <c r="J164" s="398">
        <v>3877.58</v>
      </c>
      <c r="K164" s="399">
        <v>0</v>
      </c>
      <c r="L164" s="399">
        <v>0</v>
      </c>
      <c r="M164" s="399">
        <v>2656.51</v>
      </c>
      <c r="N164" s="621">
        <v>728.08</v>
      </c>
      <c r="O164" s="399">
        <v>1445.26</v>
      </c>
      <c r="P164" s="427">
        <f t="shared" si="4"/>
        <v>5816.91</v>
      </c>
    </row>
    <row r="165" spans="1:16" ht="26.25" customHeight="1">
      <c r="A165" s="390" t="s">
        <v>402</v>
      </c>
      <c r="B165" s="551" t="s">
        <v>403</v>
      </c>
      <c r="C165" s="617" t="s">
        <v>1341</v>
      </c>
      <c r="D165" s="552" t="s">
        <v>582</v>
      </c>
      <c r="E165" s="393">
        <v>2</v>
      </c>
      <c r="F165" s="394">
        <v>322205</v>
      </c>
      <c r="G165" s="395" t="s">
        <v>1644</v>
      </c>
      <c r="H165" s="429">
        <v>1</v>
      </c>
      <c r="I165" s="430">
        <v>44</v>
      </c>
      <c r="J165" s="398">
        <v>1317.87</v>
      </c>
      <c r="K165" s="399">
        <v>0</v>
      </c>
      <c r="L165" s="399">
        <v>0</v>
      </c>
      <c r="M165" s="399">
        <v>860.36</v>
      </c>
      <c r="N165" s="621">
        <v>0</v>
      </c>
      <c r="O165" s="399">
        <v>395.22</v>
      </c>
      <c r="P165" s="427">
        <f t="shared" si="4"/>
        <v>1783.01</v>
      </c>
    </row>
    <row r="166" spans="1:16" ht="15" customHeight="1">
      <c r="J166" s="238"/>
    </row>
    <row r="167" spans="1:16" ht="15" customHeight="1">
      <c r="J167" s="238"/>
    </row>
    <row r="168" spans="1:16" ht="15" customHeight="1">
      <c r="J168" s="238"/>
    </row>
    <row r="169" spans="1:16" ht="15" customHeight="1">
      <c r="J169" s="238"/>
    </row>
    <row r="170" spans="1:16" ht="15" customHeight="1">
      <c r="J170" s="238"/>
    </row>
    <row r="171" spans="1:16" ht="15" customHeight="1">
      <c r="J171" s="238"/>
    </row>
    <row r="172" spans="1:16" ht="15" customHeight="1">
      <c r="J172" s="238"/>
    </row>
    <row r="173" spans="1:16" ht="15" customHeight="1">
      <c r="J173" s="238"/>
    </row>
    <row r="174" spans="1:16" ht="15" customHeight="1">
      <c r="J174" s="238"/>
    </row>
    <row r="175" spans="1:16" ht="15" customHeight="1">
      <c r="J175" s="238"/>
    </row>
    <row r="176" spans="1:16" ht="15" customHeight="1">
      <c r="J176" s="238"/>
    </row>
    <row r="177" spans="10:10" ht="15" customHeight="1">
      <c r="J177" s="238"/>
    </row>
    <row r="178" spans="10:10" ht="15" customHeight="1">
      <c r="J178" s="238"/>
    </row>
    <row r="179" spans="10:10" ht="15" customHeight="1">
      <c r="J179" s="238"/>
    </row>
    <row r="180" spans="10:10" ht="15" customHeight="1">
      <c r="J180" s="238"/>
    </row>
    <row r="181" spans="10:10" ht="15" customHeight="1">
      <c r="J181" s="238"/>
    </row>
    <row r="182" spans="10:10" ht="15" customHeight="1">
      <c r="J182" s="238"/>
    </row>
    <row r="183" spans="10:10" ht="15" customHeight="1">
      <c r="J183" s="238"/>
    </row>
    <row r="184" spans="10:10" ht="15" customHeight="1">
      <c r="J184" s="238"/>
    </row>
    <row r="185" spans="10:10" ht="15" customHeight="1">
      <c r="J185" s="238"/>
    </row>
    <row r="186" spans="10:10" ht="15" customHeight="1">
      <c r="J186" s="238"/>
    </row>
    <row r="187" spans="10:10" ht="15" customHeight="1">
      <c r="J187" s="238"/>
    </row>
    <row r="188" spans="10:10" ht="15" customHeight="1">
      <c r="J188" s="238"/>
    </row>
    <row r="189" spans="10:10" ht="15" customHeight="1">
      <c r="J189" s="238"/>
    </row>
    <row r="190" spans="10:10" ht="15" customHeight="1">
      <c r="J190" s="238"/>
    </row>
    <row r="191" spans="10:10" ht="15" customHeight="1">
      <c r="J191" s="238"/>
    </row>
    <row r="192" spans="10:10" ht="15" customHeight="1">
      <c r="J192" s="238"/>
    </row>
    <row r="193" spans="10:10" ht="15" customHeight="1">
      <c r="J193" s="238"/>
    </row>
    <row r="194" spans="10:10" ht="15" customHeight="1">
      <c r="J194" s="238"/>
    </row>
    <row r="195" spans="10:10" ht="15" customHeight="1">
      <c r="J195" s="238"/>
    </row>
    <row r="196" spans="10:10" ht="15" customHeight="1">
      <c r="J196" s="238"/>
    </row>
    <row r="197" spans="10:10" ht="15" customHeight="1">
      <c r="J197" s="238"/>
    </row>
    <row r="198" spans="10:10" ht="15" customHeight="1">
      <c r="J198" s="238"/>
    </row>
    <row r="199" spans="10:10" ht="15" customHeight="1">
      <c r="J199" s="238"/>
    </row>
    <row r="200" spans="10:10" ht="15" customHeight="1">
      <c r="J200" s="238"/>
    </row>
    <row r="201" spans="10:10" ht="15" customHeight="1">
      <c r="J201" s="238"/>
    </row>
    <row r="202" spans="10:10" ht="15" customHeight="1">
      <c r="J202" s="238"/>
    </row>
    <row r="203" spans="10:10" ht="15" customHeight="1">
      <c r="J203" s="238"/>
    </row>
    <row r="204" spans="10:10" ht="15" customHeight="1">
      <c r="J204" s="238"/>
    </row>
    <row r="205" spans="10:10" ht="15" customHeight="1">
      <c r="J205" s="238"/>
    </row>
    <row r="206" spans="10:10" ht="15" customHeight="1">
      <c r="J206" s="238"/>
    </row>
    <row r="207" spans="10:10" ht="15" customHeight="1">
      <c r="J207" s="238"/>
    </row>
    <row r="208" spans="10:10" ht="15" customHeight="1">
      <c r="J208" s="238"/>
    </row>
    <row r="209" spans="10:10" ht="15" customHeight="1">
      <c r="J209" s="238"/>
    </row>
    <row r="210" spans="10:10" ht="15" customHeight="1">
      <c r="J210" s="238"/>
    </row>
    <row r="211" spans="10:10" ht="15" customHeight="1">
      <c r="J211" s="238"/>
    </row>
    <row r="212" spans="10:10" ht="15" customHeight="1">
      <c r="J212" s="238"/>
    </row>
    <row r="213" spans="10:10" ht="15" customHeight="1">
      <c r="J213" s="238"/>
    </row>
    <row r="214" spans="10:10" ht="15" customHeight="1">
      <c r="J214" s="238"/>
    </row>
    <row r="215" spans="10:10" ht="15" customHeight="1">
      <c r="J215" s="238"/>
    </row>
    <row r="216" spans="10:10" ht="15" customHeight="1">
      <c r="J216" s="238"/>
    </row>
    <row r="217" spans="10:10" ht="15" customHeight="1">
      <c r="J217" s="238"/>
    </row>
    <row r="218" spans="10:10" ht="15" customHeight="1">
      <c r="J218" s="238"/>
    </row>
    <row r="219" spans="10:10" ht="15" customHeight="1">
      <c r="J219" s="238"/>
    </row>
    <row r="220" spans="10:10" ht="15" customHeight="1">
      <c r="J220" s="238"/>
    </row>
    <row r="221" spans="10:10" ht="15" customHeight="1">
      <c r="J221" s="238"/>
    </row>
    <row r="222" spans="10:10" ht="15" customHeight="1">
      <c r="J222" s="238"/>
    </row>
    <row r="223" spans="10:10" ht="15" customHeight="1">
      <c r="J223" s="238"/>
    </row>
    <row r="224" spans="10:10" ht="15" customHeight="1">
      <c r="J224" s="238"/>
    </row>
    <row r="225" spans="10:10" ht="15" customHeight="1">
      <c r="J225" s="238"/>
    </row>
    <row r="226" spans="10:10" ht="15" customHeight="1">
      <c r="J226" s="238"/>
    </row>
    <row r="227" spans="10:10" ht="15" customHeight="1">
      <c r="J227" s="238"/>
    </row>
    <row r="228" spans="10:10" ht="15" customHeight="1">
      <c r="J228" s="238"/>
    </row>
    <row r="229" spans="10:10" ht="15" customHeight="1">
      <c r="J229" s="238"/>
    </row>
    <row r="230" spans="10:10" ht="15" customHeight="1">
      <c r="J230" s="238"/>
    </row>
    <row r="231" spans="10:10" ht="15" customHeight="1">
      <c r="J231" s="238"/>
    </row>
    <row r="232" spans="10:10" ht="15" customHeight="1">
      <c r="J232" s="238"/>
    </row>
    <row r="233" spans="10:10" ht="15" customHeight="1">
      <c r="J233" s="238"/>
    </row>
    <row r="234" spans="10:10" ht="15" customHeight="1">
      <c r="J234" s="238"/>
    </row>
    <row r="235" spans="10:10" ht="15" customHeight="1">
      <c r="J235" s="238"/>
    </row>
    <row r="236" spans="10:10" ht="15" customHeight="1">
      <c r="J236" s="238"/>
    </row>
    <row r="237" spans="10:10" ht="15" customHeight="1">
      <c r="J237" s="238"/>
    </row>
    <row r="238" spans="10:10" ht="15" customHeight="1">
      <c r="J238" s="238"/>
    </row>
    <row r="239" spans="10:10" ht="15" customHeight="1">
      <c r="J239" s="238"/>
    </row>
    <row r="240" spans="10:10" ht="15" customHeight="1">
      <c r="J240" s="238"/>
    </row>
    <row r="241" spans="10:10" ht="15" customHeight="1">
      <c r="J241" s="238"/>
    </row>
    <row r="242" spans="10:10" ht="15" customHeight="1">
      <c r="J242" s="238"/>
    </row>
    <row r="243" spans="10:10" ht="15" customHeight="1">
      <c r="J243" s="238"/>
    </row>
    <row r="244" spans="10:10" ht="15" customHeight="1">
      <c r="J244" s="238"/>
    </row>
    <row r="245" spans="10:10" ht="15" customHeight="1">
      <c r="J245" s="238"/>
    </row>
    <row r="246" spans="10:10" ht="15" customHeight="1">
      <c r="J246" s="238"/>
    </row>
    <row r="247" spans="10:10" ht="15" customHeight="1">
      <c r="J247" s="238"/>
    </row>
    <row r="248" spans="10:10" ht="15" customHeight="1">
      <c r="J248" s="238"/>
    </row>
    <row r="249" spans="10:10" ht="15" customHeight="1">
      <c r="J249" s="238"/>
    </row>
    <row r="250" spans="10:10" ht="15" customHeight="1">
      <c r="J250" s="238"/>
    </row>
    <row r="251" spans="10:10" ht="15" customHeight="1">
      <c r="J251" s="238"/>
    </row>
    <row r="252" spans="10:10" ht="15" customHeight="1">
      <c r="J252" s="238"/>
    </row>
    <row r="253" spans="10:10" ht="15" customHeight="1">
      <c r="J253" s="238"/>
    </row>
    <row r="254" spans="10:10" ht="15" customHeight="1">
      <c r="J254" s="238"/>
    </row>
    <row r="255" spans="10:10" ht="15" customHeight="1">
      <c r="J255" s="238"/>
    </row>
    <row r="256" spans="10:10" ht="15" customHeight="1">
      <c r="J256" s="238"/>
    </row>
    <row r="257" spans="10:10" ht="15" customHeight="1">
      <c r="J257" s="238"/>
    </row>
    <row r="258" spans="10:10" ht="15" customHeight="1">
      <c r="J258" s="238"/>
    </row>
    <row r="259" spans="10:10" ht="15" customHeight="1">
      <c r="J259" s="238"/>
    </row>
    <row r="260" spans="10:10" ht="15" customHeight="1">
      <c r="J260" s="238"/>
    </row>
    <row r="261" spans="10:10" ht="15" customHeight="1">
      <c r="J261" s="238"/>
    </row>
    <row r="262" spans="10:10" ht="15" customHeight="1">
      <c r="J262" s="238"/>
    </row>
    <row r="263" spans="10:10" ht="15" customHeight="1">
      <c r="J263" s="238"/>
    </row>
    <row r="264" spans="10:10" ht="15" customHeight="1">
      <c r="J264" s="238"/>
    </row>
    <row r="265" spans="10:10" ht="15" customHeight="1">
      <c r="J265" s="238"/>
    </row>
    <row r="266" spans="10:10" ht="15" customHeight="1">
      <c r="J266" s="238"/>
    </row>
    <row r="267" spans="10:10" ht="15" customHeight="1">
      <c r="J267" s="238"/>
    </row>
    <row r="268" spans="10:10" ht="15" customHeight="1">
      <c r="J268" s="238"/>
    </row>
    <row r="269" spans="10:10" ht="15" customHeight="1">
      <c r="J269" s="238"/>
    </row>
    <row r="270" spans="10:10" ht="15" customHeight="1">
      <c r="J270" s="238"/>
    </row>
    <row r="271" spans="10:10" ht="15" customHeight="1">
      <c r="J271" s="238"/>
    </row>
    <row r="272" spans="10:10" ht="15" customHeight="1">
      <c r="J272" s="238"/>
    </row>
    <row r="273" spans="10:10" ht="15" customHeight="1">
      <c r="J273" s="238"/>
    </row>
    <row r="274" spans="10:10" ht="15" customHeight="1">
      <c r="J274" s="238"/>
    </row>
    <row r="275" spans="10:10" ht="15" customHeight="1">
      <c r="J275" s="238"/>
    </row>
    <row r="276" spans="10:10" ht="15" customHeight="1">
      <c r="J276" s="238"/>
    </row>
    <row r="277" spans="10:10" ht="15" customHeight="1">
      <c r="J277" s="238"/>
    </row>
    <row r="278" spans="10:10" ht="15" customHeight="1">
      <c r="J278" s="238"/>
    </row>
    <row r="279" spans="10:10" ht="15" customHeight="1">
      <c r="J279" s="238"/>
    </row>
    <row r="280" spans="10:10" ht="15" customHeight="1">
      <c r="J280" s="238"/>
    </row>
    <row r="281" spans="10:10" ht="15" customHeight="1">
      <c r="J281" s="238"/>
    </row>
    <row r="282" spans="10:10" ht="15" customHeight="1">
      <c r="J282" s="238"/>
    </row>
    <row r="283" spans="10:10" ht="15" customHeight="1">
      <c r="J283" s="238"/>
    </row>
    <row r="284" spans="10:10" ht="15" customHeight="1">
      <c r="J284" s="238"/>
    </row>
    <row r="285" spans="10:10" ht="15" customHeight="1">
      <c r="J285" s="238"/>
    </row>
    <row r="286" spans="10:10" ht="15" customHeight="1">
      <c r="J286" s="238"/>
    </row>
    <row r="287" spans="10:10" ht="15" customHeight="1">
      <c r="J287" s="238"/>
    </row>
    <row r="288" spans="10:10" ht="15" customHeight="1">
      <c r="J288" s="238"/>
    </row>
    <row r="289" spans="10:10" ht="15" customHeight="1">
      <c r="J289" s="238"/>
    </row>
    <row r="290" spans="10:10" ht="15" customHeight="1">
      <c r="J290" s="238"/>
    </row>
    <row r="291" spans="10:10" ht="15" customHeight="1">
      <c r="J291" s="238"/>
    </row>
    <row r="292" spans="10:10" ht="15" customHeight="1">
      <c r="J292" s="238"/>
    </row>
    <row r="293" spans="10:10" ht="15" customHeight="1">
      <c r="J293" s="238"/>
    </row>
    <row r="294" spans="10:10" ht="15" customHeight="1">
      <c r="J294" s="238"/>
    </row>
    <row r="295" spans="10:10" ht="15" customHeight="1">
      <c r="J295" s="238"/>
    </row>
    <row r="296" spans="10:10" ht="15" customHeight="1">
      <c r="J296" s="238"/>
    </row>
    <row r="297" spans="10:10" ht="15" customHeight="1">
      <c r="J297" s="238"/>
    </row>
    <row r="298" spans="10:10" ht="15" customHeight="1">
      <c r="J298" s="238"/>
    </row>
    <row r="299" spans="10:10" ht="15" customHeight="1">
      <c r="J299" s="238"/>
    </row>
    <row r="300" spans="10:10" ht="15" customHeight="1">
      <c r="J300" s="238"/>
    </row>
    <row r="301" spans="10:10" ht="15" customHeight="1">
      <c r="J301" s="238"/>
    </row>
    <row r="302" spans="10:10" ht="15" customHeight="1">
      <c r="J302" s="238"/>
    </row>
    <row r="303" spans="10:10" ht="15" customHeight="1">
      <c r="J303" s="238"/>
    </row>
    <row r="304" spans="10:10" ht="15" customHeight="1">
      <c r="J304" s="238"/>
    </row>
    <row r="305" spans="10:10" ht="15" customHeight="1">
      <c r="J305" s="238"/>
    </row>
    <row r="306" spans="10:10" ht="15" customHeight="1">
      <c r="J306" s="238"/>
    </row>
    <row r="307" spans="10:10" ht="15" customHeight="1">
      <c r="J307" s="238"/>
    </row>
    <row r="308" spans="10:10" ht="15" customHeight="1">
      <c r="J308" s="238"/>
    </row>
    <row r="309" spans="10:10" ht="15" customHeight="1">
      <c r="J309" s="238"/>
    </row>
    <row r="310" spans="10:10" ht="15" customHeight="1">
      <c r="J310" s="238"/>
    </row>
    <row r="311" spans="10:10" ht="15" customHeight="1">
      <c r="J311" s="238"/>
    </row>
    <row r="312" spans="10:10" ht="15" customHeight="1">
      <c r="J312" s="238"/>
    </row>
    <row r="313" spans="10:10" ht="15" customHeight="1">
      <c r="J313" s="238"/>
    </row>
    <row r="314" spans="10:10" ht="15" customHeight="1">
      <c r="J314" s="238"/>
    </row>
    <row r="315" spans="10:10" ht="15" customHeight="1">
      <c r="J315" s="238"/>
    </row>
    <row r="316" spans="10:10" ht="15" customHeight="1">
      <c r="J316" s="238"/>
    </row>
    <row r="317" spans="10:10" ht="15" customHeight="1">
      <c r="J317" s="238"/>
    </row>
    <row r="318" spans="10:10" ht="15" customHeight="1">
      <c r="J318" s="238"/>
    </row>
    <row r="319" spans="10:10" ht="15" customHeight="1">
      <c r="J319" s="238"/>
    </row>
    <row r="320" spans="10:10" ht="15" customHeight="1">
      <c r="J320" s="238"/>
    </row>
    <row r="321" spans="10:10" ht="15" customHeight="1">
      <c r="J321" s="238"/>
    </row>
    <row r="322" spans="10:10" ht="15" customHeight="1">
      <c r="J322" s="238"/>
    </row>
    <row r="323" spans="10:10" ht="15" customHeight="1">
      <c r="J323" s="238"/>
    </row>
    <row r="324" spans="10:10" ht="15" customHeight="1">
      <c r="J324" s="238"/>
    </row>
    <row r="325" spans="10:10" ht="15" customHeight="1">
      <c r="J325" s="238"/>
    </row>
    <row r="326" spans="10:10" ht="15" customHeight="1">
      <c r="J326" s="238"/>
    </row>
    <row r="327" spans="10:10" ht="15" customHeight="1">
      <c r="J327" s="238"/>
    </row>
    <row r="328" spans="10:10" ht="15" customHeight="1">
      <c r="J328" s="238"/>
    </row>
    <row r="329" spans="10:10" ht="15" customHeight="1">
      <c r="J329" s="238"/>
    </row>
    <row r="330" spans="10:10" ht="15" customHeight="1">
      <c r="J330" s="238"/>
    </row>
    <row r="331" spans="10:10" ht="15" customHeight="1">
      <c r="J331" s="238"/>
    </row>
    <row r="332" spans="10:10" ht="15" customHeight="1">
      <c r="J332" s="238"/>
    </row>
    <row r="333" spans="10:10" ht="15" customHeight="1">
      <c r="J333" s="238"/>
    </row>
    <row r="334" spans="10:10" ht="15" customHeight="1">
      <c r="J334" s="238"/>
    </row>
    <row r="335" spans="10:10" ht="15" customHeight="1">
      <c r="J335" s="238"/>
    </row>
    <row r="336" spans="10:10" ht="15" customHeight="1">
      <c r="J336" s="238"/>
    </row>
    <row r="337" spans="10:10" ht="15" customHeight="1">
      <c r="J337" s="238"/>
    </row>
    <row r="338" spans="10:10" ht="15" customHeight="1">
      <c r="J338" s="238"/>
    </row>
    <row r="339" spans="10:10" ht="15" customHeight="1">
      <c r="J339" s="238"/>
    </row>
    <row r="340" spans="10:10" ht="15" customHeight="1">
      <c r="J340" s="238"/>
    </row>
    <row r="341" spans="10:10" ht="15" customHeight="1">
      <c r="J341" s="238"/>
    </row>
    <row r="342" spans="10:10" ht="15" customHeight="1">
      <c r="J342" s="238"/>
    </row>
    <row r="343" spans="10:10" ht="15" customHeight="1">
      <c r="J343" s="238"/>
    </row>
    <row r="344" spans="10:10" ht="15" customHeight="1">
      <c r="J344" s="238"/>
    </row>
    <row r="345" spans="10:10" ht="15" customHeight="1">
      <c r="J345" s="238"/>
    </row>
    <row r="346" spans="10:10" ht="15" customHeight="1">
      <c r="J346" s="238"/>
    </row>
    <row r="347" spans="10:10" ht="15" customHeight="1">
      <c r="J347" s="238"/>
    </row>
    <row r="348" spans="10:10" ht="15" customHeight="1">
      <c r="J348" s="238"/>
    </row>
    <row r="349" spans="10:10" ht="15" customHeight="1">
      <c r="J349" s="238"/>
    </row>
    <row r="350" spans="10:10" ht="15" customHeight="1">
      <c r="J350" s="238"/>
    </row>
    <row r="351" spans="10:10" ht="15" customHeight="1">
      <c r="J351" s="238"/>
    </row>
    <row r="352" spans="10:10" ht="15" customHeight="1">
      <c r="J352" s="238"/>
    </row>
    <row r="353" spans="10:10" ht="15" customHeight="1">
      <c r="J353" s="238"/>
    </row>
    <row r="354" spans="10:10" ht="15" customHeight="1">
      <c r="J354" s="238"/>
    </row>
    <row r="355" spans="10:10" ht="15" customHeight="1">
      <c r="J355" s="238"/>
    </row>
    <row r="356" spans="10:10" ht="15" customHeight="1">
      <c r="J356" s="238"/>
    </row>
    <row r="357" spans="10:10" ht="15" customHeight="1">
      <c r="J357" s="238"/>
    </row>
    <row r="358" spans="10:10" ht="15" customHeight="1">
      <c r="J358" s="238"/>
    </row>
    <row r="359" spans="10:10" ht="15" customHeight="1">
      <c r="J359" s="238"/>
    </row>
    <row r="360" spans="10:10" ht="15" customHeight="1">
      <c r="J360" s="238"/>
    </row>
    <row r="361" spans="10:10" ht="15" customHeight="1">
      <c r="J361" s="238"/>
    </row>
    <row r="362" spans="10:10" ht="15" customHeight="1">
      <c r="J362" s="238"/>
    </row>
    <row r="363" spans="10:10" ht="15" customHeight="1">
      <c r="J363" s="238"/>
    </row>
    <row r="364" spans="10:10" ht="15" customHeight="1">
      <c r="J364" s="238"/>
    </row>
    <row r="365" spans="10:10" ht="15" customHeight="1">
      <c r="J365" s="238"/>
    </row>
    <row r="366" spans="10:10" ht="15" customHeight="1">
      <c r="J366" s="238"/>
    </row>
    <row r="367" spans="10:10" ht="15" customHeight="1">
      <c r="J367" s="238"/>
    </row>
    <row r="368" spans="10:10" ht="15" customHeight="1">
      <c r="J368" s="238"/>
    </row>
    <row r="369" spans="10:10" ht="15" customHeight="1">
      <c r="J369" s="238"/>
    </row>
    <row r="370" spans="10:10" ht="15" customHeight="1">
      <c r="J370" s="238"/>
    </row>
    <row r="371" spans="10:10" ht="15" customHeight="1">
      <c r="J371" s="238"/>
    </row>
    <row r="372" spans="10:10" ht="15" customHeight="1">
      <c r="J372" s="238"/>
    </row>
    <row r="373" spans="10:10" ht="15" customHeight="1">
      <c r="J373" s="238"/>
    </row>
    <row r="374" spans="10:10" ht="15" customHeight="1">
      <c r="J374" s="238"/>
    </row>
    <row r="375" spans="10:10" ht="15" customHeight="1">
      <c r="J375" s="238"/>
    </row>
    <row r="376" spans="10:10" ht="15" customHeight="1">
      <c r="J376" s="238"/>
    </row>
    <row r="377" spans="10:10" ht="15" customHeight="1">
      <c r="J377" s="238"/>
    </row>
    <row r="378" spans="10:10" ht="15" customHeight="1">
      <c r="J378" s="238"/>
    </row>
    <row r="379" spans="10:10" ht="15" customHeight="1">
      <c r="J379" s="238"/>
    </row>
    <row r="380" spans="10:10" ht="15" customHeight="1">
      <c r="J380" s="238"/>
    </row>
    <row r="381" spans="10:10" ht="15" customHeight="1">
      <c r="J381" s="238"/>
    </row>
    <row r="382" spans="10:10" ht="15" customHeight="1">
      <c r="J382" s="238"/>
    </row>
    <row r="383" spans="10:10" ht="15" customHeight="1">
      <c r="J383" s="238"/>
    </row>
    <row r="384" spans="10:10" ht="15" customHeight="1">
      <c r="J384" s="238"/>
    </row>
    <row r="385" spans="10:10" ht="15" customHeight="1">
      <c r="J385" s="238"/>
    </row>
    <row r="386" spans="10:10" ht="15" customHeight="1">
      <c r="J386" s="238"/>
    </row>
    <row r="387" spans="10:10" ht="15" customHeight="1">
      <c r="J387" s="238"/>
    </row>
    <row r="388" spans="10:10" ht="15" customHeight="1">
      <c r="J388" s="238"/>
    </row>
    <row r="389" spans="10:10" ht="15" customHeight="1">
      <c r="J389" s="238"/>
    </row>
    <row r="390" spans="10:10" ht="15" customHeight="1">
      <c r="J390" s="238"/>
    </row>
    <row r="391" spans="10:10" ht="15" customHeight="1">
      <c r="J391" s="238"/>
    </row>
    <row r="392" spans="10:10" ht="15" customHeight="1">
      <c r="J392" s="238"/>
    </row>
    <row r="393" spans="10:10" ht="15" customHeight="1">
      <c r="J393" s="238"/>
    </row>
    <row r="394" spans="10:10" ht="15" customHeight="1">
      <c r="J394" s="238"/>
    </row>
    <row r="395" spans="10:10" ht="15" customHeight="1">
      <c r="J395" s="238"/>
    </row>
    <row r="396" spans="10:10" ht="15" customHeight="1">
      <c r="J396" s="238"/>
    </row>
    <row r="397" spans="10:10" ht="15" customHeight="1">
      <c r="J397" s="238"/>
    </row>
    <row r="398" spans="10:10" ht="15" customHeight="1">
      <c r="J398" s="238"/>
    </row>
    <row r="399" spans="10:10" ht="15" customHeight="1">
      <c r="J399" s="238"/>
    </row>
    <row r="400" spans="10:10" ht="15" customHeight="1">
      <c r="J400" s="238"/>
    </row>
    <row r="401" spans="10:10" ht="15" customHeight="1">
      <c r="J401" s="238"/>
    </row>
    <row r="402" spans="10:10" ht="15" customHeight="1">
      <c r="J402" s="238"/>
    </row>
    <row r="403" spans="10:10" ht="15" customHeight="1">
      <c r="J403" s="238"/>
    </row>
    <row r="404" spans="10:10" ht="15" customHeight="1">
      <c r="J404" s="238"/>
    </row>
    <row r="405" spans="10:10" ht="15" customHeight="1">
      <c r="J405" s="238"/>
    </row>
    <row r="406" spans="10:10" ht="15" customHeight="1">
      <c r="J406" s="238"/>
    </row>
    <row r="407" spans="10:10" ht="15" customHeight="1">
      <c r="J407" s="238"/>
    </row>
    <row r="408" spans="10:10" ht="15" customHeight="1">
      <c r="J408" s="238"/>
    </row>
    <row r="409" spans="10:10" ht="15" customHeight="1">
      <c r="J409" s="238"/>
    </row>
    <row r="410" spans="10:10" ht="15" customHeight="1">
      <c r="J410" s="238"/>
    </row>
    <row r="411" spans="10:10" ht="15" customHeight="1">
      <c r="J411" s="238"/>
    </row>
    <row r="412" spans="10:10" ht="15" customHeight="1">
      <c r="J412" s="238"/>
    </row>
    <row r="413" spans="10:10" ht="15" customHeight="1">
      <c r="J413" s="238"/>
    </row>
    <row r="414" spans="10:10" ht="15" customHeight="1">
      <c r="J414" s="238"/>
    </row>
    <row r="415" spans="10:10" ht="15" customHeight="1">
      <c r="J415" s="238"/>
    </row>
    <row r="416" spans="10:10" ht="15" customHeight="1">
      <c r="J416" s="238"/>
    </row>
  </sheetData>
  <printOptions horizontalCentered="1" verticalCentered="1"/>
  <pageMargins left="0.31496062992125984" right="0.31496062992125984" top="0.59055118110236227" bottom="0.59055118110236227" header="0" footer="0"/>
  <pageSetup paperSize="9" scale="32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18</vt:i4>
      </vt:variant>
    </vt:vector>
  </HeadingPairs>
  <TitlesOfParts>
    <vt:vector size="18" baseType="lpstr">
      <vt:lpstr>CONTÁBIL FINANCEIRA - PCF</vt:lpstr>
      <vt:lpstr>CÁLCULO FOLHA DE PAGAMENTO</vt:lpstr>
      <vt:lpstr>TURNOVER</vt:lpstr>
      <vt:lpstr>FUNDO FIXO</vt:lpstr>
      <vt:lpstr>1 CONTA CORRENTE (D E C)</vt:lpstr>
      <vt:lpstr>2. CONTA CORRENTE (D E C)</vt:lpstr>
      <vt:lpstr>APLICAÇÃO FINANCEIRA</vt:lpstr>
      <vt:lpstr>SALDO DE ESTOQUE</vt:lpstr>
      <vt:lpstr>Despesa pessoal ANEXO II </vt:lpstr>
      <vt:lpstr>Demais despesas pesso ANEXO III</vt:lpstr>
      <vt:lpstr>Despesas gerais ANEXO IV</vt:lpstr>
      <vt:lpstr>Receitas ANEXO V</vt:lpstr>
      <vt:lpstr>Demais receitas ANEXO VI</vt:lpstr>
      <vt:lpstr>Contratos ANEXO VII</vt:lpstr>
      <vt:lpstr>Termo aditivo ANEXO VIII</vt:lpstr>
      <vt:lpstr>CATEGORIA PROFISSIONAL</vt:lpstr>
      <vt:lpstr>PLANILHA DE CONFERÊNCIA</vt:lpstr>
      <vt:lpstr>Plan1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Ilka Leandra Cruz</dc:creator>
  <cp:lastModifiedBy>Laura Pacheco de Oliveira</cp:lastModifiedBy>
  <cp:lastPrinted>2025-01-31T11:21:35Z</cp:lastPrinted>
  <dcterms:created xsi:type="dcterms:W3CDTF">2019-12-13T12:34:00Z</dcterms:created>
  <dcterms:modified xsi:type="dcterms:W3CDTF">2025-01-31T13:04:27Z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1046-11.2.0.9906</vt:lpwstr>
  </property>
</Properties>
</file>